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always"/>
  <mc:AlternateContent xmlns:mc="http://schemas.openxmlformats.org/markup-compatibility/2006">
    <mc:Choice Requires="x15">
      <x15ac:absPath xmlns:x15ac="http://schemas.microsoft.com/office/spreadsheetml/2010/11/ac" url="https://generapr1-my.sharepoint.com/personal/jan_rodriguez_genera-pr_com/Documents/Documents/Additional Requests/"/>
    </mc:Choice>
  </mc:AlternateContent>
  <xr:revisionPtr revIDLastSave="19767" documentId="8_{1CD30E37-48A1-42F4-BF31-A2EE1842D219}" xr6:coauthVersionLast="47" xr6:coauthVersionMax="47" xr10:uidLastSave="{B9579D92-65F1-4C54-A08A-5DFE1B09CEDB}"/>
  <bookViews>
    <workbookView xWindow="-28920" yWindow="-6240" windowWidth="29040" windowHeight="15720" xr2:uid="{37E767AB-9D39-4B11-922D-430F4A0B5A1F}"/>
  </bookViews>
  <sheets>
    <sheet name="KPI_FY 25-26_Q3" sheetId="1" r:id="rId1"/>
    <sheet name="Metrics ACUM (OMC) (2)" sheetId="11" state="hidden" r:id="rId2"/>
    <sheet name="KPI_FY 25-26 (OMC) (2)" sheetId="13" state="hidden" r:id="rId3"/>
    <sheet name="KPI_FY 25-26 (OMC) (3)" sheetId="14" state="hidden" r:id="rId4"/>
    <sheet name="KPI_FY 25-26 (3)" sheetId="15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5" i="1" l="1"/>
  <c r="AQ64" i="1"/>
  <c r="AQ63" i="1"/>
  <c r="AQ61" i="1"/>
  <c r="AQ60" i="1"/>
  <c r="AS60" i="1"/>
  <c r="AU64" i="1"/>
  <c r="AU63" i="1"/>
  <c r="AU61" i="1"/>
  <c r="AX64" i="1"/>
  <c r="AX63" i="1"/>
  <c r="AW64" i="1"/>
  <c r="AW63" i="1"/>
  <c r="AQ62" i="1"/>
  <c r="BA66" i="1"/>
  <c r="AZ66" i="1"/>
  <c r="AY65" i="1"/>
  <c r="AX65" i="1" s="1"/>
  <c r="AX66" i="1" s="1"/>
  <c r="AY64" i="1"/>
  <c r="AY63" i="1"/>
  <c r="BA62" i="1"/>
  <c r="AZ62" i="1"/>
  <c r="AY61" i="1"/>
  <c r="AX61" i="1" s="1"/>
  <c r="AY60" i="1"/>
  <c r="AY62" i="1" s="1"/>
  <c r="Y65" i="1"/>
  <c r="Y64" i="1"/>
  <c r="Y63" i="1"/>
  <c r="AV65" i="1"/>
  <c r="AW65" i="1" s="1"/>
  <c r="AT65" i="1"/>
  <c r="AU65" i="1" s="1"/>
  <c r="AR65" i="1"/>
  <c r="AS65" i="1" s="1"/>
  <c r="AV64" i="1"/>
  <c r="AT64" i="1"/>
  <c r="AR64" i="1"/>
  <c r="AS64" i="1" s="1"/>
  <c r="AV63" i="1"/>
  <c r="AT63" i="1"/>
  <c r="AR63" i="1"/>
  <c r="AS63" i="1" s="1"/>
  <c r="AS66" i="1" s="1"/>
  <c r="AO66" i="1"/>
  <c r="AN66" i="1"/>
  <c r="AV61" i="1"/>
  <c r="AW61" i="1" s="1"/>
  <c r="AT61" i="1"/>
  <c r="AR61" i="1"/>
  <c r="AS61" i="1" s="1"/>
  <c r="AS62" i="1" s="1"/>
  <c r="AV60" i="1"/>
  <c r="AT60" i="1"/>
  <c r="AU60" i="1" s="1"/>
  <c r="AR60" i="1"/>
  <c r="AO62" i="1"/>
  <c r="AN62" i="1"/>
  <c r="AG65" i="1"/>
  <c r="AF65" i="1" s="1"/>
  <c r="AD65" i="1"/>
  <c r="AE65" i="1" s="1"/>
  <c r="AB65" i="1"/>
  <c r="AC65" i="1" s="1"/>
  <c r="Z65" i="1"/>
  <c r="AA65" i="1" s="1"/>
  <c r="AG64" i="1"/>
  <c r="AF64" i="1" s="1"/>
  <c r="AD64" i="1"/>
  <c r="AE64" i="1" s="1"/>
  <c r="AB64" i="1"/>
  <c r="AC64" i="1" s="1"/>
  <c r="Z64" i="1"/>
  <c r="AA64" i="1" s="1"/>
  <c r="AI66" i="1"/>
  <c r="AH66" i="1"/>
  <c r="AG63" i="1"/>
  <c r="AD63" i="1"/>
  <c r="AB63" i="1"/>
  <c r="AC63" i="1" s="1"/>
  <c r="Z63" i="1"/>
  <c r="AA63" i="1" s="1"/>
  <c r="W66" i="1"/>
  <c r="V66" i="1"/>
  <c r="AG61" i="1"/>
  <c r="AF61" i="1" s="1"/>
  <c r="AD61" i="1"/>
  <c r="AE61" i="1" s="1"/>
  <c r="AB61" i="1"/>
  <c r="AC61" i="1" s="1"/>
  <c r="Z61" i="1"/>
  <c r="AA61" i="1" s="1"/>
  <c r="X61" i="1"/>
  <c r="Y61" i="1" s="1"/>
  <c r="AI62" i="1"/>
  <c r="AH62" i="1"/>
  <c r="AG60" i="1"/>
  <c r="AD60" i="1"/>
  <c r="AB60" i="1"/>
  <c r="AC60" i="1" s="1"/>
  <c r="Z60" i="1"/>
  <c r="AA60" i="1" s="1"/>
  <c r="X60" i="1"/>
  <c r="Y60" i="1" s="1"/>
  <c r="W62" i="1"/>
  <c r="V62" i="1"/>
  <c r="P64" i="1"/>
  <c r="Q64" i="1"/>
  <c r="P65" i="1"/>
  <c r="Q65" i="1"/>
  <c r="Q63" i="1"/>
  <c r="Q66" i="1" s="1"/>
  <c r="P63" i="1"/>
  <c r="O64" i="1"/>
  <c r="N64" i="1" s="1"/>
  <c r="O65" i="1"/>
  <c r="O63" i="1"/>
  <c r="L64" i="1"/>
  <c r="L65" i="1"/>
  <c r="L63" i="1"/>
  <c r="J64" i="1"/>
  <c r="K64" i="1" s="1"/>
  <c r="J65" i="1"/>
  <c r="K65" i="1" s="1"/>
  <c r="J63" i="1"/>
  <c r="K63" i="1" s="1"/>
  <c r="H64" i="1"/>
  <c r="I64" i="1" s="1"/>
  <c r="H65" i="1"/>
  <c r="I65" i="1" s="1"/>
  <c r="H63" i="1"/>
  <c r="I63" i="1" s="1"/>
  <c r="C64" i="1"/>
  <c r="D64" i="1"/>
  <c r="E64" i="1"/>
  <c r="F64" i="1"/>
  <c r="G64" i="1" s="1"/>
  <c r="C65" i="1"/>
  <c r="M65" i="1" s="1"/>
  <c r="D65" i="1"/>
  <c r="E65" i="1"/>
  <c r="E66" i="1" s="1"/>
  <c r="F65" i="1"/>
  <c r="G65" i="1" s="1"/>
  <c r="D63" i="1"/>
  <c r="E63" i="1"/>
  <c r="F63" i="1"/>
  <c r="G63" i="1" s="1"/>
  <c r="G66" i="1" s="1"/>
  <c r="C63" i="1"/>
  <c r="P61" i="1"/>
  <c r="Q61" i="1"/>
  <c r="Q60" i="1"/>
  <c r="P60" i="1"/>
  <c r="P62" i="1" s="1"/>
  <c r="O61" i="1"/>
  <c r="O60" i="1"/>
  <c r="N61" i="1"/>
  <c r="C61" i="1"/>
  <c r="D61" i="1"/>
  <c r="E61" i="1"/>
  <c r="E62" i="1" s="1"/>
  <c r="F61" i="1"/>
  <c r="G61" i="1" s="1"/>
  <c r="D60" i="1"/>
  <c r="E60" i="1"/>
  <c r="F60" i="1"/>
  <c r="G60" i="1" s="1"/>
  <c r="C60" i="1"/>
  <c r="L61" i="1"/>
  <c r="J61" i="1"/>
  <c r="K61" i="1" s="1"/>
  <c r="H61" i="1"/>
  <c r="I61" i="1" s="1"/>
  <c r="L60" i="1"/>
  <c r="J60" i="1"/>
  <c r="K60" i="1" s="1"/>
  <c r="H60" i="1"/>
  <c r="I60" i="1" s="1"/>
  <c r="Q13" i="1"/>
  <c r="P13" i="1"/>
  <c r="Q10" i="1"/>
  <c r="P10" i="1"/>
  <c r="AH13" i="1"/>
  <c r="AI13" i="1"/>
  <c r="AI10" i="1"/>
  <c r="AI14" i="1" s="1"/>
  <c r="AH10" i="1"/>
  <c r="BA10" i="1"/>
  <c r="BA13" i="1"/>
  <c r="AZ13" i="1"/>
  <c r="AZ10" i="1"/>
  <c r="AY50" i="1"/>
  <c r="AY54" i="1" s="1"/>
  <c r="AY51" i="1"/>
  <c r="AY53" i="1"/>
  <c r="AY52" i="1"/>
  <c r="AX52" i="1" s="1"/>
  <c r="AV50" i="1"/>
  <c r="AV51" i="1"/>
  <c r="AV52" i="1"/>
  <c r="AW52" i="1" s="1"/>
  <c r="AV53" i="1"/>
  <c r="AT53" i="1"/>
  <c r="AT52" i="1"/>
  <c r="AT51" i="1"/>
  <c r="AT54" i="1" s="1"/>
  <c r="AT50" i="1"/>
  <c r="AR51" i="1"/>
  <c r="AS51" i="1" s="1"/>
  <c r="AR52" i="1"/>
  <c r="AS52" i="1" s="1"/>
  <c r="AR53" i="1"/>
  <c r="AR50" i="1"/>
  <c r="AS50" i="1" s="1"/>
  <c r="AN53" i="1"/>
  <c r="AO53" i="1"/>
  <c r="AP53" i="1"/>
  <c r="AQ53" i="1" s="1"/>
  <c r="AM53" i="1"/>
  <c r="AN52" i="1"/>
  <c r="AO52" i="1"/>
  <c r="AP52" i="1"/>
  <c r="AQ52" i="1" s="1"/>
  <c r="AM52" i="1"/>
  <c r="AN51" i="1"/>
  <c r="AO51" i="1"/>
  <c r="AP51" i="1"/>
  <c r="AQ51" i="1" s="1"/>
  <c r="AM51" i="1"/>
  <c r="AW51" i="1" s="1"/>
  <c r="AN50" i="1"/>
  <c r="AN54" i="1" s="1"/>
  <c r="AO50" i="1"/>
  <c r="AO54" i="1" s="1"/>
  <c r="AP50" i="1"/>
  <c r="AM50" i="1"/>
  <c r="AY48" i="1"/>
  <c r="AY47" i="1"/>
  <c r="AV48" i="1"/>
  <c r="AV47" i="1"/>
  <c r="AT48" i="1"/>
  <c r="AU48" i="1" s="1"/>
  <c r="AT47" i="1"/>
  <c r="AR48" i="1"/>
  <c r="AR47" i="1"/>
  <c r="AR49" i="1" s="1"/>
  <c r="AM48" i="1"/>
  <c r="AW48" i="1" s="1"/>
  <c r="AN48" i="1"/>
  <c r="AO48" i="1"/>
  <c r="AO49" i="1" s="1"/>
  <c r="AP48" i="1"/>
  <c r="AN47" i="1"/>
  <c r="AO47" i="1"/>
  <c r="AP47" i="1"/>
  <c r="AP49" i="1" s="1"/>
  <c r="AM47" i="1"/>
  <c r="AY42" i="1"/>
  <c r="AY43" i="1" s="1"/>
  <c r="AV42" i="1"/>
  <c r="AT42" i="1"/>
  <c r="AR42" i="1"/>
  <c r="AS42" i="1" s="1"/>
  <c r="AN42" i="1"/>
  <c r="AN43" i="1" s="1"/>
  <c r="AO42" i="1"/>
  <c r="AO43" i="1" s="1"/>
  <c r="AP42" i="1"/>
  <c r="AM42" i="1"/>
  <c r="AY40" i="1"/>
  <c r="AY41" i="1" s="1"/>
  <c r="AV40" i="1"/>
  <c r="AT40" i="1"/>
  <c r="AU40" i="1" s="1"/>
  <c r="AR40" i="1"/>
  <c r="AN40" i="1"/>
  <c r="AN41" i="1" s="1"/>
  <c r="AO40" i="1"/>
  <c r="AP40" i="1"/>
  <c r="AP41" i="1" s="1"/>
  <c r="AM40" i="1"/>
  <c r="AM41" i="1" s="1"/>
  <c r="AY45" i="1"/>
  <c r="AX45" i="1" s="1"/>
  <c r="AY44" i="1"/>
  <c r="AV45" i="1"/>
  <c r="AV46" i="1" s="1"/>
  <c r="AV44" i="1"/>
  <c r="AT45" i="1"/>
  <c r="AT44" i="1"/>
  <c r="AR45" i="1"/>
  <c r="AR44" i="1"/>
  <c r="AS44" i="1" s="1"/>
  <c r="AM45" i="1"/>
  <c r="AW45" i="1" s="1"/>
  <c r="AN45" i="1"/>
  <c r="AO45" i="1"/>
  <c r="AP45" i="1"/>
  <c r="AN44" i="1"/>
  <c r="AN46" i="1" s="1"/>
  <c r="AO44" i="1"/>
  <c r="AO46" i="1" s="1"/>
  <c r="AP44" i="1"/>
  <c r="AM44" i="1"/>
  <c r="AU47" i="1"/>
  <c r="AS48" i="1"/>
  <c r="AQ48" i="1"/>
  <c r="AU53" i="1"/>
  <c r="AU52" i="1"/>
  <c r="AU51" i="1"/>
  <c r="AU50" i="1"/>
  <c r="AS53" i="1"/>
  <c r="AU42" i="1"/>
  <c r="AU45" i="1"/>
  <c r="AU44" i="1"/>
  <c r="AS45" i="1"/>
  <c r="AS40" i="1"/>
  <c r="AQ45" i="1"/>
  <c r="AY37" i="1"/>
  <c r="AX37" i="1" s="1"/>
  <c r="AY38" i="1"/>
  <c r="AY36" i="1"/>
  <c r="AY39" i="1" s="1"/>
  <c r="AV37" i="1"/>
  <c r="AV38" i="1"/>
  <c r="AV36" i="1"/>
  <c r="AT37" i="1"/>
  <c r="AU37" i="1" s="1"/>
  <c r="AT38" i="1"/>
  <c r="AU38" i="1" s="1"/>
  <c r="AT36" i="1"/>
  <c r="AU36" i="1" s="1"/>
  <c r="AR37" i="1"/>
  <c r="AS37" i="1" s="1"/>
  <c r="AR38" i="1"/>
  <c r="AS38" i="1" s="1"/>
  <c r="AR36" i="1"/>
  <c r="AS36" i="1" s="1"/>
  <c r="AM37" i="1"/>
  <c r="AN37" i="1"/>
  <c r="AO37" i="1"/>
  <c r="AO39" i="1" s="1"/>
  <c r="AP37" i="1"/>
  <c r="AQ37" i="1" s="1"/>
  <c r="AM38" i="1"/>
  <c r="AN38" i="1"/>
  <c r="AO38" i="1"/>
  <c r="AP38" i="1"/>
  <c r="AQ38" i="1" s="1"/>
  <c r="AN36" i="1"/>
  <c r="AN39" i="1" s="1"/>
  <c r="AO36" i="1"/>
  <c r="AP36" i="1"/>
  <c r="AQ36" i="1" s="1"/>
  <c r="AM36" i="1"/>
  <c r="AY26" i="1"/>
  <c r="AY27" i="1"/>
  <c r="AX27" i="1" s="1"/>
  <c r="AY28" i="1"/>
  <c r="AY29" i="1"/>
  <c r="AX29" i="1" s="1"/>
  <c r="AY30" i="1"/>
  <c r="AX30" i="1" s="1"/>
  <c r="AY31" i="1"/>
  <c r="AY32" i="1"/>
  <c r="AY33" i="1"/>
  <c r="AX33" i="1" s="1"/>
  <c r="AY34" i="1"/>
  <c r="AY25" i="1"/>
  <c r="AV26" i="1"/>
  <c r="AV27" i="1"/>
  <c r="AV28" i="1"/>
  <c r="AV29" i="1"/>
  <c r="AV30" i="1"/>
  <c r="AV31" i="1"/>
  <c r="AV32" i="1"/>
  <c r="AV33" i="1"/>
  <c r="AV34" i="1"/>
  <c r="AV25" i="1"/>
  <c r="AT26" i="1"/>
  <c r="AU26" i="1" s="1"/>
  <c r="AT27" i="1"/>
  <c r="AU27" i="1" s="1"/>
  <c r="AT28" i="1"/>
  <c r="AU28" i="1" s="1"/>
  <c r="AT29" i="1"/>
  <c r="AU29" i="1" s="1"/>
  <c r="AT30" i="1"/>
  <c r="AU30" i="1" s="1"/>
  <c r="AT31" i="1"/>
  <c r="AU31" i="1" s="1"/>
  <c r="AT32" i="1"/>
  <c r="AU32" i="1" s="1"/>
  <c r="AT33" i="1"/>
  <c r="AU33" i="1" s="1"/>
  <c r="AT34" i="1"/>
  <c r="AU34" i="1" s="1"/>
  <c r="AT25" i="1"/>
  <c r="AU25" i="1" s="1"/>
  <c r="AR26" i="1"/>
  <c r="AS26" i="1" s="1"/>
  <c r="AR27" i="1"/>
  <c r="AS27" i="1" s="1"/>
  <c r="AR28" i="1"/>
  <c r="AS28" i="1" s="1"/>
  <c r="AR29" i="1"/>
  <c r="AS29" i="1" s="1"/>
  <c r="AR30" i="1"/>
  <c r="AS30" i="1" s="1"/>
  <c r="AR31" i="1"/>
  <c r="AS31" i="1" s="1"/>
  <c r="AR32" i="1"/>
  <c r="AS32" i="1" s="1"/>
  <c r="AR33" i="1"/>
  <c r="AS33" i="1" s="1"/>
  <c r="AR34" i="1"/>
  <c r="AS34" i="1" s="1"/>
  <c r="AR25" i="1"/>
  <c r="AS25" i="1" s="1"/>
  <c r="AM26" i="1"/>
  <c r="AW26" i="1" s="1"/>
  <c r="AN26" i="1"/>
  <c r="AO26" i="1"/>
  <c r="AP26" i="1"/>
  <c r="AQ26" i="1" s="1"/>
  <c r="AM27" i="1"/>
  <c r="AW27" i="1" s="1"/>
  <c r="AN27" i="1"/>
  <c r="AO27" i="1"/>
  <c r="AP27" i="1"/>
  <c r="AQ27" i="1" s="1"/>
  <c r="AM28" i="1"/>
  <c r="AW28" i="1" s="1"/>
  <c r="AN28" i="1"/>
  <c r="AO28" i="1"/>
  <c r="AO35" i="1" s="1"/>
  <c r="AP28" i="1"/>
  <c r="AM29" i="1"/>
  <c r="AW29" i="1" s="1"/>
  <c r="AN29" i="1"/>
  <c r="AO29" i="1"/>
  <c r="AP29" i="1"/>
  <c r="AQ29" i="1" s="1"/>
  <c r="AM30" i="1"/>
  <c r="AW30" i="1" s="1"/>
  <c r="AN30" i="1"/>
  <c r="AO30" i="1"/>
  <c r="AP30" i="1"/>
  <c r="AQ30" i="1" s="1"/>
  <c r="AM31" i="1"/>
  <c r="AN31" i="1"/>
  <c r="AO31" i="1"/>
  <c r="AP31" i="1"/>
  <c r="AQ31" i="1" s="1"/>
  <c r="AM32" i="1"/>
  <c r="AW32" i="1" s="1"/>
  <c r="AN32" i="1"/>
  <c r="AO32" i="1"/>
  <c r="AP32" i="1"/>
  <c r="AQ32" i="1" s="1"/>
  <c r="AM33" i="1"/>
  <c r="AW33" i="1" s="1"/>
  <c r="AN33" i="1"/>
  <c r="AO33" i="1"/>
  <c r="AP33" i="1"/>
  <c r="AQ33" i="1" s="1"/>
  <c r="AM34" i="1"/>
  <c r="AW34" i="1" s="1"/>
  <c r="AN34" i="1"/>
  <c r="AO34" i="1"/>
  <c r="AP34" i="1"/>
  <c r="AQ34" i="1" s="1"/>
  <c r="AN25" i="1"/>
  <c r="AN35" i="1" s="1"/>
  <c r="AO25" i="1"/>
  <c r="AP25" i="1"/>
  <c r="AQ25" i="1" s="1"/>
  <c r="AM25" i="1"/>
  <c r="AW25" i="1" s="1"/>
  <c r="AY22" i="1"/>
  <c r="AY21" i="1"/>
  <c r="AV22" i="1"/>
  <c r="AV21" i="1"/>
  <c r="AV23" i="1" s="1"/>
  <c r="AT22" i="1"/>
  <c r="AT21" i="1"/>
  <c r="AT23" i="1" s="1"/>
  <c r="AR22" i="1"/>
  <c r="AS22" i="1" s="1"/>
  <c r="AR21" i="1"/>
  <c r="AM22" i="1"/>
  <c r="AN22" i="1"/>
  <c r="AO22" i="1"/>
  <c r="AP22" i="1"/>
  <c r="AP23" i="1" s="1"/>
  <c r="AN21" i="1"/>
  <c r="AO21" i="1"/>
  <c r="AP21" i="1"/>
  <c r="AM21" i="1"/>
  <c r="AZ20" i="1"/>
  <c r="AY19" i="1"/>
  <c r="AY18" i="1"/>
  <c r="AV19" i="1"/>
  <c r="AV20" i="1" s="1"/>
  <c r="AV18" i="1"/>
  <c r="AT19" i="1"/>
  <c r="AT18" i="1"/>
  <c r="AT20" i="1" s="1"/>
  <c r="AR19" i="1"/>
  <c r="AS19" i="1" s="1"/>
  <c r="AR18" i="1"/>
  <c r="AR20" i="1" s="1"/>
  <c r="AM19" i="1"/>
  <c r="AN19" i="1"/>
  <c r="AO19" i="1"/>
  <c r="AP19" i="1"/>
  <c r="AQ19" i="1" s="1"/>
  <c r="AN18" i="1"/>
  <c r="AN20" i="1" s="1"/>
  <c r="AO18" i="1"/>
  <c r="AO20" i="1" s="1"/>
  <c r="AP18" i="1"/>
  <c r="AQ18" i="1" s="1"/>
  <c r="AQ20" i="1" s="1"/>
  <c r="AM18" i="1"/>
  <c r="AR39" i="1"/>
  <c r="AV43" i="1"/>
  <c r="AT43" i="1"/>
  <c r="AR43" i="1"/>
  <c r="AV41" i="1"/>
  <c r="AT41" i="1"/>
  <c r="AR41" i="1"/>
  <c r="AM43" i="1"/>
  <c r="AO41" i="1"/>
  <c r="AY49" i="1"/>
  <c r="AV49" i="1"/>
  <c r="AT49" i="1"/>
  <c r="AT46" i="1"/>
  <c r="AR46" i="1"/>
  <c r="AM46" i="1"/>
  <c r="AN49" i="1"/>
  <c r="AM49" i="1"/>
  <c r="AW44" i="1"/>
  <c r="AX42" i="1"/>
  <c r="AW42" i="1"/>
  <c r="AX40" i="1"/>
  <c r="AW40" i="1"/>
  <c r="AX38" i="1"/>
  <c r="AW36" i="1"/>
  <c r="BA49" i="1"/>
  <c r="BA46" i="1"/>
  <c r="BA43" i="1"/>
  <c r="BA41" i="1"/>
  <c r="BA39" i="1"/>
  <c r="BA35" i="1"/>
  <c r="AX53" i="1"/>
  <c r="AW53" i="1"/>
  <c r="AX51" i="1"/>
  <c r="AX50" i="1"/>
  <c r="AX48" i="1"/>
  <c r="AX47" i="1"/>
  <c r="AX49" i="1" s="1"/>
  <c r="AW47" i="1"/>
  <c r="AW49" i="1" s="1"/>
  <c r="AX34" i="1"/>
  <c r="AX32" i="1"/>
  <c r="AX31" i="1"/>
  <c r="AX28" i="1"/>
  <c r="AX26" i="1"/>
  <c r="AX25" i="1"/>
  <c r="AX22" i="1"/>
  <c r="AW22" i="1"/>
  <c r="AX21" i="1"/>
  <c r="AW21" i="1"/>
  <c r="AX19" i="1"/>
  <c r="AW18" i="1"/>
  <c r="AY16" i="1"/>
  <c r="AX16" i="1" s="1"/>
  <c r="AY15" i="1"/>
  <c r="AX15" i="1" s="1"/>
  <c r="AV16" i="1"/>
  <c r="AV15" i="1"/>
  <c r="AT16" i="1"/>
  <c r="AU16" i="1" s="1"/>
  <c r="AT15" i="1"/>
  <c r="AU15" i="1" s="1"/>
  <c r="AU17" i="1" s="1"/>
  <c r="AR16" i="1"/>
  <c r="AS16" i="1" s="1"/>
  <c r="AR15" i="1"/>
  <c r="AR17" i="1" s="1"/>
  <c r="AM16" i="1"/>
  <c r="AM17" i="1" s="1"/>
  <c r="AN16" i="1"/>
  <c r="AO16" i="1"/>
  <c r="AP16" i="1"/>
  <c r="AN15" i="1"/>
  <c r="AN17" i="1" s="1"/>
  <c r="AO15" i="1"/>
  <c r="AP15" i="1"/>
  <c r="AM15" i="1"/>
  <c r="AY23" i="1"/>
  <c r="BA23" i="1"/>
  <c r="BA20" i="1"/>
  <c r="BA17" i="1"/>
  <c r="AV17" i="1"/>
  <c r="AT17" i="1"/>
  <c r="AU22" i="1"/>
  <c r="AU21" i="1"/>
  <c r="AU19" i="1"/>
  <c r="AU18" i="1"/>
  <c r="AS18" i="1"/>
  <c r="AS15" i="1"/>
  <c r="AS17" i="1" s="1"/>
  <c r="AQ22" i="1"/>
  <c r="AQ21" i="1"/>
  <c r="AQ23" i="1" s="1"/>
  <c r="AQ16" i="1"/>
  <c r="AQ15" i="1"/>
  <c r="AQ17" i="1" s="1"/>
  <c r="AY7" i="1"/>
  <c r="AX7" i="1" s="1"/>
  <c r="AY8" i="1"/>
  <c r="AX8" i="1" s="1"/>
  <c r="AY9" i="1"/>
  <c r="AX9" i="1" s="1"/>
  <c r="AY11" i="1"/>
  <c r="AY12" i="1"/>
  <c r="AX12" i="1" s="1"/>
  <c r="AY6" i="1"/>
  <c r="AY10" i="1" s="1"/>
  <c r="AV7" i="1"/>
  <c r="AV8" i="1"/>
  <c r="AV9" i="1"/>
  <c r="AV11" i="1"/>
  <c r="AV12" i="1"/>
  <c r="AV6" i="1"/>
  <c r="AT7" i="1"/>
  <c r="AU7" i="1" s="1"/>
  <c r="AT8" i="1"/>
  <c r="AU8" i="1" s="1"/>
  <c r="AT9" i="1"/>
  <c r="AU9" i="1" s="1"/>
  <c r="AT11" i="1"/>
  <c r="AT12" i="1"/>
  <c r="AU12" i="1" s="1"/>
  <c r="AT6" i="1"/>
  <c r="AT10" i="1" s="1"/>
  <c r="AR7" i="1"/>
  <c r="AS7" i="1" s="1"/>
  <c r="AR8" i="1"/>
  <c r="AS8" i="1" s="1"/>
  <c r="AR9" i="1"/>
  <c r="AS9" i="1" s="1"/>
  <c r="AR11" i="1"/>
  <c r="AR12" i="1"/>
  <c r="AS12" i="1" s="1"/>
  <c r="AR6" i="1"/>
  <c r="AM7" i="1"/>
  <c r="AN7" i="1"/>
  <c r="AO7" i="1"/>
  <c r="AP7" i="1"/>
  <c r="AQ7" i="1" s="1"/>
  <c r="AM8" i="1"/>
  <c r="AN8" i="1"/>
  <c r="AO8" i="1"/>
  <c r="AP8" i="1"/>
  <c r="AQ8" i="1" s="1"/>
  <c r="AM9" i="1"/>
  <c r="AN9" i="1"/>
  <c r="AO9" i="1"/>
  <c r="AP9" i="1"/>
  <c r="AQ9" i="1" s="1"/>
  <c r="AM11" i="1"/>
  <c r="AN11" i="1"/>
  <c r="AO11" i="1"/>
  <c r="AP11" i="1"/>
  <c r="AM12" i="1"/>
  <c r="AN12" i="1"/>
  <c r="AO12" i="1"/>
  <c r="AP12" i="1"/>
  <c r="AQ12" i="1" s="1"/>
  <c r="AN6" i="1"/>
  <c r="AO6" i="1"/>
  <c r="AP6" i="1"/>
  <c r="AM6" i="1"/>
  <c r="AM10" i="1" s="1"/>
  <c r="AD53" i="1"/>
  <c r="AD52" i="1"/>
  <c r="AD51" i="1"/>
  <c r="AD50" i="1"/>
  <c r="AD54" i="1" s="1"/>
  <c r="AB53" i="1"/>
  <c r="AB52" i="1"/>
  <c r="AC52" i="1" s="1"/>
  <c r="AB51" i="1"/>
  <c r="AB50" i="1"/>
  <c r="Z53" i="1"/>
  <c r="Z52" i="1"/>
  <c r="Z51" i="1"/>
  <c r="Z50" i="1"/>
  <c r="AA50" i="1" s="1"/>
  <c r="X53" i="1"/>
  <c r="X52" i="1"/>
  <c r="U52" i="1" s="1"/>
  <c r="X51" i="1"/>
  <c r="X50" i="1"/>
  <c r="Y50" i="1" s="1"/>
  <c r="W53" i="1"/>
  <c r="W52" i="1"/>
  <c r="V52" i="1" s="1"/>
  <c r="W51" i="1"/>
  <c r="V51" i="1" s="1"/>
  <c r="W50" i="1"/>
  <c r="AG53" i="1"/>
  <c r="AG52" i="1"/>
  <c r="AG51" i="1"/>
  <c r="AG50" i="1"/>
  <c r="AF50" i="1" s="1"/>
  <c r="AG48" i="1"/>
  <c r="AG47" i="1"/>
  <c r="AG49" i="1" s="1"/>
  <c r="AD48" i="1"/>
  <c r="AD47" i="1"/>
  <c r="AD49" i="1" s="1"/>
  <c r="AB48" i="1"/>
  <c r="AC48" i="1" s="1"/>
  <c r="AB47" i="1"/>
  <c r="Z48" i="1"/>
  <c r="Z47" i="1"/>
  <c r="W48" i="1"/>
  <c r="X48" i="1"/>
  <c r="X47" i="1"/>
  <c r="W47" i="1"/>
  <c r="AG45" i="1"/>
  <c r="AG44" i="1"/>
  <c r="AG46" i="1" s="1"/>
  <c r="AD45" i="1"/>
  <c r="AD44" i="1"/>
  <c r="AD46" i="1" s="1"/>
  <c r="AB45" i="1"/>
  <c r="AC45" i="1" s="1"/>
  <c r="AB44" i="1"/>
  <c r="Z45" i="1"/>
  <c r="Z44" i="1"/>
  <c r="Z46" i="1" s="1"/>
  <c r="W45" i="1"/>
  <c r="X45" i="1"/>
  <c r="X44" i="1"/>
  <c r="Y44" i="1" s="1"/>
  <c r="W44" i="1"/>
  <c r="AG42" i="1"/>
  <c r="AF42" i="1" s="1"/>
  <c r="AD42" i="1"/>
  <c r="AB42" i="1"/>
  <c r="Z42" i="1"/>
  <c r="Z43" i="1" s="1"/>
  <c r="X42" i="1"/>
  <c r="X43" i="1" s="1"/>
  <c r="W42" i="1"/>
  <c r="W43" i="1" s="1"/>
  <c r="AG40" i="1"/>
  <c r="AG41" i="1" s="1"/>
  <c r="AD40" i="1"/>
  <c r="AB40" i="1"/>
  <c r="Z40" i="1"/>
  <c r="X40" i="1"/>
  <c r="X41" i="1" s="1"/>
  <c r="W40" i="1"/>
  <c r="V40" i="1" s="1"/>
  <c r="V41" i="1" s="1"/>
  <c r="AG37" i="1"/>
  <c r="AG38" i="1"/>
  <c r="AG39" i="1" s="1"/>
  <c r="AG36" i="1"/>
  <c r="AD37" i="1"/>
  <c r="AD38" i="1"/>
  <c r="AD36" i="1"/>
  <c r="AD39" i="1" s="1"/>
  <c r="AB37" i="1"/>
  <c r="AB38" i="1"/>
  <c r="AB36" i="1"/>
  <c r="Z37" i="1"/>
  <c r="Z38" i="1"/>
  <c r="Z36" i="1"/>
  <c r="AA36" i="1" s="1"/>
  <c r="W37" i="1"/>
  <c r="X37" i="1"/>
  <c r="V37" i="1" s="1"/>
  <c r="W38" i="1"/>
  <c r="X38" i="1"/>
  <c r="Y38" i="1" s="1"/>
  <c r="X36" i="1"/>
  <c r="Y36" i="1" s="1"/>
  <c r="W36" i="1"/>
  <c r="AF38" i="1"/>
  <c r="AF40" i="1"/>
  <c r="AF53" i="1"/>
  <c r="AF52" i="1"/>
  <c r="AF51" i="1"/>
  <c r="AF48" i="1"/>
  <c r="AF45" i="1"/>
  <c r="AF44" i="1"/>
  <c r="AF37" i="1"/>
  <c r="AF36" i="1"/>
  <c r="AG26" i="1"/>
  <c r="AG27" i="1"/>
  <c r="AF27" i="1" s="1"/>
  <c r="AG28" i="1"/>
  <c r="AF28" i="1" s="1"/>
  <c r="AG29" i="1"/>
  <c r="AF29" i="1" s="1"/>
  <c r="AG30" i="1"/>
  <c r="AF30" i="1" s="1"/>
  <c r="AG31" i="1"/>
  <c r="AF31" i="1" s="1"/>
  <c r="AG32" i="1"/>
  <c r="AF32" i="1" s="1"/>
  <c r="AG33" i="1"/>
  <c r="AF33" i="1" s="1"/>
  <c r="AG34" i="1"/>
  <c r="AF34" i="1" s="1"/>
  <c r="AG25" i="1"/>
  <c r="AF25" i="1" s="1"/>
  <c r="AD26" i="1"/>
  <c r="AD35" i="1" s="1"/>
  <c r="AD27" i="1"/>
  <c r="AD28" i="1"/>
  <c r="AD29" i="1"/>
  <c r="AD30" i="1"/>
  <c r="AD31" i="1"/>
  <c r="AD32" i="1"/>
  <c r="AD33" i="1"/>
  <c r="AD34" i="1"/>
  <c r="AD25" i="1"/>
  <c r="AB26" i="1"/>
  <c r="AB27" i="1"/>
  <c r="AB28" i="1"/>
  <c r="AB29" i="1"/>
  <c r="AC29" i="1" s="1"/>
  <c r="AB30" i="1"/>
  <c r="AC30" i="1" s="1"/>
  <c r="AB31" i="1"/>
  <c r="AB32" i="1"/>
  <c r="AB33" i="1"/>
  <c r="AC33" i="1" s="1"/>
  <c r="AB34" i="1"/>
  <c r="V34" i="1" s="1"/>
  <c r="AB25" i="1"/>
  <c r="Z26" i="1"/>
  <c r="Z27" i="1"/>
  <c r="Z28" i="1"/>
  <c r="Z29" i="1"/>
  <c r="Z30" i="1"/>
  <c r="Z31" i="1"/>
  <c r="Z32" i="1"/>
  <c r="AA32" i="1" s="1"/>
  <c r="Z33" i="1"/>
  <c r="Z34" i="1"/>
  <c r="Z25" i="1"/>
  <c r="AA25" i="1" s="1"/>
  <c r="W26" i="1"/>
  <c r="V26" i="1" s="1"/>
  <c r="X26" i="1"/>
  <c r="U26" i="1" s="1"/>
  <c r="W27" i="1"/>
  <c r="X27" i="1"/>
  <c r="W28" i="1"/>
  <c r="X28" i="1"/>
  <c r="Y28" i="1" s="1"/>
  <c r="W29" i="1"/>
  <c r="V29" i="1" s="1"/>
  <c r="X29" i="1"/>
  <c r="W30" i="1"/>
  <c r="X30" i="1"/>
  <c r="W31" i="1"/>
  <c r="X31" i="1"/>
  <c r="Y31" i="1" s="1"/>
  <c r="W32" i="1"/>
  <c r="V32" i="1" s="1"/>
  <c r="X32" i="1"/>
  <c r="U32" i="1" s="1"/>
  <c r="W33" i="1"/>
  <c r="X33" i="1"/>
  <c r="W34" i="1"/>
  <c r="X34" i="1"/>
  <c r="Y34" i="1" s="1"/>
  <c r="X25" i="1"/>
  <c r="U25" i="1" s="1"/>
  <c r="W25" i="1"/>
  <c r="AG22" i="1"/>
  <c r="AG23" i="1" s="1"/>
  <c r="AG21" i="1"/>
  <c r="AD22" i="1"/>
  <c r="AD21" i="1"/>
  <c r="AD23" i="1" s="1"/>
  <c r="AB22" i="1"/>
  <c r="AC22" i="1" s="1"/>
  <c r="AB21" i="1"/>
  <c r="AC21" i="1" s="1"/>
  <c r="Z22" i="1"/>
  <c r="Z23" i="1" s="1"/>
  <c r="Z21" i="1"/>
  <c r="W22" i="1"/>
  <c r="V22" i="1" s="1"/>
  <c r="X22" i="1"/>
  <c r="Y22" i="1" s="1"/>
  <c r="X21" i="1"/>
  <c r="X23" i="1" s="1"/>
  <c r="W21" i="1"/>
  <c r="AG19" i="1"/>
  <c r="AG18" i="1"/>
  <c r="AD19" i="1"/>
  <c r="AD18" i="1"/>
  <c r="AB19" i="1"/>
  <c r="V19" i="1" s="1"/>
  <c r="AB18" i="1"/>
  <c r="Z19" i="1"/>
  <c r="Z18" i="1"/>
  <c r="W19" i="1"/>
  <c r="X19" i="1"/>
  <c r="Y19" i="1" s="1"/>
  <c r="X18" i="1"/>
  <c r="W18" i="1"/>
  <c r="W20" i="1" s="1"/>
  <c r="AF22" i="1"/>
  <c r="AF21" i="1"/>
  <c r="AF18" i="1"/>
  <c r="AG16" i="1"/>
  <c r="AF16" i="1" s="1"/>
  <c r="AG15" i="1"/>
  <c r="AF15" i="1" s="1"/>
  <c r="AD16" i="1"/>
  <c r="AD15" i="1"/>
  <c r="AB16" i="1"/>
  <c r="AC16" i="1" s="1"/>
  <c r="AB15" i="1"/>
  <c r="AB17" i="1" s="1"/>
  <c r="Z16" i="1"/>
  <c r="Z15" i="1"/>
  <c r="W16" i="1"/>
  <c r="X16" i="1"/>
  <c r="X15" i="1"/>
  <c r="W15" i="1"/>
  <c r="AA34" i="1"/>
  <c r="AA33" i="1"/>
  <c r="AA29" i="1"/>
  <c r="AA28" i="1"/>
  <c r="AA27" i="1"/>
  <c r="AA26" i="1"/>
  <c r="Y33" i="1"/>
  <c r="Y32" i="1"/>
  <c r="Y30" i="1"/>
  <c r="Y27" i="1"/>
  <c r="Y26" i="1"/>
  <c r="AA38" i="1"/>
  <c r="AA37" i="1"/>
  <c r="Y37" i="1"/>
  <c r="AA40" i="1"/>
  <c r="AA42" i="1"/>
  <c r="AA45" i="1"/>
  <c r="AA44" i="1"/>
  <c r="Y45" i="1"/>
  <c r="Y48" i="1"/>
  <c r="Y47" i="1"/>
  <c r="AA53" i="1"/>
  <c r="AA52" i="1"/>
  <c r="AA51" i="1"/>
  <c r="Y53" i="1"/>
  <c r="Y52" i="1"/>
  <c r="Y51" i="1"/>
  <c r="AC53" i="1"/>
  <c r="AC42" i="1"/>
  <c r="AC40" i="1"/>
  <c r="AC38" i="1"/>
  <c r="AC36" i="1"/>
  <c r="AC31" i="1"/>
  <c r="AC32" i="1"/>
  <c r="AC27" i="1"/>
  <c r="AC26" i="1"/>
  <c r="AC25" i="1"/>
  <c r="AA22" i="1"/>
  <c r="AA21" i="1"/>
  <c r="AA19" i="1"/>
  <c r="AA18" i="1"/>
  <c r="AC19" i="1"/>
  <c r="AC18" i="1"/>
  <c r="Y16" i="1"/>
  <c r="Y15" i="1"/>
  <c r="AD7" i="1"/>
  <c r="AD8" i="1"/>
  <c r="AD9" i="1"/>
  <c r="AD11" i="1"/>
  <c r="AD12" i="1"/>
  <c r="AD6" i="1"/>
  <c r="AD10" i="1" s="1"/>
  <c r="AB7" i="1"/>
  <c r="AC7" i="1" s="1"/>
  <c r="AB8" i="1"/>
  <c r="AC8" i="1" s="1"/>
  <c r="AB9" i="1"/>
  <c r="AC9" i="1" s="1"/>
  <c r="AB11" i="1"/>
  <c r="AB12" i="1"/>
  <c r="AC12" i="1" s="1"/>
  <c r="AB6" i="1"/>
  <c r="Z7" i="1"/>
  <c r="AA7" i="1" s="1"/>
  <c r="Z8" i="1"/>
  <c r="AA8" i="1" s="1"/>
  <c r="Z9" i="1"/>
  <c r="AA9" i="1" s="1"/>
  <c r="Z11" i="1"/>
  <c r="U11" i="1" s="1"/>
  <c r="Z12" i="1"/>
  <c r="AA12" i="1" s="1"/>
  <c r="Z6" i="1"/>
  <c r="U6" i="1" s="1"/>
  <c r="W7" i="1"/>
  <c r="X7" i="1"/>
  <c r="Y7" i="1" s="1"/>
  <c r="W8" i="1"/>
  <c r="X8" i="1"/>
  <c r="Y8" i="1" s="1"/>
  <c r="W9" i="1"/>
  <c r="V9" i="1" s="1"/>
  <c r="X9" i="1"/>
  <c r="Y9" i="1" s="1"/>
  <c r="W11" i="1"/>
  <c r="V11" i="1" s="1"/>
  <c r="X11" i="1"/>
  <c r="W12" i="1"/>
  <c r="V12" i="1" s="1"/>
  <c r="X12" i="1"/>
  <c r="X6" i="1"/>
  <c r="W6" i="1"/>
  <c r="AG7" i="1"/>
  <c r="AF7" i="1" s="1"/>
  <c r="AG8" i="1"/>
  <c r="AF8" i="1" s="1"/>
  <c r="AG9" i="1"/>
  <c r="AF9" i="1" s="1"/>
  <c r="AG11" i="1"/>
  <c r="AG12" i="1"/>
  <c r="AF12" i="1" s="1"/>
  <c r="AG6" i="1"/>
  <c r="V53" i="1"/>
  <c r="U53" i="1"/>
  <c r="U42" i="1"/>
  <c r="U43" i="1" s="1"/>
  <c r="U34" i="1"/>
  <c r="V33" i="1"/>
  <c r="U33" i="1"/>
  <c r="U28" i="1"/>
  <c r="V27" i="1"/>
  <c r="U27" i="1"/>
  <c r="U19" i="1"/>
  <c r="U7" i="1"/>
  <c r="V7" i="1"/>
  <c r="V8" i="1"/>
  <c r="X49" i="1"/>
  <c r="AI17" i="1"/>
  <c r="AI20" i="1"/>
  <c r="AI23" i="1"/>
  <c r="AI49" i="1"/>
  <c r="AH49" i="1"/>
  <c r="X46" i="1"/>
  <c r="W46" i="1"/>
  <c r="AD43" i="1"/>
  <c r="AB43" i="1"/>
  <c r="AD41" i="1"/>
  <c r="AB41" i="1"/>
  <c r="Z41" i="1"/>
  <c r="AG54" i="1"/>
  <c r="AD20" i="1"/>
  <c r="Z20" i="1"/>
  <c r="AG17" i="1"/>
  <c r="AD17" i="1"/>
  <c r="O53" i="1"/>
  <c r="N53" i="1" s="1"/>
  <c r="O52" i="1"/>
  <c r="N52" i="1" s="1"/>
  <c r="O51" i="1"/>
  <c r="N51" i="1" s="1"/>
  <c r="O50" i="1"/>
  <c r="O48" i="1"/>
  <c r="N48" i="1" s="1"/>
  <c r="O47" i="1"/>
  <c r="O45" i="1"/>
  <c r="N45" i="1" s="1"/>
  <c r="O44" i="1"/>
  <c r="O42" i="1"/>
  <c r="O40" i="1"/>
  <c r="O38" i="1"/>
  <c r="N38" i="1" s="1"/>
  <c r="O37" i="1"/>
  <c r="N37" i="1" s="1"/>
  <c r="O36" i="1"/>
  <c r="O34" i="1"/>
  <c r="N34" i="1" s="1"/>
  <c r="O33" i="1"/>
  <c r="N33" i="1" s="1"/>
  <c r="O32" i="1"/>
  <c r="N32" i="1" s="1"/>
  <c r="O31" i="1"/>
  <c r="N31" i="1" s="1"/>
  <c r="O30" i="1"/>
  <c r="N30" i="1" s="1"/>
  <c r="O29" i="1"/>
  <c r="N29" i="1" s="1"/>
  <c r="O28" i="1"/>
  <c r="N28" i="1" s="1"/>
  <c r="O27" i="1"/>
  <c r="N27" i="1" s="1"/>
  <c r="O26" i="1"/>
  <c r="N26" i="1" s="1"/>
  <c r="O25" i="1"/>
  <c r="O22" i="1"/>
  <c r="O21" i="1"/>
  <c r="O23" i="1" s="1"/>
  <c r="O19" i="1"/>
  <c r="O18" i="1"/>
  <c r="O16" i="1"/>
  <c r="O15" i="1"/>
  <c r="O12" i="1"/>
  <c r="O11" i="1"/>
  <c r="O13" i="1" s="1"/>
  <c r="O9" i="1"/>
  <c r="O8" i="1"/>
  <c r="O7" i="1"/>
  <c r="O6" i="1"/>
  <c r="N22" i="1"/>
  <c r="N21" i="1"/>
  <c r="N23" i="1" s="1"/>
  <c r="N19" i="1"/>
  <c r="N18" i="1"/>
  <c r="N16" i="1"/>
  <c r="N15" i="1"/>
  <c r="N12" i="1"/>
  <c r="N11" i="1"/>
  <c r="N13" i="1" s="1"/>
  <c r="N9" i="1"/>
  <c r="N8" i="1"/>
  <c r="N7" i="1"/>
  <c r="N6" i="1"/>
  <c r="L53" i="1"/>
  <c r="L52" i="1"/>
  <c r="L51" i="1"/>
  <c r="L50" i="1"/>
  <c r="L48" i="1"/>
  <c r="L47" i="1"/>
  <c r="L45" i="1"/>
  <c r="L44" i="1"/>
  <c r="L42" i="1"/>
  <c r="L40" i="1"/>
  <c r="L38" i="1"/>
  <c r="L37" i="1"/>
  <c r="L36" i="1"/>
  <c r="L34" i="1"/>
  <c r="L33" i="1"/>
  <c r="L32" i="1"/>
  <c r="L31" i="1"/>
  <c r="L30" i="1"/>
  <c r="L29" i="1"/>
  <c r="L28" i="1"/>
  <c r="L27" i="1"/>
  <c r="L26" i="1"/>
  <c r="L25" i="1"/>
  <c r="L22" i="1"/>
  <c r="L21" i="1"/>
  <c r="L19" i="1"/>
  <c r="L18" i="1"/>
  <c r="L16" i="1"/>
  <c r="L15" i="1"/>
  <c r="L12" i="1"/>
  <c r="L11" i="1"/>
  <c r="L13" i="1" s="1"/>
  <c r="L9" i="1"/>
  <c r="L8" i="1"/>
  <c r="L7" i="1"/>
  <c r="L6" i="1"/>
  <c r="J53" i="1"/>
  <c r="K53" i="1" s="1"/>
  <c r="J52" i="1"/>
  <c r="K52" i="1" s="1"/>
  <c r="J51" i="1"/>
  <c r="K51" i="1" s="1"/>
  <c r="J50" i="1"/>
  <c r="J48" i="1"/>
  <c r="K48" i="1" s="1"/>
  <c r="J47" i="1"/>
  <c r="J45" i="1"/>
  <c r="K45" i="1" s="1"/>
  <c r="J44" i="1"/>
  <c r="J42" i="1"/>
  <c r="J40" i="1"/>
  <c r="J38" i="1"/>
  <c r="K38" i="1" s="1"/>
  <c r="J37" i="1"/>
  <c r="K37" i="1" s="1"/>
  <c r="J36" i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J22" i="1"/>
  <c r="K22" i="1" s="1"/>
  <c r="J21" i="1"/>
  <c r="J19" i="1"/>
  <c r="K19" i="1" s="1"/>
  <c r="J18" i="1"/>
  <c r="J16" i="1"/>
  <c r="K16" i="1" s="1"/>
  <c r="J15" i="1"/>
  <c r="J12" i="1"/>
  <c r="K12" i="1" s="1"/>
  <c r="J11" i="1"/>
  <c r="J9" i="1"/>
  <c r="K9" i="1" s="1"/>
  <c r="J8" i="1"/>
  <c r="K8" i="1" s="1"/>
  <c r="J7" i="1"/>
  <c r="K7" i="1" s="1"/>
  <c r="J6" i="1"/>
  <c r="H53" i="1"/>
  <c r="I53" i="1" s="1"/>
  <c r="H52" i="1"/>
  <c r="I52" i="1" s="1"/>
  <c r="H51" i="1"/>
  <c r="I51" i="1" s="1"/>
  <c r="H50" i="1"/>
  <c r="H48" i="1"/>
  <c r="I48" i="1" s="1"/>
  <c r="H47" i="1"/>
  <c r="H45" i="1"/>
  <c r="I45" i="1" s="1"/>
  <c r="H44" i="1"/>
  <c r="H42" i="1"/>
  <c r="H40" i="1"/>
  <c r="H38" i="1"/>
  <c r="I38" i="1" s="1"/>
  <c r="H37" i="1"/>
  <c r="H36" i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H22" i="1"/>
  <c r="H21" i="1"/>
  <c r="H19" i="1"/>
  <c r="I19" i="1" s="1"/>
  <c r="H18" i="1"/>
  <c r="H16" i="1"/>
  <c r="I16" i="1" s="1"/>
  <c r="H15" i="1"/>
  <c r="H12" i="1"/>
  <c r="I12" i="1" s="1"/>
  <c r="H11" i="1"/>
  <c r="H9" i="1"/>
  <c r="I9" i="1" s="1"/>
  <c r="H8" i="1"/>
  <c r="I8" i="1" s="1"/>
  <c r="H7" i="1"/>
  <c r="I7" i="1" s="1"/>
  <c r="H6" i="1"/>
  <c r="H10" i="1" s="1"/>
  <c r="F53" i="1"/>
  <c r="E53" i="1"/>
  <c r="D53" i="1" s="1"/>
  <c r="F52" i="1"/>
  <c r="G52" i="1" s="1"/>
  <c r="E52" i="1"/>
  <c r="D52" i="1" s="1"/>
  <c r="F51" i="1"/>
  <c r="G51" i="1" s="1"/>
  <c r="E51" i="1"/>
  <c r="D51" i="1"/>
  <c r="C51" i="1"/>
  <c r="F50" i="1"/>
  <c r="C50" i="1" s="1"/>
  <c r="E50" i="1"/>
  <c r="F48" i="1"/>
  <c r="G48" i="1" s="1"/>
  <c r="E48" i="1"/>
  <c r="D48" i="1" s="1"/>
  <c r="F47" i="1"/>
  <c r="E47" i="1"/>
  <c r="D47" i="1"/>
  <c r="C47" i="1"/>
  <c r="F45" i="1"/>
  <c r="E45" i="1"/>
  <c r="D45" i="1" s="1"/>
  <c r="F44" i="1"/>
  <c r="C44" i="1" s="1"/>
  <c r="E44" i="1"/>
  <c r="D44" i="1" s="1"/>
  <c r="F42" i="1"/>
  <c r="E42" i="1"/>
  <c r="E43" i="1" s="1"/>
  <c r="D42" i="1"/>
  <c r="C42" i="1"/>
  <c r="F40" i="1"/>
  <c r="E40" i="1"/>
  <c r="F38" i="1"/>
  <c r="G38" i="1" s="1"/>
  <c r="E38" i="1"/>
  <c r="F37" i="1"/>
  <c r="G37" i="1" s="1"/>
  <c r="E37" i="1"/>
  <c r="C37" i="1"/>
  <c r="F36" i="1"/>
  <c r="E36" i="1"/>
  <c r="F34" i="1"/>
  <c r="G34" i="1" s="1"/>
  <c r="E34" i="1"/>
  <c r="D34" i="1" s="1"/>
  <c r="F33" i="1"/>
  <c r="G33" i="1" s="1"/>
  <c r="E33" i="1"/>
  <c r="D33" i="1"/>
  <c r="C33" i="1"/>
  <c r="F32" i="1"/>
  <c r="E32" i="1"/>
  <c r="D32" i="1" s="1"/>
  <c r="F31" i="1"/>
  <c r="G31" i="1" s="1"/>
  <c r="E31" i="1"/>
  <c r="D31" i="1" s="1"/>
  <c r="F30" i="1"/>
  <c r="G30" i="1" s="1"/>
  <c r="E30" i="1"/>
  <c r="D30" i="1"/>
  <c r="C30" i="1"/>
  <c r="F29" i="1"/>
  <c r="E29" i="1"/>
  <c r="F28" i="1"/>
  <c r="G28" i="1" s="1"/>
  <c r="E28" i="1"/>
  <c r="D28" i="1" s="1"/>
  <c r="F27" i="1"/>
  <c r="G27" i="1" s="1"/>
  <c r="E27" i="1"/>
  <c r="D27" i="1"/>
  <c r="C27" i="1"/>
  <c r="F26" i="1"/>
  <c r="E26" i="1"/>
  <c r="F25" i="1"/>
  <c r="E25" i="1"/>
  <c r="F22" i="1"/>
  <c r="G22" i="1" s="1"/>
  <c r="E22" i="1"/>
  <c r="C22" i="1"/>
  <c r="F21" i="1"/>
  <c r="C21" i="1" s="1"/>
  <c r="E21" i="1"/>
  <c r="F19" i="1"/>
  <c r="G19" i="1" s="1"/>
  <c r="E19" i="1"/>
  <c r="D19" i="1" s="1"/>
  <c r="F18" i="1"/>
  <c r="E18" i="1"/>
  <c r="D18" i="1"/>
  <c r="C18" i="1"/>
  <c r="F16" i="1"/>
  <c r="E16" i="1"/>
  <c r="D16" i="1" s="1"/>
  <c r="F15" i="1"/>
  <c r="C15" i="1" s="1"/>
  <c r="E15" i="1"/>
  <c r="D15" i="1" s="1"/>
  <c r="F12" i="1"/>
  <c r="G12" i="1" s="1"/>
  <c r="E12" i="1"/>
  <c r="D12" i="1"/>
  <c r="C12" i="1"/>
  <c r="F11" i="1"/>
  <c r="C11" i="1" s="1"/>
  <c r="C13" i="1" s="1"/>
  <c r="E11" i="1"/>
  <c r="F9" i="1"/>
  <c r="G9" i="1" s="1"/>
  <c r="E9" i="1"/>
  <c r="D9" i="1" s="1"/>
  <c r="F8" i="1"/>
  <c r="G8" i="1" s="1"/>
  <c r="E8" i="1"/>
  <c r="D8" i="1"/>
  <c r="C8" i="1"/>
  <c r="F7" i="1"/>
  <c r="E7" i="1"/>
  <c r="F6" i="1"/>
  <c r="E6" i="1"/>
  <c r="D6" i="1" s="1"/>
  <c r="CC85" i="15"/>
  <c r="CB85" i="15"/>
  <c r="CA85" i="15"/>
  <c r="BZ85" i="15"/>
  <c r="CD84" i="15"/>
  <c r="CD83" i="15"/>
  <c r="CD82" i="15"/>
  <c r="CC81" i="15"/>
  <c r="CB81" i="15"/>
  <c r="CA81" i="15"/>
  <c r="BZ81" i="15"/>
  <c r="CD80" i="15"/>
  <c r="CD79" i="15"/>
  <c r="KA76" i="15"/>
  <c r="JY76" i="15"/>
  <c r="JB76" i="15"/>
  <c r="IZ76" i="15"/>
  <c r="IC76" i="15"/>
  <c r="IA76" i="15"/>
  <c r="HY76" i="15"/>
  <c r="HD76" i="15"/>
  <c r="HB76" i="15"/>
  <c r="GZ76" i="15"/>
  <c r="GE76" i="15"/>
  <c r="GC76" i="15"/>
  <c r="GA76" i="15"/>
  <c r="FF76" i="15"/>
  <c r="FD76" i="15"/>
  <c r="FB76" i="15"/>
  <c r="EG76" i="15"/>
  <c r="EE76" i="15"/>
  <c r="EC76" i="15"/>
  <c r="KL74" i="15"/>
  <c r="KL76" i="15" s="1"/>
  <c r="KI74" i="15"/>
  <c r="KI76" i="15" s="1"/>
  <c r="KG74" i="15"/>
  <c r="KG76" i="15" s="1"/>
  <c r="JM74" i="15"/>
  <c r="JM76" i="15" s="1"/>
  <c r="JJ74" i="15"/>
  <c r="JJ76" i="15" s="1"/>
  <c r="JH74" i="15"/>
  <c r="JH76" i="15" s="1"/>
  <c r="IN74" i="15"/>
  <c r="IN76" i="15" s="1"/>
  <c r="IK74" i="15"/>
  <c r="IK76" i="15" s="1"/>
  <c r="II74" i="15"/>
  <c r="II76" i="15" s="1"/>
  <c r="HO74" i="15"/>
  <c r="HO76" i="15" s="1"/>
  <c r="HL74" i="15"/>
  <c r="HL76" i="15" s="1"/>
  <c r="HJ74" i="15"/>
  <c r="HJ76" i="15" s="1"/>
  <c r="GP74" i="15"/>
  <c r="GP76" i="15" s="1"/>
  <c r="GM74" i="15"/>
  <c r="GM76" i="15" s="1"/>
  <c r="GK74" i="15"/>
  <c r="GK76" i="15" s="1"/>
  <c r="FQ74" i="15"/>
  <c r="FQ76" i="15" s="1"/>
  <c r="FN74" i="15"/>
  <c r="FN76" i="15" s="1"/>
  <c r="FL74" i="15"/>
  <c r="FL76" i="15" s="1"/>
  <c r="ER74" i="15"/>
  <c r="ER76" i="15" s="1"/>
  <c r="EO74" i="15"/>
  <c r="EO76" i="15" s="1"/>
  <c r="EM74" i="15"/>
  <c r="EM76" i="15" s="1"/>
  <c r="KK73" i="15"/>
  <c r="KJ73" i="15"/>
  <c r="JU73" i="15"/>
  <c r="JT73" i="15"/>
  <c r="JS73" i="15"/>
  <c r="JR73" i="15"/>
  <c r="JL73" i="15"/>
  <c r="JK73" i="15"/>
  <c r="IV73" i="15"/>
  <c r="IU73" i="15"/>
  <c r="IT73" i="15"/>
  <c r="IS73" i="15"/>
  <c r="IM73" i="15"/>
  <c r="IL73" i="15"/>
  <c r="HW73" i="15"/>
  <c r="HV73" i="15"/>
  <c r="HU73" i="15"/>
  <c r="HT73" i="15"/>
  <c r="HN73" i="15"/>
  <c r="HM73" i="15"/>
  <c r="GX73" i="15"/>
  <c r="GW73" i="15"/>
  <c r="GV73" i="15"/>
  <c r="GU73" i="15"/>
  <c r="GO73" i="15"/>
  <c r="GN73" i="15"/>
  <c r="FY73" i="15"/>
  <c r="FX73" i="15"/>
  <c r="FW73" i="15"/>
  <c r="FV73" i="15"/>
  <c r="FP73" i="15"/>
  <c r="FO73" i="15"/>
  <c r="EZ73" i="15"/>
  <c r="EY73" i="15"/>
  <c r="EX73" i="15"/>
  <c r="EW73" i="15"/>
  <c r="EQ73" i="15"/>
  <c r="EP73" i="15"/>
  <c r="EA73" i="15"/>
  <c r="DZ73" i="15"/>
  <c r="DY73" i="15"/>
  <c r="DX73" i="15"/>
  <c r="DR73" i="15"/>
  <c r="DQ73" i="15"/>
  <c r="CS73" i="15"/>
  <c r="CR73" i="15"/>
  <c r="BT73" i="15"/>
  <c r="BS73" i="15"/>
  <c r="AV73" i="15"/>
  <c r="AU73" i="15"/>
  <c r="AT73" i="15"/>
  <c r="AS73" i="15"/>
  <c r="AQ73" i="15"/>
  <c r="AK73" i="15"/>
  <c r="AI73" i="15"/>
  <c r="AG73" i="15"/>
  <c r="AE73" i="15"/>
  <c r="AD73" i="15"/>
  <c r="W73" i="15"/>
  <c r="V73" i="15"/>
  <c r="U73" i="15"/>
  <c r="T73" i="15"/>
  <c r="R73" i="15"/>
  <c r="L73" i="15"/>
  <c r="J73" i="15"/>
  <c r="H73" i="15"/>
  <c r="F73" i="15"/>
  <c r="E73" i="15"/>
  <c r="KM72" i="15"/>
  <c r="KH72" i="15"/>
  <c r="JN72" i="15"/>
  <c r="JI72" i="15"/>
  <c r="IO72" i="15"/>
  <c r="IJ72" i="15"/>
  <c r="HP72" i="15"/>
  <c r="HK72" i="15"/>
  <c r="GQ72" i="15"/>
  <c r="GL72" i="15"/>
  <c r="FR72" i="15"/>
  <c r="FM72" i="15"/>
  <c r="ES72" i="15"/>
  <c r="EN72" i="15"/>
  <c r="DS72" i="15"/>
  <c r="DP72" i="15"/>
  <c r="DL72" i="15" s="1"/>
  <c r="DN72" i="15"/>
  <c r="DH72" i="15"/>
  <c r="DM72" i="15" s="1"/>
  <c r="DF72" i="15"/>
  <c r="DG72" i="15" s="1"/>
  <c r="DD72" i="15"/>
  <c r="DE72" i="15" s="1"/>
  <c r="DB72" i="15"/>
  <c r="DC72" i="15" s="1"/>
  <c r="DA72" i="15"/>
  <c r="CZ72" i="15"/>
  <c r="DK72" i="15" s="1"/>
  <c r="CY72" i="15"/>
  <c r="CT72" i="15"/>
  <c r="CQ72" i="15"/>
  <c r="CO72" i="15"/>
  <c r="CM72" i="15"/>
  <c r="CI72" i="15"/>
  <c r="CN72" i="15" s="1"/>
  <c r="CG72" i="15"/>
  <c r="CH72" i="15" s="1"/>
  <c r="CE72" i="15"/>
  <c r="CF72" i="15" s="1"/>
  <c r="CC72" i="15"/>
  <c r="CD72" i="15" s="1"/>
  <c r="CB72" i="15"/>
  <c r="CA72" i="15"/>
  <c r="BZ72" i="15"/>
  <c r="BU72" i="15"/>
  <c r="BR72" i="15"/>
  <c r="BP72" i="15"/>
  <c r="BN72" i="15"/>
  <c r="BJ72" i="15"/>
  <c r="BO72" i="15" s="1"/>
  <c r="BH72" i="15"/>
  <c r="BI72" i="15" s="1"/>
  <c r="BF72" i="15"/>
  <c r="BG72" i="15" s="1"/>
  <c r="BD72" i="15"/>
  <c r="BE72" i="15" s="1"/>
  <c r="BC72" i="15"/>
  <c r="BB72" i="15"/>
  <c r="BA72" i="15"/>
  <c r="AP72" i="15"/>
  <c r="AO72" i="15"/>
  <c r="AJ72" i="15"/>
  <c r="AH72" i="15"/>
  <c r="AF72" i="15"/>
  <c r="AC72" i="15"/>
  <c r="AB72" i="15"/>
  <c r="Q72" i="15"/>
  <c r="P72" i="15"/>
  <c r="K72" i="15"/>
  <c r="I72" i="15"/>
  <c r="G72" i="15"/>
  <c r="D72" i="15"/>
  <c r="C72" i="15"/>
  <c r="KM71" i="15"/>
  <c r="KH71" i="15"/>
  <c r="JN71" i="15"/>
  <c r="JI71" i="15"/>
  <c r="IO71" i="15"/>
  <c r="IJ71" i="15"/>
  <c r="HP71" i="15"/>
  <c r="HK71" i="15"/>
  <c r="GQ71" i="15"/>
  <c r="GL71" i="15"/>
  <c r="FR71" i="15"/>
  <c r="FM71" i="15"/>
  <c r="ES71" i="15"/>
  <c r="EN71" i="15"/>
  <c r="DS71" i="15"/>
  <c r="DP71" i="15"/>
  <c r="DL71" i="15" s="1"/>
  <c r="DN71" i="15"/>
  <c r="DH71" i="15"/>
  <c r="DM71" i="15" s="1"/>
  <c r="DF71" i="15"/>
  <c r="DG71" i="15" s="1"/>
  <c r="DD71" i="15"/>
  <c r="DE71" i="15" s="1"/>
  <c r="DB71" i="15"/>
  <c r="DC71" i="15" s="1"/>
  <c r="DA71" i="15"/>
  <c r="CZ71" i="15"/>
  <c r="DK71" i="15" s="1"/>
  <c r="CY71" i="15"/>
  <c r="CT71" i="15"/>
  <c r="CQ71" i="15"/>
  <c r="CO71" i="15"/>
  <c r="CM71" i="15"/>
  <c r="CI71" i="15"/>
  <c r="CN71" i="15" s="1"/>
  <c r="CG71" i="15"/>
  <c r="CH71" i="15" s="1"/>
  <c r="CE71" i="15"/>
  <c r="CF71" i="15" s="1"/>
  <c r="CC71" i="15"/>
  <c r="CD71" i="15" s="1"/>
  <c r="CB71" i="15"/>
  <c r="CA71" i="15"/>
  <c r="BZ71" i="15"/>
  <c r="BU71" i="15"/>
  <c r="BR71" i="15"/>
  <c r="BP71" i="15"/>
  <c r="BN71" i="15"/>
  <c r="BJ71" i="15"/>
  <c r="BO71" i="15" s="1"/>
  <c r="BH71" i="15"/>
  <c r="BI71" i="15" s="1"/>
  <c r="BF71" i="15"/>
  <c r="BG71" i="15" s="1"/>
  <c r="BD71" i="15"/>
  <c r="BE71" i="15" s="1"/>
  <c r="BC71" i="15"/>
  <c r="BB71" i="15"/>
  <c r="BA71" i="15"/>
  <c r="AP71" i="15"/>
  <c r="AO71" i="15"/>
  <c r="AJ71" i="15"/>
  <c r="AH71" i="15"/>
  <c r="AF71" i="15"/>
  <c r="AC71" i="15"/>
  <c r="AB71" i="15"/>
  <c r="Q71" i="15"/>
  <c r="P71" i="15"/>
  <c r="K71" i="15"/>
  <c r="I71" i="15"/>
  <c r="G71" i="15"/>
  <c r="D71" i="15"/>
  <c r="C71" i="15"/>
  <c r="KM70" i="15"/>
  <c r="KH70" i="15"/>
  <c r="JN70" i="15"/>
  <c r="JI70" i="15"/>
  <c r="IO70" i="15"/>
  <c r="IJ70" i="15"/>
  <c r="HP70" i="15"/>
  <c r="HK70" i="15"/>
  <c r="GQ70" i="15"/>
  <c r="GL70" i="15"/>
  <c r="FR70" i="15"/>
  <c r="FM70" i="15"/>
  <c r="ES70" i="15"/>
  <c r="EN70" i="15"/>
  <c r="DS70" i="15"/>
  <c r="DP70" i="15"/>
  <c r="DL70" i="15" s="1"/>
  <c r="DN70" i="15"/>
  <c r="DH70" i="15"/>
  <c r="DM70" i="15" s="1"/>
  <c r="DF70" i="15"/>
  <c r="DG70" i="15" s="1"/>
  <c r="DD70" i="15"/>
  <c r="DE70" i="15" s="1"/>
  <c r="DB70" i="15"/>
  <c r="DC70" i="15" s="1"/>
  <c r="DA70" i="15"/>
  <c r="CZ70" i="15"/>
  <c r="DK70" i="15" s="1"/>
  <c r="CY70" i="15"/>
  <c r="CT70" i="15"/>
  <c r="CQ70" i="15"/>
  <c r="CO70" i="15"/>
  <c r="CM70" i="15"/>
  <c r="CI70" i="15"/>
  <c r="CN70" i="15" s="1"/>
  <c r="CG70" i="15"/>
  <c r="CH70" i="15" s="1"/>
  <c r="CE70" i="15"/>
  <c r="CF70" i="15" s="1"/>
  <c r="CC70" i="15"/>
  <c r="CD70" i="15" s="1"/>
  <c r="CB70" i="15"/>
  <c r="CA70" i="15"/>
  <c r="BZ70" i="15"/>
  <c r="BU70" i="15"/>
  <c r="BR70" i="15"/>
  <c r="BP70" i="15"/>
  <c r="BN70" i="15"/>
  <c r="BJ70" i="15"/>
  <c r="BO70" i="15" s="1"/>
  <c r="BH70" i="15"/>
  <c r="BI70" i="15" s="1"/>
  <c r="BF70" i="15"/>
  <c r="BG70" i="15" s="1"/>
  <c r="BD70" i="15"/>
  <c r="BE70" i="15" s="1"/>
  <c r="BC70" i="15"/>
  <c r="BB70" i="15"/>
  <c r="BA70" i="15"/>
  <c r="AP70" i="15"/>
  <c r="AO70" i="15"/>
  <c r="AJ70" i="15"/>
  <c r="AH70" i="15"/>
  <c r="AF70" i="15"/>
  <c r="AC70" i="15"/>
  <c r="AB70" i="15"/>
  <c r="Q70" i="15"/>
  <c r="P70" i="15"/>
  <c r="K70" i="15"/>
  <c r="I70" i="15"/>
  <c r="G70" i="15"/>
  <c r="D70" i="15"/>
  <c r="C70" i="15"/>
  <c r="KM69" i="15"/>
  <c r="KH69" i="15"/>
  <c r="JN69" i="15"/>
  <c r="JI69" i="15"/>
  <c r="IO69" i="15"/>
  <c r="IJ69" i="15"/>
  <c r="HP69" i="15"/>
  <c r="HK69" i="15"/>
  <c r="GQ69" i="15"/>
  <c r="GL69" i="15"/>
  <c r="FR69" i="15"/>
  <c r="FM69" i="15"/>
  <c r="ES69" i="15"/>
  <c r="EN69" i="15"/>
  <c r="DS69" i="15"/>
  <c r="DP69" i="15"/>
  <c r="DL69" i="15" s="1"/>
  <c r="DN69" i="15"/>
  <c r="DH69" i="15"/>
  <c r="DM69" i="15" s="1"/>
  <c r="DF69" i="15"/>
  <c r="DG69" i="15" s="1"/>
  <c r="DD69" i="15"/>
  <c r="DE69" i="15" s="1"/>
  <c r="DB69" i="15"/>
  <c r="DC69" i="15" s="1"/>
  <c r="DA69" i="15"/>
  <c r="CZ69" i="15"/>
  <c r="DK69" i="15" s="1"/>
  <c r="CY69" i="15"/>
  <c r="CT69" i="15"/>
  <c r="CQ69" i="15"/>
  <c r="CO69" i="15"/>
  <c r="CM69" i="15"/>
  <c r="CI69" i="15"/>
  <c r="CN69" i="15" s="1"/>
  <c r="CG69" i="15"/>
  <c r="CH69" i="15" s="1"/>
  <c r="CE69" i="15"/>
  <c r="CF69" i="15" s="1"/>
  <c r="CC69" i="15"/>
  <c r="CD69" i="15" s="1"/>
  <c r="CB69" i="15"/>
  <c r="CA69" i="15"/>
  <c r="BZ69" i="15"/>
  <c r="BU69" i="15"/>
  <c r="BR69" i="15"/>
  <c r="BP69" i="15"/>
  <c r="BN69" i="15"/>
  <c r="BJ69" i="15"/>
  <c r="BO69" i="15" s="1"/>
  <c r="BH69" i="15"/>
  <c r="BI69" i="15" s="1"/>
  <c r="BF69" i="15"/>
  <c r="BG69" i="15" s="1"/>
  <c r="BD69" i="15"/>
  <c r="BE69" i="15" s="1"/>
  <c r="BC69" i="15"/>
  <c r="BB69" i="15"/>
  <c r="BA69" i="15"/>
  <c r="AP69" i="15"/>
  <c r="AO69" i="15"/>
  <c r="AJ69" i="15"/>
  <c r="AH69" i="15"/>
  <c r="AF69" i="15"/>
  <c r="AC69" i="15"/>
  <c r="AB69" i="15"/>
  <c r="Q69" i="15"/>
  <c r="P69" i="15"/>
  <c r="K69" i="15"/>
  <c r="I69" i="15"/>
  <c r="G69" i="15"/>
  <c r="D69" i="15"/>
  <c r="C69" i="15"/>
  <c r="KM68" i="15"/>
  <c r="KH68" i="15"/>
  <c r="JN68" i="15"/>
  <c r="JI68" i="15"/>
  <c r="IO68" i="15"/>
  <c r="IJ68" i="15"/>
  <c r="HP68" i="15"/>
  <c r="HK68" i="15"/>
  <c r="GQ68" i="15"/>
  <c r="GL68" i="15"/>
  <c r="FR68" i="15"/>
  <c r="FM68" i="15"/>
  <c r="ES68" i="15"/>
  <c r="EN68" i="15"/>
  <c r="DS68" i="15"/>
  <c r="DP68" i="15"/>
  <c r="DL68" i="15" s="1"/>
  <c r="DN68" i="15"/>
  <c r="DH68" i="15"/>
  <c r="DM68" i="15" s="1"/>
  <c r="DF68" i="15"/>
  <c r="DG68" i="15" s="1"/>
  <c r="DD68" i="15"/>
  <c r="DE68" i="15" s="1"/>
  <c r="DB68" i="15"/>
  <c r="DC68" i="15" s="1"/>
  <c r="DA68" i="15"/>
  <c r="CZ68" i="15"/>
  <c r="DK68" i="15" s="1"/>
  <c r="CY68" i="15"/>
  <c r="CT68" i="15"/>
  <c r="CQ68" i="15"/>
  <c r="CO68" i="15"/>
  <c r="CM68" i="15"/>
  <c r="CI68" i="15"/>
  <c r="CN68" i="15" s="1"/>
  <c r="CG68" i="15"/>
  <c r="CH68" i="15" s="1"/>
  <c r="CE68" i="15"/>
  <c r="CF68" i="15" s="1"/>
  <c r="CC68" i="15"/>
  <c r="CD68" i="15" s="1"/>
  <c r="CB68" i="15"/>
  <c r="CA68" i="15"/>
  <c r="BZ68" i="15"/>
  <c r="BU68" i="15"/>
  <c r="BR68" i="15"/>
  <c r="BP68" i="15"/>
  <c r="BN68" i="15"/>
  <c r="BJ68" i="15"/>
  <c r="BO68" i="15" s="1"/>
  <c r="BH68" i="15"/>
  <c r="BI68" i="15" s="1"/>
  <c r="BF68" i="15"/>
  <c r="BG68" i="15" s="1"/>
  <c r="BD68" i="15"/>
  <c r="BE68" i="15" s="1"/>
  <c r="BC68" i="15"/>
  <c r="BB68" i="15"/>
  <c r="BA68" i="15"/>
  <c r="AP68" i="15"/>
  <c r="AO68" i="15"/>
  <c r="AJ68" i="15"/>
  <c r="AH68" i="15"/>
  <c r="AF68" i="15"/>
  <c r="AC68" i="15"/>
  <c r="AB68" i="15"/>
  <c r="Q68" i="15"/>
  <c r="P68" i="15"/>
  <c r="K68" i="15"/>
  <c r="I68" i="15"/>
  <c r="G68" i="15"/>
  <c r="D68" i="15"/>
  <c r="C68" i="15"/>
  <c r="KM67" i="15"/>
  <c r="KH67" i="15"/>
  <c r="JN67" i="15"/>
  <c r="JI67" i="15"/>
  <c r="IO67" i="15"/>
  <c r="IJ67" i="15"/>
  <c r="HP67" i="15"/>
  <c r="HK67" i="15"/>
  <c r="GQ67" i="15"/>
  <c r="GL67" i="15"/>
  <c r="FR67" i="15"/>
  <c r="FM67" i="15"/>
  <c r="ES67" i="15"/>
  <c r="EN67" i="15"/>
  <c r="DS67" i="15"/>
  <c r="DP67" i="15"/>
  <c r="DL67" i="15" s="1"/>
  <c r="DN67" i="15"/>
  <c r="DH67" i="15"/>
  <c r="DM67" i="15" s="1"/>
  <c r="DF67" i="15"/>
  <c r="DG67" i="15" s="1"/>
  <c r="DD67" i="15"/>
  <c r="DE67" i="15" s="1"/>
  <c r="DB67" i="15"/>
  <c r="DC67" i="15" s="1"/>
  <c r="DA67" i="15"/>
  <c r="CZ67" i="15"/>
  <c r="DK67" i="15" s="1"/>
  <c r="CY67" i="15"/>
  <c r="CT67" i="15"/>
  <c r="CQ67" i="15"/>
  <c r="CO67" i="15"/>
  <c r="CM67" i="15"/>
  <c r="CI67" i="15"/>
  <c r="CN67" i="15" s="1"/>
  <c r="CG67" i="15"/>
  <c r="CH67" i="15" s="1"/>
  <c r="CE67" i="15"/>
  <c r="CF67" i="15" s="1"/>
  <c r="CC67" i="15"/>
  <c r="CD67" i="15" s="1"/>
  <c r="CB67" i="15"/>
  <c r="CA67" i="15"/>
  <c r="BZ67" i="15"/>
  <c r="BU67" i="15"/>
  <c r="BR67" i="15"/>
  <c r="BP67" i="15"/>
  <c r="BN67" i="15"/>
  <c r="BJ67" i="15"/>
  <c r="BO67" i="15" s="1"/>
  <c r="BH67" i="15"/>
  <c r="BI67" i="15" s="1"/>
  <c r="BF67" i="15"/>
  <c r="BG67" i="15" s="1"/>
  <c r="BD67" i="15"/>
  <c r="BE67" i="15" s="1"/>
  <c r="BC67" i="15"/>
  <c r="BB67" i="15"/>
  <c r="BA67" i="15"/>
  <c r="AP67" i="15"/>
  <c r="AO67" i="15"/>
  <c r="AJ67" i="15"/>
  <c r="AH67" i="15"/>
  <c r="AF67" i="15"/>
  <c r="AC67" i="15"/>
  <c r="AB67" i="15"/>
  <c r="Q67" i="15"/>
  <c r="P67" i="15"/>
  <c r="K67" i="15"/>
  <c r="I67" i="15"/>
  <c r="G67" i="15"/>
  <c r="D67" i="15"/>
  <c r="C67" i="15"/>
  <c r="KM66" i="15"/>
  <c r="KH66" i="15"/>
  <c r="JN66" i="15"/>
  <c r="JI66" i="15"/>
  <c r="IO66" i="15"/>
  <c r="IJ66" i="15"/>
  <c r="HP66" i="15"/>
  <c r="HK66" i="15"/>
  <c r="GQ66" i="15"/>
  <c r="GL66" i="15"/>
  <c r="FR66" i="15"/>
  <c r="FM66" i="15"/>
  <c r="ES66" i="15"/>
  <c r="EN66" i="15"/>
  <c r="DS66" i="15"/>
  <c r="DP66" i="15"/>
  <c r="DL66" i="15" s="1"/>
  <c r="DN66" i="15"/>
  <c r="DH66" i="15"/>
  <c r="DM66" i="15" s="1"/>
  <c r="DF66" i="15"/>
  <c r="DG66" i="15" s="1"/>
  <c r="DD66" i="15"/>
  <c r="DE66" i="15" s="1"/>
  <c r="DB66" i="15"/>
  <c r="DC66" i="15" s="1"/>
  <c r="DA66" i="15"/>
  <c r="CZ66" i="15"/>
  <c r="DK66" i="15" s="1"/>
  <c r="CY66" i="15"/>
  <c r="CT66" i="15"/>
  <c r="CQ66" i="15"/>
  <c r="CO66" i="15"/>
  <c r="CM66" i="15"/>
  <c r="CI66" i="15"/>
  <c r="CN66" i="15" s="1"/>
  <c r="CG66" i="15"/>
  <c r="CH66" i="15" s="1"/>
  <c r="CE66" i="15"/>
  <c r="CF66" i="15" s="1"/>
  <c r="CC66" i="15"/>
  <c r="CD66" i="15" s="1"/>
  <c r="CB66" i="15"/>
  <c r="CA66" i="15"/>
  <c r="BZ66" i="15"/>
  <c r="BU66" i="15"/>
  <c r="BR66" i="15"/>
  <c r="BP66" i="15"/>
  <c r="BN66" i="15"/>
  <c r="BJ66" i="15"/>
  <c r="BO66" i="15" s="1"/>
  <c r="BH66" i="15"/>
  <c r="BI66" i="15" s="1"/>
  <c r="BF66" i="15"/>
  <c r="BG66" i="15" s="1"/>
  <c r="BD66" i="15"/>
  <c r="BE66" i="15" s="1"/>
  <c r="BC66" i="15"/>
  <c r="BB66" i="15"/>
  <c r="BA66" i="15"/>
  <c r="AP66" i="15"/>
  <c r="AO66" i="15"/>
  <c r="AJ66" i="15"/>
  <c r="AH66" i="15"/>
  <c r="AF66" i="15"/>
  <c r="AC66" i="15"/>
  <c r="AB66" i="15"/>
  <c r="Q66" i="15"/>
  <c r="P66" i="15"/>
  <c r="K66" i="15"/>
  <c r="I66" i="15"/>
  <c r="G66" i="15"/>
  <c r="D66" i="15"/>
  <c r="C66" i="15"/>
  <c r="KM65" i="15"/>
  <c r="KH65" i="15"/>
  <c r="JN65" i="15"/>
  <c r="JI65" i="15"/>
  <c r="IO65" i="15"/>
  <c r="IJ65" i="15"/>
  <c r="HP65" i="15"/>
  <c r="HK65" i="15"/>
  <c r="GQ65" i="15"/>
  <c r="GL65" i="15"/>
  <c r="FR65" i="15"/>
  <c r="FM65" i="15"/>
  <c r="ES65" i="15"/>
  <c r="EN65" i="15"/>
  <c r="DS65" i="15"/>
  <c r="DP65" i="15"/>
  <c r="DL65" i="15" s="1"/>
  <c r="DN65" i="15"/>
  <c r="DH65" i="15"/>
  <c r="DM65" i="15" s="1"/>
  <c r="DF65" i="15"/>
  <c r="DG65" i="15" s="1"/>
  <c r="DD65" i="15"/>
  <c r="DE65" i="15" s="1"/>
  <c r="DB65" i="15"/>
  <c r="DC65" i="15" s="1"/>
  <c r="DA65" i="15"/>
  <c r="CZ65" i="15"/>
  <c r="DK65" i="15" s="1"/>
  <c r="CY65" i="15"/>
  <c r="CT65" i="15"/>
  <c r="CQ65" i="15"/>
  <c r="CO65" i="15"/>
  <c r="CM65" i="15"/>
  <c r="CI65" i="15"/>
  <c r="CN65" i="15" s="1"/>
  <c r="CG65" i="15"/>
  <c r="CH65" i="15" s="1"/>
  <c r="CE65" i="15"/>
  <c r="CF65" i="15" s="1"/>
  <c r="CC65" i="15"/>
  <c r="CD65" i="15" s="1"/>
  <c r="CB65" i="15"/>
  <c r="CA65" i="15"/>
  <c r="BZ65" i="15"/>
  <c r="BU65" i="15"/>
  <c r="BR65" i="15"/>
  <c r="BP65" i="15"/>
  <c r="BN65" i="15"/>
  <c r="BJ65" i="15"/>
  <c r="BO65" i="15" s="1"/>
  <c r="BH65" i="15"/>
  <c r="BI65" i="15" s="1"/>
  <c r="BF65" i="15"/>
  <c r="BG65" i="15" s="1"/>
  <c r="BD65" i="15"/>
  <c r="BE65" i="15" s="1"/>
  <c r="BC65" i="15"/>
  <c r="BB65" i="15"/>
  <c r="BA65" i="15"/>
  <c r="AP65" i="15"/>
  <c r="AO65" i="15"/>
  <c r="AJ65" i="15"/>
  <c r="AH65" i="15"/>
  <c r="AF65" i="15"/>
  <c r="AC65" i="15"/>
  <c r="AB65" i="15"/>
  <c r="Q65" i="15"/>
  <c r="P65" i="15"/>
  <c r="K65" i="15"/>
  <c r="I65" i="15"/>
  <c r="G65" i="15"/>
  <c r="D65" i="15"/>
  <c r="C65" i="15"/>
  <c r="KM64" i="15"/>
  <c r="KH64" i="15"/>
  <c r="JN64" i="15"/>
  <c r="JI64" i="15"/>
  <c r="IO64" i="15"/>
  <c r="IJ64" i="15"/>
  <c r="HP64" i="15"/>
  <c r="HK64" i="15"/>
  <c r="GQ64" i="15"/>
  <c r="GL64" i="15"/>
  <c r="FR64" i="15"/>
  <c r="FM64" i="15"/>
  <c r="ES64" i="15"/>
  <c r="EN64" i="15"/>
  <c r="DS64" i="15"/>
  <c r="DP64" i="15"/>
  <c r="DL64" i="15" s="1"/>
  <c r="DN64" i="15"/>
  <c r="DH64" i="15"/>
  <c r="DM64" i="15" s="1"/>
  <c r="DF64" i="15"/>
  <c r="DG64" i="15" s="1"/>
  <c r="DD64" i="15"/>
  <c r="DE64" i="15" s="1"/>
  <c r="DB64" i="15"/>
  <c r="DC64" i="15" s="1"/>
  <c r="DA64" i="15"/>
  <c r="CZ64" i="15"/>
  <c r="DK64" i="15" s="1"/>
  <c r="CY64" i="15"/>
  <c r="CT64" i="15"/>
  <c r="CQ64" i="15"/>
  <c r="CO64" i="15"/>
  <c r="CM64" i="15"/>
  <c r="CI64" i="15"/>
  <c r="CN64" i="15" s="1"/>
  <c r="CG64" i="15"/>
  <c r="CH64" i="15" s="1"/>
  <c r="CE64" i="15"/>
  <c r="CF64" i="15" s="1"/>
  <c r="CC64" i="15"/>
  <c r="CD64" i="15" s="1"/>
  <c r="CB64" i="15"/>
  <c r="CA64" i="15"/>
  <c r="BZ64" i="15"/>
  <c r="BU64" i="15"/>
  <c r="BR64" i="15"/>
  <c r="BP64" i="15"/>
  <c r="BN64" i="15"/>
  <c r="BJ64" i="15"/>
  <c r="BO64" i="15" s="1"/>
  <c r="BH64" i="15"/>
  <c r="BI64" i="15" s="1"/>
  <c r="BF64" i="15"/>
  <c r="BG64" i="15" s="1"/>
  <c r="BD64" i="15"/>
  <c r="BE64" i="15" s="1"/>
  <c r="BC64" i="15"/>
  <c r="BB64" i="15"/>
  <c r="BA64" i="15"/>
  <c r="AP64" i="15"/>
  <c r="AO64" i="15"/>
  <c r="AJ64" i="15"/>
  <c r="AH64" i="15"/>
  <c r="AF64" i="15"/>
  <c r="AC64" i="15"/>
  <c r="AB64" i="15"/>
  <c r="Q64" i="15"/>
  <c r="P64" i="15"/>
  <c r="K64" i="15"/>
  <c r="I64" i="15"/>
  <c r="G64" i="15"/>
  <c r="D64" i="15"/>
  <c r="C64" i="15"/>
  <c r="KM63" i="15"/>
  <c r="KH63" i="15"/>
  <c r="JN63" i="15"/>
  <c r="JI63" i="15"/>
  <c r="IO63" i="15"/>
  <c r="IJ63" i="15"/>
  <c r="HP63" i="15"/>
  <c r="HK63" i="15"/>
  <c r="GQ63" i="15"/>
  <c r="GL63" i="15"/>
  <c r="FR63" i="15"/>
  <c r="FM63" i="15"/>
  <c r="ES63" i="15"/>
  <c r="EN63" i="15"/>
  <c r="DS63" i="15"/>
  <c r="DP63" i="15"/>
  <c r="DL63" i="15" s="1"/>
  <c r="DN63" i="15"/>
  <c r="DH63" i="15"/>
  <c r="DM63" i="15" s="1"/>
  <c r="DF63" i="15"/>
  <c r="DG63" i="15" s="1"/>
  <c r="DD63" i="15"/>
  <c r="DE63" i="15" s="1"/>
  <c r="DB63" i="15"/>
  <c r="DC63" i="15" s="1"/>
  <c r="DA63" i="15"/>
  <c r="CZ63" i="15"/>
  <c r="DK63" i="15" s="1"/>
  <c r="CY63" i="15"/>
  <c r="CT63" i="15"/>
  <c r="CQ63" i="15"/>
  <c r="CO63" i="15"/>
  <c r="CM63" i="15"/>
  <c r="CI63" i="15"/>
  <c r="CN63" i="15" s="1"/>
  <c r="CG63" i="15"/>
  <c r="CH63" i="15" s="1"/>
  <c r="CE63" i="15"/>
  <c r="CF63" i="15" s="1"/>
  <c r="CC63" i="15"/>
  <c r="CD63" i="15" s="1"/>
  <c r="CB63" i="15"/>
  <c r="CA63" i="15"/>
  <c r="BZ63" i="15"/>
  <c r="BU63" i="15"/>
  <c r="BR63" i="15"/>
  <c r="BP63" i="15"/>
  <c r="BN63" i="15"/>
  <c r="BJ63" i="15"/>
  <c r="BO63" i="15" s="1"/>
  <c r="BH63" i="15"/>
  <c r="BI63" i="15" s="1"/>
  <c r="BF63" i="15"/>
  <c r="BG63" i="15" s="1"/>
  <c r="BD63" i="15"/>
  <c r="BE63" i="15" s="1"/>
  <c r="BC63" i="15"/>
  <c r="BB63" i="15"/>
  <c r="BA63" i="15"/>
  <c r="AP63" i="15"/>
  <c r="AO63" i="15"/>
  <c r="AJ63" i="15"/>
  <c r="AH63" i="15"/>
  <c r="AF63" i="15"/>
  <c r="AC63" i="15"/>
  <c r="AB63" i="15"/>
  <c r="Q63" i="15"/>
  <c r="P63" i="15"/>
  <c r="K63" i="15"/>
  <c r="I63" i="15"/>
  <c r="G63" i="15"/>
  <c r="D63" i="15"/>
  <c r="C63" i="15"/>
  <c r="KM62" i="15"/>
  <c r="KH62" i="15"/>
  <c r="JN62" i="15"/>
  <c r="JI62" i="15"/>
  <c r="IO62" i="15"/>
  <c r="IJ62" i="15"/>
  <c r="HP62" i="15"/>
  <c r="HK62" i="15"/>
  <c r="GQ62" i="15"/>
  <c r="GL62" i="15"/>
  <c r="FR62" i="15"/>
  <c r="FM62" i="15"/>
  <c r="ES62" i="15"/>
  <c r="EN62" i="15"/>
  <c r="DS62" i="15"/>
  <c r="DP62" i="15"/>
  <c r="DL62" i="15" s="1"/>
  <c r="DN62" i="15"/>
  <c r="DH62" i="15"/>
  <c r="DM62" i="15" s="1"/>
  <c r="DF62" i="15"/>
  <c r="DG62" i="15" s="1"/>
  <c r="DD62" i="15"/>
  <c r="DE62" i="15" s="1"/>
  <c r="DB62" i="15"/>
  <c r="DC62" i="15" s="1"/>
  <c r="DA62" i="15"/>
  <c r="CZ62" i="15"/>
  <c r="DK62" i="15" s="1"/>
  <c r="CY62" i="15"/>
  <c r="CT62" i="15"/>
  <c r="CQ62" i="15"/>
  <c r="CO62" i="15"/>
  <c r="CM62" i="15"/>
  <c r="CI62" i="15"/>
  <c r="CN62" i="15" s="1"/>
  <c r="CG62" i="15"/>
  <c r="CH62" i="15" s="1"/>
  <c r="CE62" i="15"/>
  <c r="CF62" i="15" s="1"/>
  <c r="CC62" i="15"/>
  <c r="CD62" i="15" s="1"/>
  <c r="CB62" i="15"/>
  <c r="CA62" i="15"/>
  <c r="BZ62" i="15"/>
  <c r="BU62" i="15"/>
  <c r="BR62" i="15"/>
  <c r="BP62" i="15"/>
  <c r="BN62" i="15"/>
  <c r="BJ62" i="15"/>
  <c r="BO62" i="15" s="1"/>
  <c r="BH62" i="15"/>
  <c r="BI62" i="15" s="1"/>
  <c r="BF62" i="15"/>
  <c r="BG62" i="15" s="1"/>
  <c r="BD62" i="15"/>
  <c r="BE62" i="15" s="1"/>
  <c r="BC62" i="15"/>
  <c r="BB62" i="15"/>
  <c r="BA62" i="15"/>
  <c r="AP62" i="15"/>
  <c r="AO62" i="15"/>
  <c r="AJ62" i="15"/>
  <c r="AH62" i="15"/>
  <c r="AF62" i="15"/>
  <c r="AC62" i="15"/>
  <c r="AB62" i="15"/>
  <c r="Q62" i="15"/>
  <c r="P62" i="15"/>
  <c r="K62" i="15"/>
  <c r="I62" i="15"/>
  <c r="G62" i="15"/>
  <c r="D62" i="15"/>
  <c r="C62" i="15"/>
  <c r="KM61" i="15"/>
  <c r="KH61" i="15"/>
  <c r="JN61" i="15"/>
  <c r="JI61" i="15"/>
  <c r="IO61" i="15"/>
  <c r="IJ61" i="15"/>
  <c r="HP61" i="15"/>
  <c r="HK61" i="15"/>
  <c r="GQ61" i="15"/>
  <c r="GL61" i="15"/>
  <c r="FR61" i="15"/>
  <c r="FM61" i="15"/>
  <c r="ES61" i="15"/>
  <c r="EN61" i="15"/>
  <c r="DS61" i="15"/>
  <c r="DP61" i="15"/>
  <c r="DL61" i="15" s="1"/>
  <c r="DN61" i="15"/>
  <c r="DH61" i="15"/>
  <c r="DM61" i="15" s="1"/>
  <c r="DF61" i="15"/>
  <c r="DG61" i="15" s="1"/>
  <c r="DD61" i="15"/>
  <c r="DE61" i="15" s="1"/>
  <c r="DB61" i="15"/>
  <c r="DC61" i="15" s="1"/>
  <c r="DA61" i="15"/>
  <c r="CZ61" i="15"/>
  <c r="DK61" i="15" s="1"/>
  <c r="CY61" i="15"/>
  <c r="CT61" i="15"/>
  <c r="CQ61" i="15"/>
  <c r="CO61" i="15"/>
  <c r="CM61" i="15"/>
  <c r="CI61" i="15"/>
  <c r="CN61" i="15" s="1"/>
  <c r="CG61" i="15"/>
  <c r="CH61" i="15" s="1"/>
  <c r="CE61" i="15"/>
  <c r="CF61" i="15" s="1"/>
  <c r="CC61" i="15"/>
  <c r="CD61" i="15" s="1"/>
  <c r="CB61" i="15"/>
  <c r="CA61" i="15"/>
  <c r="BZ61" i="15"/>
  <c r="BU61" i="15"/>
  <c r="BR61" i="15"/>
  <c r="BP61" i="15"/>
  <c r="BN61" i="15"/>
  <c r="BJ61" i="15"/>
  <c r="BO61" i="15" s="1"/>
  <c r="BH61" i="15"/>
  <c r="BI61" i="15" s="1"/>
  <c r="BF61" i="15"/>
  <c r="BG61" i="15" s="1"/>
  <c r="BD61" i="15"/>
  <c r="BE61" i="15" s="1"/>
  <c r="BC61" i="15"/>
  <c r="BB61" i="15"/>
  <c r="BA61" i="15"/>
  <c r="AP61" i="15"/>
  <c r="AO61" i="15"/>
  <c r="AJ61" i="15"/>
  <c r="AH61" i="15"/>
  <c r="AF61" i="15"/>
  <c r="AC61" i="15"/>
  <c r="AB61" i="15"/>
  <c r="Q61" i="15"/>
  <c r="P61" i="15"/>
  <c r="K61" i="15"/>
  <c r="I61" i="15"/>
  <c r="G61" i="15"/>
  <c r="D61" i="15"/>
  <c r="C61" i="15"/>
  <c r="KM60" i="15"/>
  <c r="KH60" i="15"/>
  <c r="JN60" i="15"/>
  <c r="JI60" i="15"/>
  <c r="IO60" i="15"/>
  <c r="IJ60" i="15"/>
  <c r="HP60" i="15"/>
  <c r="HK60" i="15"/>
  <c r="GQ60" i="15"/>
  <c r="GL60" i="15"/>
  <c r="FR60" i="15"/>
  <c r="FM60" i="15"/>
  <c r="ES60" i="15"/>
  <c r="EN60" i="15"/>
  <c r="DS60" i="15"/>
  <c r="DP60" i="15"/>
  <c r="DL60" i="15" s="1"/>
  <c r="DN60" i="15"/>
  <c r="DH60" i="15"/>
  <c r="DM60" i="15" s="1"/>
  <c r="DF60" i="15"/>
  <c r="DG60" i="15" s="1"/>
  <c r="DD60" i="15"/>
  <c r="DE60" i="15" s="1"/>
  <c r="DB60" i="15"/>
  <c r="DC60" i="15" s="1"/>
  <c r="DA60" i="15"/>
  <c r="CZ60" i="15"/>
  <c r="DK60" i="15" s="1"/>
  <c r="CY60" i="15"/>
  <c r="CT60" i="15"/>
  <c r="CQ60" i="15"/>
  <c r="CO60" i="15"/>
  <c r="CM60" i="15"/>
  <c r="CI60" i="15"/>
  <c r="CN60" i="15" s="1"/>
  <c r="CG60" i="15"/>
  <c r="CH60" i="15" s="1"/>
  <c r="CE60" i="15"/>
  <c r="CF60" i="15" s="1"/>
  <c r="CC60" i="15"/>
  <c r="CD60" i="15" s="1"/>
  <c r="CB60" i="15"/>
  <c r="CA60" i="15"/>
  <c r="BZ60" i="15"/>
  <c r="BU60" i="15"/>
  <c r="BR60" i="15"/>
  <c r="BP60" i="15"/>
  <c r="BN60" i="15"/>
  <c r="BJ60" i="15"/>
  <c r="BO60" i="15" s="1"/>
  <c r="BH60" i="15"/>
  <c r="BI60" i="15" s="1"/>
  <c r="BF60" i="15"/>
  <c r="BG60" i="15" s="1"/>
  <c r="BD60" i="15"/>
  <c r="BE60" i="15" s="1"/>
  <c r="BC60" i="15"/>
  <c r="BB60" i="15"/>
  <c r="BA60" i="15"/>
  <c r="AP60" i="15"/>
  <c r="AO60" i="15"/>
  <c r="AJ60" i="15"/>
  <c r="AH60" i="15"/>
  <c r="AF60" i="15"/>
  <c r="AC60" i="15"/>
  <c r="AB60" i="15"/>
  <c r="Q60" i="15"/>
  <c r="P60" i="15"/>
  <c r="K60" i="15"/>
  <c r="I60" i="15"/>
  <c r="G60" i="15"/>
  <c r="D60" i="15"/>
  <c r="C60" i="15"/>
  <c r="KM59" i="15"/>
  <c r="KH59" i="15"/>
  <c r="KH73" i="15" s="1"/>
  <c r="JN59" i="15"/>
  <c r="JI59" i="15"/>
  <c r="JI73" i="15" s="1"/>
  <c r="IO59" i="15"/>
  <c r="IJ59" i="15"/>
  <c r="IJ73" i="15" s="1"/>
  <c r="HP59" i="15"/>
  <c r="HK59" i="15"/>
  <c r="HK73" i="15" s="1"/>
  <c r="GQ59" i="15"/>
  <c r="GL59" i="15"/>
  <c r="GL73" i="15" s="1"/>
  <c r="FR59" i="15"/>
  <c r="FM59" i="15"/>
  <c r="FM73" i="15" s="1"/>
  <c r="ES59" i="15"/>
  <c r="EN59" i="15"/>
  <c r="EN73" i="15" s="1"/>
  <c r="DS59" i="15"/>
  <c r="DS73" i="15" s="1"/>
  <c r="DP59" i="15"/>
  <c r="DN59" i="15"/>
  <c r="DN73" i="15" s="1"/>
  <c r="DH59" i="15"/>
  <c r="DF59" i="15"/>
  <c r="DG59" i="15" s="1"/>
  <c r="DD59" i="15"/>
  <c r="DE59" i="15" s="1"/>
  <c r="DB59" i="15"/>
  <c r="DC59" i="15" s="1"/>
  <c r="DA59" i="15"/>
  <c r="DA73" i="15" s="1"/>
  <c r="CZ59" i="15"/>
  <c r="DK59" i="15" s="1"/>
  <c r="CY59" i="15"/>
  <c r="CT59" i="15"/>
  <c r="CT73" i="15" s="1"/>
  <c r="CQ59" i="15"/>
  <c r="CQ73" i="15" s="1"/>
  <c r="CO59" i="15"/>
  <c r="CO73" i="15" s="1"/>
  <c r="CM59" i="15"/>
  <c r="CM73" i="15" s="1"/>
  <c r="CI59" i="15"/>
  <c r="CG59" i="15"/>
  <c r="CE59" i="15"/>
  <c r="CC59" i="15"/>
  <c r="CB59" i="15"/>
  <c r="CB73" i="15" s="1"/>
  <c r="CA59" i="15"/>
  <c r="BZ59" i="15"/>
  <c r="BU59" i="15"/>
  <c r="BU73" i="15" s="1"/>
  <c r="BR59" i="15"/>
  <c r="BR73" i="15" s="1"/>
  <c r="BP59" i="15"/>
  <c r="BP73" i="15" s="1"/>
  <c r="BN59" i="15"/>
  <c r="BN73" i="15" s="1"/>
  <c r="BJ59" i="15"/>
  <c r="BH59" i="15"/>
  <c r="BF59" i="15"/>
  <c r="BD59" i="15"/>
  <c r="BC59" i="15"/>
  <c r="BC73" i="15" s="1"/>
  <c r="BB59" i="15"/>
  <c r="BA59" i="15"/>
  <c r="AP59" i="15"/>
  <c r="AP73" i="15" s="1"/>
  <c r="AO59" i="15"/>
  <c r="AO73" i="15" s="1"/>
  <c r="AJ59" i="15"/>
  <c r="AJ73" i="15" s="1"/>
  <c r="AH59" i="15"/>
  <c r="AH73" i="15" s="1"/>
  <c r="AF59" i="15"/>
  <c r="AC59" i="15"/>
  <c r="AB59" i="15"/>
  <c r="Q59" i="15"/>
  <c r="Q73" i="15" s="1"/>
  <c r="P59" i="15"/>
  <c r="P73" i="15" s="1"/>
  <c r="K59" i="15"/>
  <c r="K73" i="15" s="1"/>
  <c r="I59" i="15"/>
  <c r="I73" i="15" s="1"/>
  <c r="G59" i="15"/>
  <c r="D59" i="15"/>
  <c r="C59" i="15"/>
  <c r="KK58" i="15"/>
  <c r="KJ58" i="15"/>
  <c r="JW58" i="15"/>
  <c r="JU58" i="15"/>
  <c r="JT58" i="15"/>
  <c r="JS58" i="15"/>
  <c r="JR58" i="15"/>
  <c r="JL58" i="15"/>
  <c r="JK58" i="15"/>
  <c r="IX58" i="15"/>
  <c r="IV58" i="15"/>
  <c r="IU58" i="15"/>
  <c r="IT58" i="15"/>
  <c r="IS58" i="15"/>
  <c r="IM58" i="15"/>
  <c r="IL58" i="15"/>
  <c r="HY58" i="15"/>
  <c r="HW58" i="15"/>
  <c r="HV58" i="15"/>
  <c r="HU58" i="15"/>
  <c r="HT58" i="15"/>
  <c r="HN58" i="15"/>
  <c r="HM58" i="15"/>
  <c r="GZ58" i="15"/>
  <c r="GX58" i="15"/>
  <c r="GW58" i="15"/>
  <c r="GV58" i="15"/>
  <c r="GU58" i="15"/>
  <c r="GO58" i="15"/>
  <c r="GN58" i="15"/>
  <c r="GA58" i="15"/>
  <c r="FY58" i="15"/>
  <c r="FX58" i="15"/>
  <c r="FW58" i="15"/>
  <c r="FV58" i="15"/>
  <c r="FP58" i="15"/>
  <c r="FO58" i="15"/>
  <c r="FB58" i="15"/>
  <c r="EZ58" i="15"/>
  <c r="EY58" i="15"/>
  <c r="EX58" i="15"/>
  <c r="EW58" i="15"/>
  <c r="EQ58" i="15"/>
  <c r="EP58" i="15"/>
  <c r="EC58" i="15"/>
  <c r="EA58" i="15"/>
  <c r="DZ58" i="15"/>
  <c r="DY58" i="15"/>
  <c r="DX58" i="15"/>
  <c r="DR58" i="15"/>
  <c r="DQ58" i="15"/>
  <c r="CS58" i="15"/>
  <c r="CR58" i="15"/>
  <c r="BT58" i="15"/>
  <c r="BS58" i="15"/>
  <c r="AV58" i="15"/>
  <c r="AU58" i="15"/>
  <c r="AT58" i="15"/>
  <c r="AS58" i="15"/>
  <c r="AQ58" i="15"/>
  <c r="AK58" i="15"/>
  <c r="AG58" i="15"/>
  <c r="W58" i="15"/>
  <c r="V58" i="15"/>
  <c r="U58" i="15"/>
  <c r="T58" i="15"/>
  <c r="R58" i="15"/>
  <c r="L58" i="15"/>
  <c r="H58" i="15"/>
  <c r="KM57" i="15"/>
  <c r="KH57" i="15"/>
  <c r="JN57" i="15"/>
  <c r="JI57" i="15"/>
  <c r="IO57" i="15"/>
  <c r="IJ57" i="15"/>
  <c r="HP57" i="15"/>
  <c r="HK57" i="15"/>
  <c r="GQ57" i="15"/>
  <c r="GL57" i="15"/>
  <c r="FR57" i="15"/>
  <c r="FM57" i="15"/>
  <c r="ES57" i="15"/>
  <c r="EN57" i="15"/>
  <c r="DS57" i="15"/>
  <c r="DP57" i="15"/>
  <c r="DL57" i="15" s="1"/>
  <c r="DN57" i="15"/>
  <c r="DH57" i="15"/>
  <c r="DM57" i="15" s="1"/>
  <c r="DF57" i="15"/>
  <c r="DG57" i="15" s="1"/>
  <c r="DD57" i="15"/>
  <c r="DE57" i="15" s="1"/>
  <c r="DB57" i="15"/>
  <c r="DC57" i="15" s="1"/>
  <c r="DA57" i="15"/>
  <c r="CZ57" i="15"/>
  <c r="DK57" i="15" s="1"/>
  <c r="CY57" i="15"/>
  <c r="CT57" i="15"/>
  <c r="CQ57" i="15"/>
  <c r="CO57" i="15"/>
  <c r="CM57" i="15"/>
  <c r="CI57" i="15"/>
  <c r="CN57" i="15" s="1"/>
  <c r="CG57" i="15"/>
  <c r="CH57" i="15" s="1"/>
  <c r="CE57" i="15"/>
  <c r="CF57" i="15" s="1"/>
  <c r="CC57" i="15"/>
  <c r="CD57" i="15" s="1"/>
  <c r="CB57" i="15"/>
  <c r="CA57" i="15"/>
  <c r="BZ57" i="15"/>
  <c r="BU57" i="15"/>
  <c r="BR57" i="15"/>
  <c r="BP57" i="15"/>
  <c r="BN57" i="15"/>
  <c r="BJ57" i="15"/>
  <c r="BO57" i="15" s="1"/>
  <c r="BH57" i="15"/>
  <c r="BI57" i="15" s="1"/>
  <c r="BF57" i="15"/>
  <c r="BG57" i="15" s="1"/>
  <c r="BD57" i="15"/>
  <c r="BE57" i="15" s="1"/>
  <c r="BC57" i="15"/>
  <c r="BB57" i="15"/>
  <c r="BA57" i="15"/>
  <c r="AP57" i="15"/>
  <c r="AO57" i="15"/>
  <c r="AJ57" i="15"/>
  <c r="AH57" i="15"/>
  <c r="AE57" i="15"/>
  <c r="AF57" i="15" s="1"/>
  <c r="AD57" i="15"/>
  <c r="AC57" i="15"/>
  <c r="AB57" i="15"/>
  <c r="Q57" i="15"/>
  <c r="P57" i="15"/>
  <c r="K57" i="15"/>
  <c r="I57" i="15"/>
  <c r="F57" i="15"/>
  <c r="G57" i="15" s="1"/>
  <c r="E57" i="15"/>
  <c r="D57" i="15"/>
  <c r="C57" i="15"/>
  <c r="KM56" i="15"/>
  <c r="KH56" i="15"/>
  <c r="JN56" i="15"/>
  <c r="JI56" i="15"/>
  <c r="IO56" i="15"/>
  <c r="IJ56" i="15"/>
  <c r="HP56" i="15"/>
  <c r="HK56" i="15"/>
  <c r="GQ56" i="15"/>
  <c r="GL56" i="15"/>
  <c r="FR56" i="15"/>
  <c r="FM56" i="15"/>
  <c r="ES56" i="15"/>
  <c r="EN56" i="15"/>
  <c r="DS56" i="15"/>
  <c r="DP56" i="15"/>
  <c r="DL56" i="15" s="1"/>
  <c r="DN56" i="15"/>
  <c r="DH56" i="15"/>
  <c r="DM56" i="15" s="1"/>
  <c r="DF56" i="15"/>
  <c r="DG56" i="15" s="1"/>
  <c r="DD56" i="15"/>
  <c r="DE56" i="15" s="1"/>
  <c r="DB56" i="15"/>
  <c r="DC56" i="15" s="1"/>
  <c r="DA56" i="15"/>
  <c r="CZ56" i="15"/>
  <c r="DK56" i="15" s="1"/>
  <c r="CY56" i="15"/>
  <c r="CT56" i="15"/>
  <c r="CQ56" i="15"/>
  <c r="CO56" i="15"/>
  <c r="CM56" i="15"/>
  <c r="CI56" i="15"/>
  <c r="CN56" i="15" s="1"/>
  <c r="CG56" i="15"/>
  <c r="CH56" i="15" s="1"/>
  <c r="CE56" i="15"/>
  <c r="CF56" i="15" s="1"/>
  <c r="CC56" i="15"/>
  <c r="CD56" i="15" s="1"/>
  <c r="CB56" i="15"/>
  <c r="CA56" i="15"/>
  <c r="BZ56" i="15"/>
  <c r="BU56" i="15"/>
  <c r="BR56" i="15"/>
  <c r="BP56" i="15"/>
  <c r="BN56" i="15"/>
  <c r="BJ56" i="15"/>
  <c r="BO56" i="15" s="1"/>
  <c r="BH56" i="15"/>
  <c r="BI56" i="15" s="1"/>
  <c r="BF56" i="15"/>
  <c r="BG56" i="15" s="1"/>
  <c r="BD56" i="15"/>
  <c r="BE56" i="15" s="1"/>
  <c r="BC56" i="15"/>
  <c r="BB56" i="15"/>
  <c r="BA56" i="15"/>
  <c r="AP56" i="15"/>
  <c r="AO56" i="15"/>
  <c r="AJ56" i="15"/>
  <c r="AH56" i="15"/>
  <c r="AE56" i="15"/>
  <c r="AF56" i="15" s="1"/>
  <c r="AD56" i="15"/>
  <c r="AD58" i="15" s="1"/>
  <c r="AC56" i="15"/>
  <c r="AB56" i="15"/>
  <c r="Q56" i="15"/>
  <c r="P56" i="15"/>
  <c r="K56" i="15"/>
  <c r="I56" i="15"/>
  <c r="F56" i="15"/>
  <c r="G56" i="15" s="1"/>
  <c r="E56" i="15"/>
  <c r="E58" i="15" s="1"/>
  <c r="D56" i="15"/>
  <c r="C56" i="15"/>
  <c r="KM55" i="15"/>
  <c r="KH55" i="15"/>
  <c r="JN55" i="15"/>
  <c r="JI55" i="15"/>
  <c r="IO55" i="15"/>
  <c r="IJ55" i="15"/>
  <c r="HP55" i="15"/>
  <c r="HK55" i="15"/>
  <c r="GQ55" i="15"/>
  <c r="GL55" i="15"/>
  <c r="FR55" i="15"/>
  <c r="FM55" i="15"/>
  <c r="ES55" i="15"/>
  <c r="EN55" i="15"/>
  <c r="DS55" i="15"/>
  <c r="DP55" i="15"/>
  <c r="DL55" i="15" s="1"/>
  <c r="DN55" i="15"/>
  <c r="DH55" i="15"/>
  <c r="DM55" i="15" s="1"/>
  <c r="DF55" i="15"/>
  <c r="DG55" i="15" s="1"/>
  <c r="DD55" i="15"/>
  <c r="DE55" i="15" s="1"/>
  <c r="DB55" i="15"/>
  <c r="DC55" i="15" s="1"/>
  <c r="DA55" i="15"/>
  <c r="CZ55" i="15"/>
  <c r="DK55" i="15" s="1"/>
  <c r="CY55" i="15"/>
  <c r="CT55" i="15"/>
  <c r="CQ55" i="15"/>
  <c r="CO55" i="15"/>
  <c r="CM55" i="15"/>
  <c r="CI55" i="15"/>
  <c r="CN55" i="15" s="1"/>
  <c r="CG55" i="15"/>
  <c r="CH55" i="15" s="1"/>
  <c r="CE55" i="15"/>
  <c r="CF55" i="15" s="1"/>
  <c r="CC55" i="15"/>
  <c r="CD55" i="15" s="1"/>
  <c r="CB55" i="15"/>
  <c r="CA55" i="15"/>
  <c r="BZ55" i="15"/>
  <c r="BU55" i="15"/>
  <c r="BR55" i="15"/>
  <c r="BP55" i="15"/>
  <c r="BN55" i="15"/>
  <c r="BJ55" i="15"/>
  <c r="BO55" i="15" s="1"/>
  <c r="BH55" i="15"/>
  <c r="BI55" i="15" s="1"/>
  <c r="BF55" i="15"/>
  <c r="BG55" i="15" s="1"/>
  <c r="BD55" i="15"/>
  <c r="BE55" i="15" s="1"/>
  <c r="BC55" i="15"/>
  <c r="BB55" i="15"/>
  <c r="BA55" i="15"/>
  <c r="AP55" i="15"/>
  <c r="AP58" i="15" s="1"/>
  <c r="AO55" i="15"/>
  <c r="AO58" i="15" s="1"/>
  <c r="AI55" i="15"/>
  <c r="AH55" i="15"/>
  <c r="AH58" i="15" s="1"/>
  <c r="AE55" i="15"/>
  <c r="AF55" i="15" s="1"/>
  <c r="AC55" i="15"/>
  <c r="AB55" i="15"/>
  <c r="Q55" i="15"/>
  <c r="P55" i="15"/>
  <c r="J55" i="15"/>
  <c r="K55" i="15" s="1"/>
  <c r="I55" i="15"/>
  <c r="G55" i="15"/>
  <c r="D55" i="15"/>
  <c r="C55" i="15"/>
  <c r="KM54" i="15"/>
  <c r="KH54" i="15"/>
  <c r="KH58" i="15" s="1"/>
  <c r="JN54" i="15"/>
  <c r="JI54" i="15"/>
  <c r="JI58" i="15" s="1"/>
  <c r="IO54" i="15"/>
  <c r="IJ54" i="15"/>
  <c r="IJ58" i="15" s="1"/>
  <c r="HP54" i="15"/>
  <c r="HK54" i="15"/>
  <c r="HK58" i="15" s="1"/>
  <c r="GQ54" i="15"/>
  <c r="GL54" i="15"/>
  <c r="GL58" i="15" s="1"/>
  <c r="FR54" i="15"/>
  <c r="FM54" i="15"/>
  <c r="FM58" i="15" s="1"/>
  <c r="ES54" i="15"/>
  <c r="EN54" i="15"/>
  <c r="EN58" i="15" s="1"/>
  <c r="DS54" i="15"/>
  <c r="DS58" i="15" s="1"/>
  <c r="DP54" i="15"/>
  <c r="DN54" i="15"/>
  <c r="DN58" i="15" s="1"/>
  <c r="DH54" i="15"/>
  <c r="DF54" i="15"/>
  <c r="DG54" i="15" s="1"/>
  <c r="DD54" i="15"/>
  <c r="DE54" i="15" s="1"/>
  <c r="DB54" i="15"/>
  <c r="DC54" i="15" s="1"/>
  <c r="DA54" i="15"/>
  <c r="DA58" i="15" s="1"/>
  <c r="CZ54" i="15"/>
  <c r="DK54" i="15" s="1"/>
  <c r="CY54" i="15"/>
  <c r="CT54" i="15"/>
  <c r="CT58" i="15" s="1"/>
  <c r="CQ54" i="15"/>
  <c r="CQ58" i="15" s="1"/>
  <c r="CO54" i="15"/>
  <c r="CO58" i="15" s="1"/>
  <c r="CM54" i="15"/>
  <c r="CM58" i="15" s="1"/>
  <c r="CI54" i="15"/>
  <c r="CG54" i="15"/>
  <c r="CE54" i="15"/>
  <c r="CC54" i="15"/>
  <c r="CB54" i="15"/>
  <c r="CB58" i="15" s="1"/>
  <c r="CA54" i="15"/>
  <c r="BZ54" i="15"/>
  <c r="BU54" i="15"/>
  <c r="BU58" i="15" s="1"/>
  <c r="BR54" i="15"/>
  <c r="BR58" i="15" s="1"/>
  <c r="BP54" i="15"/>
  <c r="BP58" i="15" s="1"/>
  <c r="BN54" i="15"/>
  <c r="BN58" i="15" s="1"/>
  <c r="BJ54" i="15"/>
  <c r="BH54" i="15"/>
  <c r="BF54" i="15"/>
  <c r="BD54" i="15"/>
  <c r="BC54" i="15"/>
  <c r="BC58" i="15" s="1"/>
  <c r="BB54" i="15"/>
  <c r="BA54" i="15"/>
  <c r="AP54" i="15"/>
  <c r="AO54" i="15"/>
  <c r="AJ54" i="15"/>
  <c r="AH54" i="15"/>
  <c r="AE54" i="15"/>
  <c r="AC54" i="15"/>
  <c r="AB54" i="15"/>
  <c r="Q54" i="15"/>
  <c r="Q58" i="15" s="1"/>
  <c r="P54" i="15"/>
  <c r="P58" i="15" s="1"/>
  <c r="J54" i="15"/>
  <c r="I54" i="15"/>
  <c r="I58" i="15" s="1"/>
  <c r="F54" i="15"/>
  <c r="D54" i="15"/>
  <c r="C54" i="15"/>
  <c r="KK53" i="15"/>
  <c r="KJ53" i="15"/>
  <c r="JL53" i="15"/>
  <c r="JK53" i="15"/>
  <c r="IM53" i="15"/>
  <c r="IL53" i="15"/>
  <c r="HN53" i="15"/>
  <c r="HM53" i="15"/>
  <c r="GO53" i="15"/>
  <c r="GN53" i="15"/>
  <c r="FP53" i="15"/>
  <c r="FO53" i="15"/>
  <c r="EQ53" i="15"/>
  <c r="EP53" i="15"/>
  <c r="DR53" i="15"/>
  <c r="DQ53" i="15"/>
  <c r="CS53" i="15"/>
  <c r="CR53" i="15"/>
  <c r="BT53" i="15"/>
  <c r="BS53" i="15"/>
  <c r="AV53" i="15"/>
  <c r="AU53" i="15"/>
  <c r="AT53" i="15"/>
  <c r="AS53" i="15"/>
  <c r="AQ53" i="15"/>
  <c r="AK53" i="15"/>
  <c r="AI53" i="15"/>
  <c r="AG53" i="15"/>
  <c r="AE53" i="15"/>
  <c r="AD53" i="15"/>
  <c r="W53" i="15"/>
  <c r="V53" i="15"/>
  <c r="U53" i="15"/>
  <c r="T53" i="15"/>
  <c r="R53" i="15"/>
  <c r="L53" i="15"/>
  <c r="J53" i="15"/>
  <c r="H53" i="15"/>
  <c r="F53" i="15"/>
  <c r="E53" i="15"/>
  <c r="KM52" i="15"/>
  <c r="KH52" i="15"/>
  <c r="JN52" i="15"/>
  <c r="JI52" i="15"/>
  <c r="IO52" i="15"/>
  <c r="IJ52" i="15"/>
  <c r="HP52" i="15"/>
  <c r="HK52" i="15"/>
  <c r="GQ52" i="15"/>
  <c r="GL52" i="15"/>
  <c r="FR52" i="15"/>
  <c r="FM52" i="15"/>
  <c r="ES52" i="15"/>
  <c r="EN52" i="15"/>
  <c r="DS52" i="15"/>
  <c r="DP52" i="15"/>
  <c r="DL52" i="15" s="1"/>
  <c r="DN52" i="15"/>
  <c r="DH52" i="15"/>
  <c r="DM52" i="15" s="1"/>
  <c r="DF52" i="15"/>
  <c r="DG52" i="15" s="1"/>
  <c r="DD52" i="15"/>
  <c r="DE52" i="15" s="1"/>
  <c r="DB52" i="15"/>
  <c r="DC52" i="15" s="1"/>
  <c r="DA52" i="15"/>
  <c r="CZ52" i="15"/>
  <c r="DK52" i="15" s="1"/>
  <c r="CY52" i="15"/>
  <c r="CT52" i="15"/>
  <c r="CQ52" i="15"/>
  <c r="CO52" i="15"/>
  <c r="CM52" i="15"/>
  <c r="CI52" i="15"/>
  <c r="CN52" i="15" s="1"/>
  <c r="CG52" i="15"/>
  <c r="CH52" i="15" s="1"/>
  <c r="CE52" i="15"/>
  <c r="CF52" i="15" s="1"/>
  <c r="CC52" i="15"/>
  <c r="CD52" i="15" s="1"/>
  <c r="CB52" i="15"/>
  <c r="CA52" i="15"/>
  <c r="BZ52" i="15"/>
  <c r="BU52" i="15"/>
  <c r="BR52" i="15"/>
  <c r="BP52" i="15"/>
  <c r="BN52" i="15"/>
  <c r="BJ52" i="15"/>
  <c r="BO52" i="15" s="1"/>
  <c r="BH52" i="15"/>
  <c r="BI52" i="15" s="1"/>
  <c r="BF52" i="15"/>
  <c r="BG52" i="15" s="1"/>
  <c r="BD52" i="15"/>
  <c r="BE52" i="15" s="1"/>
  <c r="BC52" i="15"/>
  <c r="BB52" i="15"/>
  <c r="BA52" i="15"/>
  <c r="AP52" i="15"/>
  <c r="AO52" i="15"/>
  <c r="AJ52" i="15"/>
  <c r="AH52" i="15"/>
  <c r="AF52" i="15"/>
  <c r="AC52" i="15"/>
  <c r="AB52" i="15"/>
  <c r="Q52" i="15"/>
  <c r="P52" i="15"/>
  <c r="K52" i="15"/>
  <c r="I52" i="15"/>
  <c r="G52" i="15"/>
  <c r="D52" i="15"/>
  <c r="C52" i="15"/>
  <c r="KM51" i="15"/>
  <c r="KH51" i="15"/>
  <c r="KH53" i="15" s="1"/>
  <c r="JN51" i="15"/>
  <c r="JI51" i="15"/>
  <c r="JI53" i="15" s="1"/>
  <c r="IO51" i="15"/>
  <c r="IJ51" i="15"/>
  <c r="IJ53" i="15" s="1"/>
  <c r="HP51" i="15"/>
  <c r="HK51" i="15"/>
  <c r="HK53" i="15" s="1"/>
  <c r="GQ51" i="15"/>
  <c r="GL51" i="15"/>
  <c r="GL53" i="15" s="1"/>
  <c r="FR51" i="15"/>
  <c r="FM51" i="15"/>
  <c r="FM53" i="15" s="1"/>
  <c r="ES51" i="15"/>
  <c r="EN51" i="15"/>
  <c r="EN53" i="15" s="1"/>
  <c r="DS51" i="15"/>
  <c r="DS53" i="15" s="1"/>
  <c r="DP51" i="15"/>
  <c r="DN51" i="15"/>
  <c r="DN53" i="15" s="1"/>
  <c r="DH51" i="15"/>
  <c r="DF51" i="15"/>
  <c r="DG51" i="15" s="1"/>
  <c r="DD51" i="15"/>
  <c r="DE51" i="15" s="1"/>
  <c r="DB51" i="15"/>
  <c r="DC51" i="15" s="1"/>
  <c r="DA51" i="15"/>
  <c r="DA53" i="15" s="1"/>
  <c r="CZ51" i="15"/>
  <c r="DK51" i="15" s="1"/>
  <c r="CY51" i="15"/>
  <c r="CT51" i="15"/>
  <c r="CT53" i="15" s="1"/>
  <c r="CQ51" i="15"/>
  <c r="CQ53" i="15" s="1"/>
  <c r="CO51" i="15"/>
  <c r="CO53" i="15" s="1"/>
  <c r="CM51" i="15"/>
  <c r="CM53" i="15" s="1"/>
  <c r="CI51" i="15"/>
  <c r="CG51" i="15"/>
  <c r="CE51" i="15"/>
  <c r="CC51" i="15"/>
  <c r="CB51" i="15"/>
  <c r="CB53" i="15" s="1"/>
  <c r="CA51" i="15"/>
  <c r="BZ51" i="15"/>
  <c r="BU51" i="15"/>
  <c r="BU53" i="15" s="1"/>
  <c r="BR51" i="15"/>
  <c r="BR53" i="15" s="1"/>
  <c r="BP51" i="15"/>
  <c r="BP53" i="15" s="1"/>
  <c r="BN51" i="15"/>
  <c r="BN53" i="15" s="1"/>
  <c r="BJ51" i="15"/>
  <c r="BH51" i="15"/>
  <c r="BF51" i="15"/>
  <c r="BD51" i="15"/>
  <c r="BC51" i="15"/>
  <c r="BC53" i="15" s="1"/>
  <c r="BB51" i="15"/>
  <c r="BA51" i="15"/>
  <c r="AP51" i="15"/>
  <c r="AP53" i="15" s="1"/>
  <c r="AO51" i="15"/>
  <c r="AO53" i="15" s="1"/>
  <c r="AJ51" i="15"/>
  <c r="AJ53" i="15" s="1"/>
  <c r="AH51" i="15"/>
  <c r="AH53" i="15" s="1"/>
  <c r="AF51" i="15"/>
  <c r="AC51" i="15"/>
  <c r="AB51" i="15"/>
  <c r="Q51" i="15"/>
  <c r="Q53" i="15" s="1"/>
  <c r="P51" i="15"/>
  <c r="P53" i="15" s="1"/>
  <c r="K51" i="15"/>
  <c r="K53" i="15" s="1"/>
  <c r="I51" i="15"/>
  <c r="I53" i="15" s="1"/>
  <c r="G51" i="15"/>
  <c r="D51" i="15"/>
  <c r="C51" i="15"/>
  <c r="KK50" i="15"/>
  <c r="KJ50" i="15"/>
  <c r="JL50" i="15"/>
  <c r="JK50" i="15"/>
  <c r="IM50" i="15"/>
  <c r="IL50" i="15"/>
  <c r="HN50" i="15"/>
  <c r="HM50" i="15"/>
  <c r="GO50" i="15"/>
  <c r="GN50" i="15"/>
  <c r="FP50" i="15"/>
  <c r="FO50" i="15"/>
  <c r="EQ50" i="15"/>
  <c r="EP50" i="15"/>
  <c r="DR50" i="15"/>
  <c r="DQ50" i="15"/>
  <c r="CS50" i="15"/>
  <c r="CR50" i="15"/>
  <c r="BT50" i="15"/>
  <c r="BS50" i="15"/>
  <c r="AV50" i="15"/>
  <c r="AU50" i="15"/>
  <c r="AT50" i="15"/>
  <c r="AS50" i="15"/>
  <c r="AQ50" i="15"/>
  <c r="AK50" i="15"/>
  <c r="AI50" i="15"/>
  <c r="AG50" i="15"/>
  <c r="AE50" i="15"/>
  <c r="AD50" i="15"/>
  <c r="W50" i="15"/>
  <c r="V50" i="15"/>
  <c r="U50" i="15"/>
  <c r="T50" i="15"/>
  <c r="R50" i="15"/>
  <c r="L50" i="15"/>
  <c r="J50" i="15"/>
  <c r="H50" i="15"/>
  <c r="F50" i="15"/>
  <c r="E50" i="15"/>
  <c r="KM49" i="15"/>
  <c r="KH49" i="15"/>
  <c r="JN49" i="15"/>
  <c r="JI49" i="15"/>
  <c r="IO49" i="15"/>
  <c r="IJ49" i="15"/>
  <c r="HP49" i="15"/>
  <c r="HK49" i="15"/>
  <c r="GQ49" i="15"/>
  <c r="GL49" i="15"/>
  <c r="FR49" i="15"/>
  <c r="FM49" i="15"/>
  <c r="ES49" i="15"/>
  <c r="EN49" i="15"/>
  <c r="DS49" i="15"/>
  <c r="DP49" i="15"/>
  <c r="DL49" i="15" s="1"/>
  <c r="DN49" i="15"/>
  <c r="DH49" i="15"/>
  <c r="DM49" i="15" s="1"/>
  <c r="DF49" i="15"/>
  <c r="DG49" i="15" s="1"/>
  <c r="DD49" i="15"/>
  <c r="DE49" i="15" s="1"/>
  <c r="DB49" i="15"/>
  <c r="DC49" i="15" s="1"/>
  <c r="DA49" i="15"/>
  <c r="CZ49" i="15"/>
  <c r="DK49" i="15" s="1"/>
  <c r="CY49" i="15"/>
  <c r="CT49" i="15"/>
  <c r="CQ49" i="15"/>
  <c r="CO49" i="15"/>
  <c r="CM49" i="15"/>
  <c r="CI49" i="15"/>
  <c r="CN49" i="15" s="1"/>
  <c r="CG49" i="15"/>
  <c r="CH49" i="15" s="1"/>
  <c r="CE49" i="15"/>
  <c r="CF49" i="15" s="1"/>
  <c r="CC49" i="15"/>
  <c r="CD49" i="15" s="1"/>
  <c r="CB49" i="15"/>
  <c r="CA49" i="15"/>
  <c r="BZ49" i="15"/>
  <c r="BU49" i="15"/>
  <c r="BR49" i="15"/>
  <c r="BP49" i="15"/>
  <c r="BN49" i="15"/>
  <c r="BJ49" i="15"/>
  <c r="BO49" i="15" s="1"/>
  <c r="BH49" i="15"/>
  <c r="BI49" i="15" s="1"/>
  <c r="BF49" i="15"/>
  <c r="BG49" i="15" s="1"/>
  <c r="BD49" i="15"/>
  <c r="BE49" i="15" s="1"/>
  <c r="BC49" i="15"/>
  <c r="BB49" i="15"/>
  <c r="BA49" i="15"/>
  <c r="AP49" i="15"/>
  <c r="AO49" i="15"/>
  <c r="AJ49" i="15"/>
  <c r="AH49" i="15"/>
  <c r="AF49" i="15"/>
  <c r="AC49" i="15"/>
  <c r="AB49" i="15"/>
  <c r="Q49" i="15"/>
  <c r="P49" i="15"/>
  <c r="K49" i="15"/>
  <c r="I49" i="15"/>
  <c r="G49" i="15"/>
  <c r="D49" i="15"/>
  <c r="C49" i="15"/>
  <c r="KM48" i="15"/>
  <c r="KH48" i="15"/>
  <c r="JN48" i="15"/>
  <c r="JI48" i="15"/>
  <c r="IO48" i="15"/>
  <c r="IJ48" i="15"/>
  <c r="HP48" i="15"/>
  <c r="HK48" i="15"/>
  <c r="GQ48" i="15"/>
  <c r="GL48" i="15"/>
  <c r="FR48" i="15"/>
  <c r="FM48" i="15"/>
  <c r="ES48" i="15"/>
  <c r="EN48" i="15"/>
  <c r="DS48" i="15"/>
  <c r="DP48" i="15"/>
  <c r="DL48" i="15" s="1"/>
  <c r="DN48" i="15"/>
  <c r="DH48" i="15"/>
  <c r="DM48" i="15" s="1"/>
  <c r="DF48" i="15"/>
  <c r="DG48" i="15" s="1"/>
  <c r="DD48" i="15"/>
  <c r="DE48" i="15" s="1"/>
  <c r="DB48" i="15"/>
  <c r="DC48" i="15" s="1"/>
  <c r="DA48" i="15"/>
  <c r="CZ48" i="15"/>
  <c r="DK48" i="15" s="1"/>
  <c r="CY48" i="15"/>
  <c r="CT48" i="15"/>
  <c r="CQ48" i="15"/>
  <c r="CO48" i="15"/>
  <c r="CM48" i="15"/>
  <c r="CI48" i="15"/>
  <c r="CN48" i="15" s="1"/>
  <c r="CG48" i="15"/>
  <c r="CH48" i="15" s="1"/>
  <c r="CE48" i="15"/>
  <c r="CF48" i="15" s="1"/>
  <c r="CC48" i="15"/>
  <c r="CD48" i="15" s="1"/>
  <c r="CB48" i="15"/>
  <c r="CA48" i="15"/>
  <c r="BZ48" i="15"/>
  <c r="BU48" i="15"/>
  <c r="BR48" i="15"/>
  <c r="BP48" i="15"/>
  <c r="BN48" i="15"/>
  <c r="BJ48" i="15"/>
  <c r="BO48" i="15" s="1"/>
  <c r="BH48" i="15"/>
  <c r="BI48" i="15" s="1"/>
  <c r="BF48" i="15"/>
  <c r="BG48" i="15" s="1"/>
  <c r="BD48" i="15"/>
  <c r="BE48" i="15" s="1"/>
  <c r="BC48" i="15"/>
  <c r="BB48" i="15"/>
  <c r="BA48" i="15"/>
  <c r="AP48" i="15"/>
  <c r="AO48" i="15"/>
  <c r="AJ48" i="15"/>
  <c r="AH48" i="15"/>
  <c r="AF48" i="15"/>
  <c r="AC48" i="15"/>
  <c r="AB48" i="15"/>
  <c r="Q48" i="15"/>
  <c r="P48" i="15"/>
  <c r="K48" i="15"/>
  <c r="I48" i="15"/>
  <c r="G48" i="15"/>
  <c r="D48" i="15"/>
  <c r="C48" i="15"/>
  <c r="KM47" i="15"/>
  <c r="KH47" i="15"/>
  <c r="KH50" i="15" s="1"/>
  <c r="JN47" i="15"/>
  <c r="JI47" i="15"/>
  <c r="JI50" i="15" s="1"/>
  <c r="IO47" i="15"/>
  <c r="IJ47" i="15"/>
  <c r="IJ50" i="15" s="1"/>
  <c r="HP47" i="15"/>
  <c r="HK47" i="15"/>
  <c r="HK50" i="15" s="1"/>
  <c r="GQ47" i="15"/>
  <c r="GL47" i="15"/>
  <c r="GL50" i="15" s="1"/>
  <c r="FR47" i="15"/>
  <c r="FM47" i="15"/>
  <c r="FM50" i="15" s="1"/>
  <c r="ES47" i="15"/>
  <c r="EN47" i="15"/>
  <c r="EN50" i="15" s="1"/>
  <c r="DS47" i="15"/>
  <c r="DS50" i="15" s="1"/>
  <c r="DP47" i="15"/>
  <c r="DN47" i="15"/>
  <c r="DN50" i="15" s="1"/>
  <c r="DH47" i="15"/>
  <c r="DF47" i="15"/>
  <c r="DG47" i="15" s="1"/>
  <c r="DD47" i="15"/>
  <c r="DE47" i="15" s="1"/>
  <c r="DB47" i="15"/>
  <c r="DC47" i="15" s="1"/>
  <c r="DA47" i="15"/>
  <c r="DA50" i="15" s="1"/>
  <c r="CZ47" i="15"/>
  <c r="DK47" i="15" s="1"/>
  <c r="CY47" i="15"/>
  <c r="CT47" i="15"/>
  <c r="CT50" i="15" s="1"/>
  <c r="CQ47" i="15"/>
  <c r="CQ50" i="15" s="1"/>
  <c r="CO47" i="15"/>
  <c r="CO50" i="15" s="1"/>
  <c r="CM47" i="15"/>
  <c r="CM50" i="15" s="1"/>
  <c r="CI47" i="15"/>
  <c r="CG47" i="15"/>
  <c r="CE47" i="15"/>
  <c r="CC47" i="15"/>
  <c r="CB47" i="15"/>
  <c r="CB50" i="15" s="1"/>
  <c r="CA47" i="15"/>
  <c r="BZ47" i="15"/>
  <c r="BU47" i="15"/>
  <c r="BU50" i="15" s="1"/>
  <c r="BR47" i="15"/>
  <c r="BR50" i="15" s="1"/>
  <c r="BP47" i="15"/>
  <c r="BP50" i="15" s="1"/>
  <c r="BN47" i="15"/>
  <c r="BN50" i="15" s="1"/>
  <c r="BJ47" i="15"/>
  <c r="BH47" i="15"/>
  <c r="BF47" i="15"/>
  <c r="BD47" i="15"/>
  <c r="BC47" i="15"/>
  <c r="BC50" i="15" s="1"/>
  <c r="BB47" i="15"/>
  <c r="BA47" i="15"/>
  <c r="AP47" i="15"/>
  <c r="AP50" i="15" s="1"/>
  <c r="AO47" i="15"/>
  <c r="AO50" i="15" s="1"/>
  <c r="AJ47" i="15"/>
  <c r="AJ50" i="15" s="1"/>
  <c r="AH47" i="15"/>
  <c r="AH50" i="15" s="1"/>
  <c r="AF47" i="15"/>
  <c r="AC47" i="15"/>
  <c r="AB47" i="15"/>
  <c r="Q47" i="15"/>
  <c r="Q50" i="15" s="1"/>
  <c r="P47" i="15"/>
  <c r="P50" i="15" s="1"/>
  <c r="K47" i="15"/>
  <c r="K50" i="15" s="1"/>
  <c r="I47" i="15"/>
  <c r="I50" i="15" s="1"/>
  <c r="G47" i="15"/>
  <c r="D47" i="15"/>
  <c r="C47" i="15"/>
  <c r="KK46" i="15"/>
  <c r="KJ46" i="15"/>
  <c r="JL46" i="15"/>
  <c r="JK46" i="15"/>
  <c r="IM46" i="15"/>
  <c r="IL46" i="15"/>
  <c r="HN46" i="15"/>
  <c r="HM46" i="15"/>
  <c r="GO46" i="15"/>
  <c r="GN46" i="15"/>
  <c r="FP46" i="15"/>
  <c r="FO46" i="15"/>
  <c r="EQ46" i="15"/>
  <c r="EP46" i="15"/>
  <c r="DR46" i="15"/>
  <c r="DQ46" i="15"/>
  <c r="CS46" i="15"/>
  <c r="CR46" i="15"/>
  <c r="BT46" i="15"/>
  <c r="BS46" i="15"/>
  <c r="AV46" i="15"/>
  <c r="AU46" i="15"/>
  <c r="AT46" i="15"/>
  <c r="AS46" i="15"/>
  <c r="AQ46" i="15"/>
  <c r="AK46" i="15"/>
  <c r="AI46" i="15"/>
  <c r="AG46" i="15"/>
  <c r="AE46" i="15"/>
  <c r="AD46" i="15"/>
  <c r="W46" i="15"/>
  <c r="V46" i="15"/>
  <c r="U46" i="15"/>
  <c r="T46" i="15"/>
  <c r="R46" i="15"/>
  <c r="L46" i="15"/>
  <c r="J46" i="15"/>
  <c r="H46" i="15"/>
  <c r="F46" i="15"/>
  <c r="E46" i="15"/>
  <c r="KM45" i="15"/>
  <c r="KH45" i="15"/>
  <c r="JN45" i="15"/>
  <c r="JI45" i="15"/>
  <c r="IO45" i="15"/>
  <c r="IJ45" i="15"/>
  <c r="HP45" i="15"/>
  <c r="HK45" i="15"/>
  <c r="GQ45" i="15"/>
  <c r="GL45" i="15"/>
  <c r="FR45" i="15"/>
  <c r="FM45" i="15"/>
  <c r="ES45" i="15"/>
  <c r="EN45" i="15"/>
  <c r="DS45" i="15"/>
  <c r="DP45" i="15"/>
  <c r="DL45" i="15" s="1"/>
  <c r="DN45" i="15"/>
  <c r="DH45" i="15"/>
  <c r="DM45" i="15" s="1"/>
  <c r="DF45" i="15"/>
  <c r="DG45" i="15" s="1"/>
  <c r="DD45" i="15"/>
  <c r="DE45" i="15" s="1"/>
  <c r="DB45" i="15"/>
  <c r="DC45" i="15" s="1"/>
  <c r="DA45" i="15"/>
  <c r="CZ45" i="15"/>
  <c r="DK45" i="15" s="1"/>
  <c r="CY45" i="15"/>
  <c r="CT45" i="15"/>
  <c r="CQ45" i="15"/>
  <c r="CO45" i="15"/>
  <c r="CM45" i="15"/>
  <c r="CI45" i="15"/>
  <c r="CN45" i="15" s="1"/>
  <c r="CG45" i="15"/>
  <c r="CH45" i="15" s="1"/>
  <c r="CE45" i="15"/>
  <c r="CF45" i="15" s="1"/>
  <c r="CC45" i="15"/>
  <c r="CD45" i="15" s="1"/>
  <c r="CB45" i="15"/>
  <c r="CA45" i="15"/>
  <c r="BZ45" i="15"/>
  <c r="BU45" i="15"/>
  <c r="BR45" i="15"/>
  <c r="BP45" i="15"/>
  <c r="BN45" i="15"/>
  <c r="BJ45" i="15"/>
  <c r="BO45" i="15" s="1"/>
  <c r="BH45" i="15"/>
  <c r="BI45" i="15" s="1"/>
  <c r="BF45" i="15"/>
  <c r="BG45" i="15" s="1"/>
  <c r="BD45" i="15"/>
  <c r="BE45" i="15" s="1"/>
  <c r="BC45" i="15"/>
  <c r="BB45" i="15"/>
  <c r="BA45" i="15"/>
  <c r="AP45" i="15"/>
  <c r="AO45" i="15"/>
  <c r="AJ45" i="15"/>
  <c r="AH45" i="15"/>
  <c r="AF45" i="15"/>
  <c r="AC45" i="15"/>
  <c r="AB45" i="15"/>
  <c r="Q45" i="15"/>
  <c r="P45" i="15"/>
  <c r="K45" i="15"/>
  <c r="I45" i="15"/>
  <c r="G45" i="15"/>
  <c r="D45" i="15"/>
  <c r="C45" i="15"/>
  <c r="KM44" i="15"/>
  <c r="KH44" i="15"/>
  <c r="KH46" i="15" s="1"/>
  <c r="JN44" i="15"/>
  <c r="JI44" i="15"/>
  <c r="JI46" i="15" s="1"/>
  <c r="IO44" i="15"/>
  <c r="IJ44" i="15"/>
  <c r="IJ46" i="15" s="1"/>
  <c r="HP44" i="15"/>
  <c r="HK44" i="15"/>
  <c r="HK46" i="15" s="1"/>
  <c r="GQ44" i="15"/>
  <c r="GL44" i="15"/>
  <c r="GL46" i="15" s="1"/>
  <c r="FR44" i="15"/>
  <c r="FM44" i="15"/>
  <c r="FM46" i="15" s="1"/>
  <c r="ES44" i="15"/>
  <c r="EN44" i="15"/>
  <c r="EN46" i="15" s="1"/>
  <c r="DS44" i="15"/>
  <c r="DS46" i="15" s="1"/>
  <c r="DP44" i="15"/>
  <c r="DN44" i="15"/>
  <c r="DN46" i="15" s="1"/>
  <c r="DH44" i="15"/>
  <c r="DF44" i="15"/>
  <c r="DG44" i="15" s="1"/>
  <c r="DD44" i="15"/>
  <c r="DE44" i="15" s="1"/>
  <c r="DB44" i="15"/>
  <c r="DC44" i="15" s="1"/>
  <c r="DA44" i="15"/>
  <c r="DA46" i="15" s="1"/>
  <c r="CZ44" i="15"/>
  <c r="DK44" i="15" s="1"/>
  <c r="CY44" i="15"/>
  <c r="CT44" i="15"/>
  <c r="CT46" i="15" s="1"/>
  <c r="CQ44" i="15"/>
  <c r="CQ46" i="15" s="1"/>
  <c r="CO44" i="15"/>
  <c r="CO46" i="15" s="1"/>
  <c r="CM44" i="15"/>
  <c r="CM46" i="15" s="1"/>
  <c r="CI44" i="15"/>
  <c r="CG44" i="15"/>
  <c r="CE44" i="15"/>
  <c r="CC44" i="15"/>
  <c r="CB44" i="15"/>
  <c r="CB46" i="15" s="1"/>
  <c r="CA44" i="15"/>
  <c r="BZ44" i="15"/>
  <c r="BU44" i="15"/>
  <c r="BU46" i="15" s="1"/>
  <c r="BR44" i="15"/>
  <c r="BR46" i="15" s="1"/>
  <c r="BP44" i="15"/>
  <c r="BP46" i="15" s="1"/>
  <c r="BN44" i="15"/>
  <c r="BN46" i="15" s="1"/>
  <c r="BJ44" i="15"/>
  <c r="BH44" i="15"/>
  <c r="BF44" i="15"/>
  <c r="BD44" i="15"/>
  <c r="BC44" i="15"/>
  <c r="BC46" i="15" s="1"/>
  <c r="BB44" i="15"/>
  <c r="BA44" i="15"/>
  <c r="AP44" i="15"/>
  <c r="AP46" i="15" s="1"/>
  <c r="AO44" i="15"/>
  <c r="AO46" i="15" s="1"/>
  <c r="AJ44" i="15"/>
  <c r="AJ46" i="15" s="1"/>
  <c r="AH44" i="15"/>
  <c r="AH46" i="15" s="1"/>
  <c r="AF44" i="15"/>
  <c r="AC44" i="15"/>
  <c r="AB44" i="15"/>
  <c r="Q44" i="15"/>
  <c r="Q46" i="15" s="1"/>
  <c r="P44" i="15"/>
  <c r="P46" i="15" s="1"/>
  <c r="K44" i="15"/>
  <c r="K46" i="15" s="1"/>
  <c r="I44" i="15"/>
  <c r="I46" i="15" s="1"/>
  <c r="G44" i="15"/>
  <c r="D44" i="15"/>
  <c r="C44" i="15"/>
  <c r="KK43" i="15"/>
  <c r="KJ43" i="15"/>
  <c r="JL43" i="15"/>
  <c r="JK43" i="15"/>
  <c r="IM43" i="15"/>
  <c r="IL43" i="15"/>
  <c r="HN43" i="15"/>
  <c r="HM43" i="15"/>
  <c r="GO43" i="15"/>
  <c r="GN43" i="15"/>
  <c r="FP43" i="15"/>
  <c r="FO43" i="15"/>
  <c r="EQ43" i="15"/>
  <c r="EP43" i="15"/>
  <c r="DR43" i="15"/>
  <c r="DQ43" i="15"/>
  <c r="CS43" i="15"/>
  <c r="CR43" i="15"/>
  <c r="BT43" i="15"/>
  <c r="BS43" i="15"/>
  <c r="AV43" i="15"/>
  <c r="AU43" i="15"/>
  <c r="AT43" i="15"/>
  <c r="AS43" i="15"/>
  <c r="AQ43" i="15"/>
  <c r="AK43" i="15"/>
  <c r="AI43" i="15"/>
  <c r="AG43" i="15"/>
  <c r="AE43" i="15"/>
  <c r="AD43" i="15"/>
  <c r="W43" i="15"/>
  <c r="V43" i="15"/>
  <c r="U43" i="15"/>
  <c r="T43" i="15"/>
  <c r="R43" i="15"/>
  <c r="L43" i="15"/>
  <c r="J43" i="15"/>
  <c r="H43" i="15"/>
  <c r="F43" i="15"/>
  <c r="E43" i="15"/>
  <c r="KM42" i="15"/>
  <c r="KH42" i="15"/>
  <c r="KH43" i="15" s="1"/>
  <c r="JN42" i="15"/>
  <c r="JI42" i="15"/>
  <c r="JI43" i="15" s="1"/>
  <c r="IO42" i="15"/>
  <c r="IJ42" i="15"/>
  <c r="IJ43" i="15" s="1"/>
  <c r="HP42" i="15"/>
  <c r="HK42" i="15"/>
  <c r="HK43" i="15" s="1"/>
  <c r="GQ42" i="15"/>
  <c r="GL42" i="15"/>
  <c r="GL43" i="15" s="1"/>
  <c r="FR42" i="15"/>
  <c r="FM42" i="15"/>
  <c r="FM43" i="15" s="1"/>
  <c r="ES42" i="15"/>
  <c r="EN42" i="15"/>
  <c r="EN43" i="15" s="1"/>
  <c r="DS42" i="15"/>
  <c r="DS43" i="15" s="1"/>
  <c r="DP42" i="15"/>
  <c r="DN42" i="15"/>
  <c r="DN43" i="15" s="1"/>
  <c r="DH42" i="15"/>
  <c r="DF42" i="15"/>
  <c r="DG42" i="15" s="1"/>
  <c r="DD42" i="15"/>
  <c r="DE42" i="15" s="1"/>
  <c r="DB42" i="15"/>
  <c r="DC42" i="15" s="1"/>
  <c r="DA42" i="15"/>
  <c r="DA43" i="15" s="1"/>
  <c r="CZ42" i="15"/>
  <c r="DK42" i="15" s="1"/>
  <c r="CY42" i="15"/>
  <c r="CT42" i="15"/>
  <c r="CT43" i="15" s="1"/>
  <c r="CQ42" i="15"/>
  <c r="CQ43" i="15" s="1"/>
  <c r="CO42" i="15"/>
  <c r="CO43" i="15" s="1"/>
  <c r="CM42" i="15"/>
  <c r="CM43" i="15" s="1"/>
  <c r="CI42" i="15"/>
  <c r="CG42" i="15"/>
  <c r="CE42" i="15"/>
  <c r="CC42" i="15"/>
  <c r="CB42" i="15"/>
  <c r="CB43" i="15" s="1"/>
  <c r="CA42" i="15"/>
  <c r="BZ42" i="15"/>
  <c r="BU42" i="15"/>
  <c r="BU43" i="15" s="1"/>
  <c r="BR42" i="15"/>
  <c r="BR43" i="15" s="1"/>
  <c r="BP42" i="15"/>
  <c r="BP43" i="15" s="1"/>
  <c r="BJ42" i="15"/>
  <c r="BH42" i="15"/>
  <c r="BF42" i="15"/>
  <c r="BD42" i="15"/>
  <c r="BC42" i="15"/>
  <c r="BC43" i="15" s="1"/>
  <c r="BB42" i="15"/>
  <c r="BA42" i="15"/>
  <c r="AP42" i="15"/>
  <c r="AP43" i="15" s="1"/>
  <c r="AO42" i="15"/>
  <c r="AO43" i="15" s="1"/>
  <c r="AJ42" i="15"/>
  <c r="AJ43" i="15" s="1"/>
  <c r="AH42" i="15"/>
  <c r="AH43" i="15" s="1"/>
  <c r="AF42" i="15"/>
  <c r="AC42" i="15"/>
  <c r="AB42" i="15"/>
  <c r="Q42" i="15"/>
  <c r="Q43" i="15" s="1"/>
  <c r="P42" i="15"/>
  <c r="P43" i="15" s="1"/>
  <c r="K42" i="15"/>
  <c r="K43" i="15" s="1"/>
  <c r="I42" i="15"/>
  <c r="I43" i="15" s="1"/>
  <c r="G42" i="15"/>
  <c r="D42" i="15"/>
  <c r="C42" i="15"/>
  <c r="KK41" i="15"/>
  <c r="KJ41" i="15"/>
  <c r="JL41" i="15"/>
  <c r="JK41" i="15"/>
  <c r="IM41" i="15"/>
  <c r="IL41" i="15"/>
  <c r="HN41" i="15"/>
  <c r="HM41" i="15"/>
  <c r="GO41" i="15"/>
  <c r="GN41" i="15"/>
  <c r="FP41" i="15"/>
  <c r="FO41" i="15"/>
  <c r="EQ41" i="15"/>
  <c r="EP41" i="15"/>
  <c r="DR41" i="15"/>
  <c r="DQ41" i="15"/>
  <c r="CS41" i="15"/>
  <c r="CR41" i="15"/>
  <c r="BT41" i="15"/>
  <c r="BS41" i="15"/>
  <c r="AV41" i="15"/>
  <c r="AU41" i="15"/>
  <c r="AT41" i="15"/>
  <c r="AS41" i="15"/>
  <c r="AQ41" i="15"/>
  <c r="AK41" i="15"/>
  <c r="AI41" i="15"/>
  <c r="AG41" i="15"/>
  <c r="AE41" i="15"/>
  <c r="AD41" i="15"/>
  <c r="W41" i="15"/>
  <c r="V41" i="15"/>
  <c r="U41" i="15"/>
  <c r="T41" i="15"/>
  <c r="R41" i="15"/>
  <c r="L41" i="15"/>
  <c r="J41" i="15"/>
  <c r="H41" i="15"/>
  <c r="F41" i="15"/>
  <c r="E41" i="15"/>
  <c r="KM40" i="15"/>
  <c r="KH40" i="15"/>
  <c r="KH41" i="15" s="1"/>
  <c r="JN40" i="15"/>
  <c r="JI40" i="15"/>
  <c r="JI41" i="15" s="1"/>
  <c r="IO40" i="15"/>
  <c r="IJ40" i="15"/>
  <c r="IJ41" i="15" s="1"/>
  <c r="HP40" i="15"/>
  <c r="HK40" i="15"/>
  <c r="HK41" i="15" s="1"/>
  <c r="GQ40" i="15"/>
  <c r="GL40" i="15"/>
  <c r="GL41" i="15" s="1"/>
  <c r="FR40" i="15"/>
  <c r="FM40" i="15"/>
  <c r="FM41" i="15" s="1"/>
  <c r="ES40" i="15"/>
  <c r="EN40" i="15"/>
  <c r="EN41" i="15" s="1"/>
  <c r="DS40" i="15"/>
  <c r="DS41" i="15" s="1"/>
  <c r="DP40" i="15"/>
  <c r="DN40" i="15"/>
  <c r="DN41" i="15" s="1"/>
  <c r="DH40" i="15"/>
  <c r="DF40" i="15"/>
  <c r="DG40" i="15" s="1"/>
  <c r="DD40" i="15"/>
  <c r="DE40" i="15" s="1"/>
  <c r="DB40" i="15"/>
  <c r="DC40" i="15" s="1"/>
  <c r="DA40" i="15"/>
  <c r="DA41" i="15" s="1"/>
  <c r="CZ40" i="15"/>
  <c r="DK40" i="15" s="1"/>
  <c r="CY40" i="15"/>
  <c r="CT40" i="15"/>
  <c r="CT41" i="15" s="1"/>
  <c r="CQ40" i="15"/>
  <c r="CQ41" i="15" s="1"/>
  <c r="CO40" i="15"/>
  <c r="CO41" i="15" s="1"/>
  <c r="CM40" i="15"/>
  <c r="CM41" i="15" s="1"/>
  <c r="CI40" i="15"/>
  <c r="CG40" i="15"/>
  <c r="CE40" i="15"/>
  <c r="CC40" i="15"/>
  <c r="CB40" i="15"/>
  <c r="CB41" i="15" s="1"/>
  <c r="CA40" i="15"/>
  <c r="BZ40" i="15"/>
  <c r="BU40" i="15"/>
  <c r="BU41" i="15" s="1"/>
  <c r="BR40" i="15"/>
  <c r="BR41" i="15" s="1"/>
  <c r="BP40" i="15"/>
  <c r="BP41" i="15" s="1"/>
  <c r="BJ40" i="15"/>
  <c r="BH40" i="15"/>
  <c r="BF40" i="15"/>
  <c r="BD40" i="15"/>
  <c r="BC40" i="15"/>
  <c r="BC41" i="15" s="1"/>
  <c r="BB40" i="15"/>
  <c r="BA40" i="15"/>
  <c r="AP40" i="15"/>
  <c r="AP41" i="15" s="1"/>
  <c r="AO40" i="15"/>
  <c r="AO41" i="15" s="1"/>
  <c r="AJ40" i="15"/>
  <c r="AJ41" i="15" s="1"/>
  <c r="AH40" i="15"/>
  <c r="AH41" i="15" s="1"/>
  <c r="AF40" i="15"/>
  <c r="AC40" i="15"/>
  <c r="AB40" i="15"/>
  <c r="Q40" i="15"/>
  <c r="Q41" i="15" s="1"/>
  <c r="P40" i="15"/>
  <c r="P41" i="15" s="1"/>
  <c r="K40" i="15"/>
  <c r="K41" i="15" s="1"/>
  <c r="I40" i="15"/>
  <c r="I41" i="15" s="1"/>
  <c r="G40" i="15"/>
  <c r="D40" i="15"/>
  <c r="C40" i="15"/>
  <c r="KK39" i="15"/>
  <c r="KJ39" i="15"/>
  <c r="JU39" i="15"/>
  <c r="JT39" i="15"/>
  <c r="JS39" i="15"/>
  <c r="JR39" i="15"/>
  <c r="JL39" i="15"/>
  <c r="JK39" i="15"/>
  <c r="IV39" i="15"/>
  <c r="IU39" i="15"/>
  <c r="IT39" i="15"/>
  <c r="IS39" i="15"/>
  <c r="IM39" i="15"/>
  <c r="IL39" i="15"/>
  <c r="HW39" i="15"/>
  <c r="HV39" i="15"/>
  <c r="HU39" i="15"/>
  <c r="HT39" i="15"/>
  <c r="HN39" i="15"/>
  <c r="HM39" i="15"/>
  <c r="GX39" i="15"/>
  <c r="GW39" i="15"/>
  <c r="GV39" i="15"/>
  <c r="GU39" i="15"/>
  <c r="GO39" i="15"/>
  <c r="GN39" i="15"/>
  <c r="FY39" i="15"/>
  <c r="FX39" i="15"/>
  <c r="FW39" i="15"/>
  <c r="FV39" i="15"/>
  <c r="FP39" i="15"/>
  <c r="FO39" i="15"/>
  <c r="EZ39" i="15"/>
  <c r="EY39" i="15"/>
  <c r="EX39" i="15"/>
  <c r="EW39" i="15"/>
  <c r="EQ39" i="15"/>
  <c r="EP39" i="15"/>
  <c r="EA39" i="15"/>
  <c r="DZ39" i="15"/>
  <c r="DY39" i="15"/>
  <c r="DX39" i="15"/>
  <c r="DR39" i="15"/>
  <c r="DQ39" i="15"/>
  <c r="CS39" i="15"/>
  <c r="CR39" i="15"/>
  <c r="BT39" i="15"/>
  <c r="BS39" i="15"/>
  <c r="AV39" i="15"/>
  <c r="AU39" i="15"/>
  <c r="AT39" i="15"/>
  <c r="AS39" i="15"/>
  <c r="AQ39" i="15"/>
  <c r="AK39" i="15"/>
  <c r="AI39" i="15"/>
  <c r="AG39" i="15"/>
  <c r="AE39" i="15"/>
  <c r="AD39" i="15"/>
  <c r="W39" i="15"/>
  <c r="V39" i="15"/>
  <c r="U39" i="15"/>
  <c r="T39" i="15"/>
  <c r="R39" i="15"/>
  <c r="L39" i="15"/>
  <c r="J39" i="15"/>
  <c r="H39" i="15"/>
  <c r="F39" i="15"/>
  <c r="E39" i="15"/>
  <c r="KM38" i="15"/>
  <c r="KH38" i="15"/>
  <c r="KH39" i="15" s="1"/>
  <c r="JN38" i="15"/>
  <c r="JI38" i="15"/>
  <c r="JI39" i="15" s="1"/>
  <c r="IO38" i="15"/>
  <c r="IJ38" i="15"/>
  <c r="IJ39" i="15" s="1"/>
  <c r="HP38" i="15"/>
  <c r="HK38" i="15"/>
  <c r="HK39" i="15" s="1"/>
  <c r="GQ38" i="15"/>
  <c r="GL38" i="15"/>
  <c r="GL39" i="15" s="1"/>
  <c r="FR38" i="15"/>
  <c r="FM38" i="15"/>
  <c r="FM39" i="15" s="1"/>
  <c r="ES38" i="15"/>
  <c r="EN38" i="15"/>
  <c r="EN39" i="15" s="1"/>
  <c r="DS38" i="15"/>
  <c r="DS39" i="15" s="1"/>
  <c r="DP38" i="15"/>
  <c r="DN38" i="15"/>
  <c r="DN39" i="15" s="1"/>
  <c r="DH38" i="15"/>
  <c r="DF38" i="15"/>
  <c r="DG38" i="15" s="1"/>
  <c r="DD38" i="15"/>
  <c r="DE38" i="15" s="1"/>
  <c r="DB38" i="15"/>
  <c r="DC38" i="15" s="1"/>
  <c r="DA38" i="15"/>
  <c r="DA39" i="15" s="1"/>
  <c r="CZ38" i="15"/>
  <c r="DK38" i="15" s="1"/>
  <c r="CY38" i="15"/>
  <c r="CT38" i="15"/>
  <c r="CT39" i="15" s="1"/>
  <c r="CQ38" i="15"/>
  <c r="CQ39" i="15" s="1"/>
  <c r="CO38" i="15"/>
  <c r="CO39" i="15" s="1"/>
  <c r="CM38" i="15"/>
  <c r="CM39" i="15" s="1"/>
  <c r="CI38" i="15"/>
  <c r="CG38" i="15"/>
  <c r="CE38" i="15"/>
  <c r="CC38" i="15"/>
  <c r="CB38" i="15"/>
  <c r="CB39" i="15" s="1"/>
  <c r="CA38" i="15"/>
  <c r="BZ38" i="15"/>
  <c r="BU38" i="15"/>
  <c r="BU39" i="15" s="1"/>
  <c r="BR38" i="15"/>
  <c r="BR39" i="15" s="1"/>
  <c r="BP38" i="15"/>
  <c r="BP39" i="15" s="1"/>
  <c r="BJ38" i="15"/>
  <c r="BH38" i="15"/>
  <c r="BF38" i="15"/>
  <c r="BD38" i="15"/>
  <c r="BC38" i="15"/>
  <c r="BC39" i="15" s="1"/>
  <c r="BB38" i="15"/>
  <c r="BA38" i="15"/>
  <c r="AP38" i="15"/>
  <c r="AP39" i="15" s="1"/>
  <c r="AO38" i="15"/>
  <c r="AO39" i="15" s="1"/>
  <c r="AJ38" i="15"/>
  <c r="AJ39" i="15" s="1"/>
  <c r="AH38" i="15"/>
  <c r="AH39" i="15" s="1"/>
  <c r="AF38" i="15"/>
  <c r="AC38" i="15"/>
  <c r="AB38" i="15"/>
  <c r="Q38" i="15"/>
  <c r="Q39" i="15" s="1"/>
  <c r="P38" i="15"/>
  <c r="P39" i="15" s="1"/>
  <c r="K38" i="15"/>
  <c r="K39" i="15" s="1"/>
  <c r="I38" i="15"/>
  <c r="I39" i="15" s="1"/>
  <c r="G38" i="15"/>
  <c r="D38" i="15"/>
  <c r="C38" i="15"/>
  <c r="KK37" i="15"/>
  <c r="KJ37" i="15"/>
  <c r="JU37" i="15"/>
  <c r="JT37" i="15"/>
  <c r="JS37" i="15"/>
  <c r="JR37" i="15"/>
  <c r="JL37" i="15"/>
  <c r="JK37" i="15"/>
  <c r="IV37" i="15"/>
  <c r="IU37" i="15"/>
  <c r="IT37" i="15"/>
  <c r="IS37" i="15"/>
  <c r="IM37" i="15"/>
  <c r="IL37" i="15"/>
  <c r="HW37" i="15"/>
  <c r="HV37" i="15"/>
  <c r="HU37" i="15"/>
  <c r="HT37" i="15"/>
  <c r="HN37" i="15"/>
  <c r="HM37" i="15"/>
  <c r="GX37" i="15"/>
  <c r="GW37" i="15"/>
  <c r="GV37" i="15"/>
  <c r="GU37" i="15"/>
  <c r="GO37" i="15"/>
  <c r="GN37" i="15"/>
  <c r="FY37" i="15"/>
  <c r="FX37" i="15"/>
  <c r="FW37" i="15"/>
  <c r="FV37" i="15"/>
  <c r="FP37" i="15"/>
  <c r="FO37" i="15"/>
  <c r="EZ37" i="15"/>
  <c r="EY37" i="15"/>
  <c r="EX37" i="15"/>
  <c r="EW37" i="15"/>
  <c r="EQ37" i="15"/>
  <c r="EP37" i="15"/>
  <c r="EA37" i="15"/>
  <c r="DZ37" i="15"/>
  <c r="DY37" i="15"/>
  <c r="DX37" i="15"/>
  <c r="DR37" i="15"/>
  <c r="DQ37" i="15"/>
  <c r="CS37" i="15"/>
  <c r="CR37" i="15"/>
  <c r="BT37" i="15"/>
  <c r="BS37" i="15"/>
  <c r="AV37" i="15"/>
  <c r="AU37" i="15"/>
  <c r="AT37" i="15"/>
  <c r="AS37" i="15"/>
  <c r="AQ37" i="15"/>
  <c r="AK37" i="15"/>
  <c r="AI37" i="15"/>
  <c r="AG37" i="15"/>
  <c r="AE37" i="15"/>
  <c r="AD37" i="15"/>
  <c r="W37" i="15"/>
  <c r="V37" i="15"/>
  <c r="U37" i="15"/>
  <c r="T37" i="15"/>
  <c r="R37" i="15"/>
  <c r="L37" i="15"/>
  <c r="J37" i="15"/>
  <c r="H37" i="15"/>
  <c r="F37" i="15"/>
  <c r="E37" i="15"/>
  <c r="KM36" i="15"/>
  <c r="KH36" i="15"/>
  <c r="JN36" i="15"/>
  <c r="JI36" i="15"/>
  <c r="IO36" i="15"/>
  <c r="IJ36" i="15"/>
  <c r="HP36" i="15"/>
  <c r="HK36" i="15"/>
  <c r="GQ36" i="15"/>
  <c r="GL36" i="15"/>
  <c r="FR36" i="15"/>
  <c r="FM36" i="15"/>
  <c r="ES36" i="15"/>
  <c r="EN36" i="15"/>
  <c r="DS36" i="15"/>
  <c r="DP36" i="15"/>
  <c r="DL36" i="15" s="1"/>
  <c r="DN36" i="15"/>
  <c r="DH36" i="15"/>
  <c r="DM36" i="15" s="1"/>
  <c r="DF36" i="15"/>
  <c r="DG36" i="15" s="1"/>
  <c r="DD36" i="15"/>
  <c r="DE36" i="15" s="1"/>
  <c r="DB36" i="15"/>
  <c r="DC36" i="15" s="1"/>
  <c r="DA36" i="15"/>
  <c r="CZ36" i="15"/>
  <c r="DK36" i="15" s="1"/>
  <c r="CY36" i="15"/>
  <c r="CT36" i="15"/>
  <c r="CQ36" i="15"/>
  <c r="CO36" i="15"/>
  <c r="CM36" i="15"/>
  <c r="CI36" i="15"/>
  <c r="CN36" i="15" s="1"/>
  <c r="CG36" i="15"/>
  <c r="CH36" i="15" s="1"/>
  <c r="CE36" i="15"/>
  <c r="CF36" i="15" s="1"/>
  <c r="CC36" i="15"/>
  <c r="CD36" i="15" s="1"/>
  <c r="CB36" i="15"/>
  <c r="CA36" i="15"/>
  <c r="BZ36" i="15"/>
  <c r="BU36" i="15"/>
  <c r="BR36" i="15"/>
  <c r="BP36" i="15"/>
  <c r="BN36" i="15"/>
  <c r="BJ36" i="15"/>
  <c r="BO36" i="15" s="1"/>
  <c r="BH36" i="15"/>
  <c r="BI36" i="15" s="1"/>
  <c r="BF36" i="15"/>
  <c r="BG36" i="15" s="1"/>
  <c r="BD36" i="15"/>
  <c r="BE36" i="15" s="1"/>
  <c r="BC36" i="15"/>
  <c r="BB36" i="15"/>
  <c r="BA36" i="15"/>
  <c r="AP36" i="15"/>
  <c r="AO36" i="15"/>
  <c r="AJ36" i="15"/>
  <c r="AH36" i="15"/>
  <c r="AF36" i="15"/>
  <c r="AC36" i="15"/>
  <c r="AB36" i="15"/>
  <c r="Q36" i="15"/>
  <c r="P36" i="15"/>
  <c r="K36" i="15"/>
  <c r="I36" i="15"/>
  <c r="G36" i="15"/>
  <c r="D36" i="15"/>
  <c r="C36" i="15"/>
  <c r="KM35" i="15"/>
  <c r="KH35" i="15"/>
  <c r="JN35" i="15"/>
  <c r="JI35" i="15"/>
  <c r="IO35" i="15"/>
  <c r="IJ35" i="15"/>
  <c r="HP35" i="15"/>
  <c r="HK35" i="15"/>
  <c r="GQ35" i="15"/>
  <c r="GL35" i="15"/>
  <c r="FR35" i="15"/>
  <c r="FM35" i="15"/>
  <c r="ES35" i="15"/>
  <c r="EN35" i="15"/>
  <c r="DS35" i="15"/>
  <c r="DP35" i="15"/>
  <c r="DL35" i="15" s="1"/>
  <c r="DN35" i="15"/>
  <c r="DH35" i="15"/>
  <c r="DM35" i="15" s="1"/>
  <c r="DF35" i="15"/>
  <c r="DG35" i="15" s="1"/>
  <c r="DD35" i="15"/>
  <c r="DE35" i="15" s="1"/>
  <c r="DB35" i="15"/>
  <c r="DC35" i="15" s="1"/>
  <c r="DA35" i="15"/>
  <c r="CZ35" i="15"/>
  <c r="DK35" i="15" s="1"/>
  <c r="CY35" i="15"/>
  <c r="CT35" i="15"/>
  <c r="CQ35" i="15"/>
  <c r="CO35" i="15"/>
  <c r="CM35" i="15"/>
  <c r="CI35" i="15"/>
  <c r="CN35" i="15" s="1"/>
  <c r="CG35" i="15"/>
  <c r="CH35" i="15" s="1"/>
  <c r="CE35" i="15"/>
  <c r="CF35" i="15" s="1"/>
  <c r="CC35" i="15"/>
  <c r="CD35" i="15" s="1"/>
  <c r="CB35" i="15"/>
  <c r="CA35" i="15"/>
  <c r="BZ35" i="15"/>
  <c r="BU35" i="15"/>
  <c r="BR35" i="15"/>
  <c r="BP35" i="15"/>
  <c r="BN35" i="15"/>
  <c r="BJ35" i="15"/>
  <c r="BO35" i="15" s="1"/>
  <c r="BH35" i="15"/>
  <c r="BI35" i="15" s="1"/>
  <c r="BF35" i="15"/>
  <c r="BG35" i="15" s="1"/>
  <c r="BD35" i="15"/>
  <c r="BE35" i="15" s="1"/>
  <c r="BC35" i="15"/>
  <c r="BB35" i="15"/>
  <c r="BA35" i="15"/>
  <c r="AP35" i="15"/>
  <c r="AO35" i="15"/>
  <c r="AJ35" i="15"/>
  <c r="AH35" i="15"/>
  <c r="AF35" i="15"/>
  <c r="AC35" i="15"/>
  <c r="AB35" i="15"/>
  <c r="Q35" i="15"/>
  <c r="P35" i="15"/>
  <c r="K35" i="15"/>
  <c r="I35" i="15"/>
  <c r="G35" i="15"/>
  <c r="D35" i="15"/>
  <c r="C35" i="15"/>
  <c r="KM34" i="15"/>
  <c r="KH34" i="15"/>
  <c r="KH37" i="15" s="1"/>
  <c r="JN34" i="15"/>
  <c r="JI34" i="15"/>
  <c r="JI37" i="15" s="1"/>
  <c r="IO34" i="15"/>
  <c r="IJ34" i="15"/>
  <c r="IJ37" i="15" s="1"/>
  <c r="HP34" i="15"/>
  <c r="HK34" i="15"/>
  <c r="HK37" i="15" s="1"/>
  <c r="GQ34" i="15"/>
  <c r="GL34" i="15"/>
  <c r="GL37" i="15" s="1"/>
  <c r="FR34" i="15"/>
  <c r="FM34" i="15"/>
  <c r="FM37" i="15" s="1"/>
  <c r="ES34" i="15"/>
  <c r="EN34" i="15"/>
  <c r="EN37" i="15" s="1"/>
  <c r="DS34" i="15"/>
  <c r="DS37" i="15" s="1"/>
  <c r="DP34" i="15"/>
  <c r="DN34" i="15"/>
  <c r="DN37" i="15" s="1"/>
  <c r="DH34" i="15"/>
  <c r="DF34" i="15"/>
  <c r="DG34" i="15" s="1"/>
  <c r="DD34" i="15"/>
  <c r="DE34" i="15" s="1"/>
  <c r="DB34" i="15"/>
  <c r="DC34" i="15" s="1"/>
  <c r="DA34" i="15"/>
  <c r="DA37" i="15" s="1"/>
  <c r="CZ34" i="15"/>
  <c r="DK34" i="15" s="1"/>
  <c r="CY34" i="15"/>
  <c r="CT34" i="15"/>
  <c r="CT37" i="15" s="1"/>
  <c r="CQ34" i="15"/>
  <c r="CQ37" i="15" s="1"/>
  <c r="CO34" i="15"/>
  <c r="CO37" i="15" s="1"/>
  <c r="CM34" i="15"/>
  <c r="CM37" i="15" s="1"/>
  <c r="CI34" i="15"/>
  <c r="CG34" i="15"/>
  <c r="CE34" i="15"/>
  <c r="CC34" i="15"/>
  <c r="CB34" i="15"/>
  <c r="CB37" i="15" s="1"/>
  <c r="CA34" i="15"/>
  <c r="BZ34" i="15"/>
  <c r="BU34" i="15"/>
  <c r="BU37" i="15" s="1"/>
  <c r="BR34" i="15"/>
  <c r="BR37" i="15" s="1"/>
  <c r="BP34" i="15"/>
  <c r="BP37" i="15" s="1"/>
  <c r="BN34" i="15"/>
  <c r="BN37" i="15" s="1"/>
  <c r="BJ34" i="15"/>
  <c r="BH34" i="15"/>
  <c r="BF34" i="15"/>
  <c r="BD34" i="15"/>
  <c r="BC34" i="15"/>
  <c r="BC37" i="15" s="1"/>
  <c r="BB34" i="15"/>
  <c r="BA34" i="15"/>
  <c r="AP34" i="15"/>
  <c r="AP37" i="15" s="1"/>
  <c r="AO34" i="15"/>
  <c r="AO37" i="15" s="1"/>
  <c r="AJ34" i="15"/>
  <c r="AJ37" i="15" s="1"/>
  <c r="AH34" i="15"/>
  <c r="AH37" i="15" s="1"/>
  <c r="AF34" i="15"/>
  <c r="AC34" i="15"/>
  <c r="AB34" i="15"/>
  <c r="Q34" i="15"/>
  <c r="Q37" i="15" s="1"/>
  <c r="P34" i="15"/>
  <c r="P37" i="15" s="1"/>
  <c r="K34" i="15"/>
  <c r="K37" i="15" s="1"/>
  <c r="I34" i="15"/>
  <c r="I37" i="15" s="1"/>
  <c r="G34" i="15"/>
  <c r="D34" i="15"/>
  <c r="C34" i="15"/>
  <c r="KK33" i="15"/>
  <c r="KJ33" i="15"/>
  <c r="JW33" i="15"/>
  <c r="JU33" i="15"/>
  <c r="JT33" i="15"/>
  <c r="JS33" i="15"/>
  <c r="JR33" i="15"/>
  <c r="JL33" i="15"/>
  <c r="JK33" i="15"/>
  <c r="IX33" i="15"/>
  <c r="IV33" i="15"/>
  <c r="IU33" i="15"/>
  <c r="IT33" i="15"/>
  <c r="IS33" i="15"/>
  <c r="IM33" i="15"/>
  <c r="IL33" i="15"/>
  <c r="HY33" i="15"/>
  <c r="HW33" i="15"/>
  <c r="HV33" i="15"/>
  <c r="HU33" i="15"/>
  <c r="HT33" i="15"/>
  <c r="HN33" i="15"/>
  <c r="HM33" i="15"/>
  <c r="GZ33" i="15"/>
  <c r="GX33" i="15"/>
  <c r="GW33" i="15"/>
  <c r="GV33" i="15"/>
  <c r="GU33" i="15"/>
  <c r="GO33" i="15"/>
  <c r="GN33" i="15"/>
  <c r="GA33" i="15"/>
  <c r="FY33" i="15"/>
  <c r="FX33" i="15"/>
  <c r="FW33" i="15"/>
  <c r="FV33" i="15"/>
  <c r="FP33" i="15"/>
  <c r="FO33" i="15"/>
  <c r="FB33" i="15"/>
  <c r="EZ33" i="15"/>
  <c r="EY33" i="15"/>
  <c r="EX33" i="15"/>
  <c r="EW33" i="15"/>
  <c r="EQ33" i="15"/>
  <c r="EP33" i="15"/>
  <c r="EC33" i="15"/>
  <c r="EA33" i="15"/>
  <c r="DZ33" i="15"/>
  <c r="DY33" i="15"/>
  <c r="DX33" i="15"/>
  <c r="DR33" i="15"/>
  <c r="DQ33" i="15"/>
  <c r="CS33" i="15"/>
  <c r="CR33" i="15"/>
  <c r="BT33" i="15"/>
  <c r="BS33" i="15"/>
  <c r="AV33" i="15"/>
  <c r="AU33" i="15"/>
  <c r="AT33" i="15"/>
  <c r="AS33" i="15"/>
  <c r="AQ33" i="15"/>
  <c r="AK33" i="15"/>
  <c r="AI33" i="15"/>
  <c r="AG33" i="15"/>
  <c r="AE33" i="15"/>
  <c r="AD33" i="15"/>
  <c r="W33" i="15"/>
  <c r="V33" i="15"/>
  <c r="U33" i="15"/>
  <c r="T33" i="15"/>
  <c r="R33" i="15"/>
  <c r="L33" i="15"/>
  <c r="J33" i="15"/>
  <c r="H33" i="15"/>
  <c r="F33" i="15"/>
  <c r="E33" i="15"/>
  <c r="KM32" i="15"/>
  <c r="KH32" i="15"/>
  <c r="JN32" i="15"/>
  <c r="JI32" i="15"/>
  <c r="IO32" i="15"/>
  <c r="IJ32" i="15"/>
  <c r="HP32" i="15"/>
  <c r="HK32" i="15"/>
  <c r="GQ32" i="15"/>
  <c r="GL32" i="15"/>
  <c r="FR32" i="15"/>
  <c r="FM32" i="15"/>
  <c r="ES32" i="15"/>
  <c r="EN32" i="15"/>
  <c r="DS32" i="15"/>
  <c r="DP32" i="15"/>
  <c r="DL32" i="15" s="1"/>
  <c r="DN32" i="15"/>
  <c r="DH32" i="15"/>
  <c r="DM32" i="15" s="1"/>
  <c r="DF32" i="15"/>
  <c r="DG32" i="15" s="1"/>
  <c r="DD32" i="15"/>
  <c r="DE32" i="15" s="1"/>
  <c r="DB32" i="15"/>
  <c r="DC32" i="15" s="1"/>
  <c r="DA32" i="15"/>
  <c r="CZ32" i="15"/>
  <c r="DK32" i="15" s="1"/>
  <c r="CY32" i="15"/>
  <c r="CT32" i="15"/>
  <c r="CQ32" i="15"/>
  <c r="CO32" i="15"/>
  <c r="CM32" i="15"/>
  <c r="CI32" i="15"/>
  <c r="CN32" i="15" s="1"/>
  <c r="CG32" i="15"/>
  <c r="CH32" i="15" s="1"/>
  <c r="CE32" i="15"/>
  <c r="CF32" i="15" s="1"/>
  <c r="CC32" i="15"/>
  <c r="CD32" i="15" s="1"/>
  <c r="CB32" i="15"/>
  <c r="CA32" i="15"/>
  <c r="BZ32" i="15"/>
  <c r="BU32" i="15"/>
  <c r="BR32" i="15"/>
  <c r="BP32" i="15"/>
  <c r="BN32" i="15"/>
  <c r="BJ32" i="15"/>
  <c r="BO32" i="15" s="1"/>
  <c r="BH32" i="15"/>
  <c r="BI32" i="15" s="1"/>
  <c r="BF32" i="15"/>
  <c r="BG32" i="15" s="1"/>
  <c r="BD32" i="15"/>
  <c r="BE32" i="15" s="1"/>
  <c r="BC32" i="15"/>
  <c r="BB32" i="15"/>
  <c r="BA32" i="15"/>
  <c r="AP32" i="15"/>
  <c r="AO32" i="15"/>
  <c r="AJ32" i="15"/>
  <c r="AH32" i="15"/>
  <c r="AF32" i="15"/>
  <c r="AC32" i="15"/>
  <c r="AB32" i="15"/>
  <c r="Q32" i="15"/>
  <c r="P32" i="15"/>
  <c r="K32" i="15"/>
  <c r="I32" i="15"/>
  <c r="G32" i="15"/>
  <c r="D32" i="15"/>
  <c r="C32" i="15"/>
  <c r="KM31" i="15"/>
  <c r="KH31" i="15"/>
  <c r="JN31" i="15"/>
  <c r="JI31" i="15"/>
  <c r="IO31" i="15"/>
  <c r="IJ31" i="15"/>
  <c r="HP31" i="15"/>
  <c r="HK31" i="15"/>
  <c r="GQ31" i="15"/>
  <c r="GL31" i="15"/>
  <c r="FR31" i="15"/>
  <c r="FM31" i="15"/>
  <c r="ES31" i="15"/>
  <c r="EN31" i="15"/>
  <c r="DS31" i="15"/>
  <c r="DP31" i="15"/>
  <c r="DL31" i="15" s="1"/>
  <c r="DN31" i="15"/>
  <c r="DH31" i="15"/>
  <c r="DM31" i="15" s="1"/>
  <c r="DF31" i="15"/>
  <c r="DG31" i="15" s="1"/>
  <c r="DD31" i="15"/>
  <c r="DE31" i="15" s="1"/>
  <c r="DB31" i="15"/>
  <c r="DC31" i="15" s="1"/>
  <c r="DA31" i="15"/>
  <c r="CZ31" i="15"/>
  <c r="DK31" i="15" s="1"/>
  <c r="CY31" i="15"/>
  <c r="CT31" i="15"/>
  <c r="CQ31" i="15"/>
  <c r="CO31" i="15"/>
  <c r="CM31" i="15"/>
  <c r="CI31" i="15"/>
  <c r="CN31" i="15" s="1"/>
  <c r="CG31" i="15"/>
  <c r="CH31" i="15" s="1"/>
  <c r="CE31" i="15"/>
  <c r="CF31" i="15" s="1"/>
  <c r="CC31" i="15"/>
  <c r="CD31" i="15" s="1"/>
  <c r="CB31" i="15"/>
  <c r="CA31" i="15"/>
  <c r="BZ31" i="15"/>
  <c r="BU31" i="15"/>
  <c r="BR31" i="15"/>
  <c r="BP31" i="15"/>
  <c r="BN31" i="15"/>
  <c r="BJ31" i="15"/>
  <c r="BO31" i="15" s="1"/>
  <c r="BH31" i="15"/>
  <c r="BI31" i="15" s="1"/>
  <c r="BF31" i="15"/>
  <c r="BG31" i="15" s="1"/>
  <c r="BD31" i="15"/>
  <c r="BE31" i="15" s="1"/>
  <c r="BC31" i="15"/>
  <c r="BB31" i="15"/>
  <c r="BA31" i="15"/>
  <c r="AP31" i="15"/>
  <c r="AO31" i="15"/>
  <c r="AJ31" i="15"/>
  <c r="AH31" i="15"/>
  <c r="AF31" i="15"/>
  <c r="AC31" i="15"/>
  <c r="AB31" i="15"/>
  <c r="Q31" i="15"/>
  <c r="P31" i="15"/>
  <c r="K31" i="15"/>
  <c r="I31" i="15"/>
  <c r="G31" i="15"/>
  <c r="D31" i="15"/>
  <c r="C31" i="15"/>
  <c r="KM30" i="15"/>
  <c r="KH30" i="15"/>
  <c r="JN30" i="15"/>
  <c r="JI30" i="15"/>
  <c r="IO30" i="15"/>
  <c r="IJ30" i="15"/>
  <c r="HP30" i="15"/>
  <c r="HK30" i="15"/>
  <c r="GQ30" i="15"/>
  <c r="GL30" i="15"/>
  <c r="FR30" i="15"/>
  <c r="FM30" i="15"/>
  <c r="ES30" i="15"/>
  <c r="EN30" i="15"/>
  <c r="DS30" i="15"/>
  <c r="DP30" i="15"/>
  <c r="DL30" i="15" s="1"/>
  <c r="DN30" i="15"/>
  <c r="DH30" i="15"/>
  <c r="DM30" i="15" s="1"/>
  <c r="DF30" i="15"/>
  <c r="DG30" i="15" s="1"/>
  <c r="DD30" i="15"/>
  <c r="DE30" i="15" s="1"/>
  <c r="DB30" i="15"/>
  <c r="DC30" i="15" s="1"/>
  <c r="DA30" i="15"/>
  <c r="CZ30" i="15"/>
  <c r="DK30" i="15" s="1"/>
  <c r="CY30" i="15"/>
  <c r="CT30" i="15"/>
  <c r="CQ30" i="15"/>
  <c r="CO30" i="15"/>
  <c r="CM30" i="15"/>
  <c r="CI30" i="15"/>
  <c r="CN30" i="15" s="1"/>
  <c r="CG30" i="15"/>
  <c r="CH30" i="15" s="1"/>
  <c r="CE30" i="15"/>
  <c r="CF30" i="15" s="1"/>
  <c r="CC30" i="15"/>
  <c r="CD30" i="15" s="1"/>
  <c r="CB30" i="15"/>
  <c r="CA30" i="15"/>
  <c r="BZ30" i="15"/>
  <c r="BU30" i="15"/>
  <c r="BR30" i="15"/>
  <c r="BP30" i="15"/>
  <c r="BN30" i="15"/>
  <c r="BJ30" i="15"/>
  <c r="BO30" i="15" s="1"/>
  <c r="BH30" i="15"/>
  <c r="BI30" i="15" s="1"/>
  <c r="BF30" i="15"/>
  <c r="BG30" i="15" s="1"/>
  <c r="BD30" i="15"/>
  <c r="BE30" i="15" s="1"/>
  <c r="BC30" i="15"/>
  <c r="BB30" i="15"/>
  <c r="BA30" i="15"/>
  <c r="AP30" i="15"/>
  <c r="AO30" i="15"/>
  <c r="AJ30" i="15"/>
  <c r="AH30" i="15"/>
  <c r="AF30" i="15"/>
  <c r="AC30" i="15"/>
  <c r="AB30" i="15"/>
  <c r="Q30" i="15"/>
  <c r="P30" i="15"/>
  <c r="K30" i="15"/>
  <c r="I30" i="15"/>
  <c r="G30" i="15"/>
  <c r="D30" i="15"/>
  <c r="C30" i="15"/>
  <c r="KM29" i="15"/>
  <c r="KH29" i="15"/>
  <c r="JN29" i="15"/>
  <c r="JI29" i="15"/>
  <c r="IO29" i="15"/>
  <c r="IJ29" i="15"/>
  <c r="HP29" i="15"/>
  <c r="HK29" i="15"/>
  <c r="GQ29" i="15"/>
  <c r="GL29" i="15"/>
  <c r="FR29" i="15"/>
  <c r="FM29" i="15"/>
  <c r="ES29" i="15"/>
  <c r="EN29" i="15"/>
  <c r="DS29" i="15"/>
  <c r="DP29" i="15"/>
  <c r="DL29" i="15" s="1"/>
  <c r="DN29" i="15"/>
  <c r="DH29" i="15"/>
  <c r="DM29" i="15" s="1"/>
  <c r="DF29" i="15"/>
  <c r="DG29" i="15" s="1"/>
  <c r="DD29" i="15"/>
  <c r="DE29" i="15" s="1"/>
  <c r="DB29" i="15"/>
  <c r="DC29" i="15" s="1"/>
  <c r="DA29" i="15"/>
  <c r="CZ29" i="15"/>
  <c r="DK29" i="15" s="1"/>
  <c r="CY29" i="15"/>
  <c r="CT29" i="15"/>
  <c r="CQ29" i="15"/>
  <c r="CO29" i="15"/>
  <c r="CM29" i="15"/>
  <c r="CI29" i="15"/>
  <c r="CN29" i="15" s="1"/>
  <c r="CG29" i="15"/>
  <c r="CH29" i="15" s="1"/>
  <c r="CE29" i="15"/>
  <c r="CF29" i="15" s="1"/>
  <c r="CC29" i="15"/>
  <c r="CD29" i="15" s="1"/>
  <c r="CB29" i="15"/>
  <c r="CA29" i="15"/>
  <c r="BZ29" i="15"/>
  <c r="BU29" i="15"/>
  <c r="BR29" i="15"/>
  <c r="BP29" i="15"/>
  <c r="BN29" i="15"/>
  <c r="BJ29" i="15"/>
  <c r="BO29" i="15" s="1"/>
  <c r="BH29" i="15"/>
  <c r="BI29" i="15" s="1"/>
  <c r="BF29" i="15"/>
  <c r="BG29" i="15" s="1"/>
  <c r="BD29" i="15"/>
  <c r="BE29" i="15" s="1"/>
  <c r="BC29" i="15"/>
  <c r="BB29" i="15"/>
  <c r="BA29" i="15"/>
  <c r="AP29" i="15"/>
  <c r="AO29" i="15"/>
  <c r="AJ29" i="15"/>
  <c r="AH29" i="15"/>
  <c r="AF29" i="15"/>
  <c r="AC29" i="15"/>
  <c r="AB29" i="15"/>
  <c r="Q29" i="15"/>
  <c r="P29" i="15"/>
  <c r="K29" i="15"/>
  <c r="I29" i="15"/>
  <c r="G29" i="15"/>
  <c r="D29" i="15"/>
  <c r="C29" i="15"/>
  <c r="KM28" i="15"/>
  <c r="KH28" i="15"/>
  <c r="JN28" i="15"/>
  <c r="JI28" i="15"/>
  <c r="IO28" i="15"/>
  <c r="IJ28" i="15"/>
  <c r="HP28" i="15"/>
  <c r="HK28" i="15"/>
  <c r="GQ28" i="15"/>
  <c r="GL28" i="15"/>
  <c r="FR28" i="15"/>
  <c r="FM28" i="15"/>
  <c r="ES28" i="15"/>
  <c r="EN28" i="15"/>
  <c r="DS28" i="15"/>
  <c r="DP28" i="15"/>
  <c r="DL28" i="15" s="1"/>
  <c r="DN28" i="15"/>
  <c r="DH28" i="15"/>
  <c r="DM28" i="15" s="1"/>
  <c r="DF28" i="15"/>
  <c r="DG28" i="15" s="1"/>
  <c r="DD28" i="15"/>
  <c r="DE28" i="15" s="1"/>
  <c r="DB28" i="15"/>
  <c r="DC28" i="15" s="1"/>
  <c r="DA28" i="15"/>
  <c r="CZ28" i="15"/>
  <c r="DK28" i="15" s="1"/>
  <c r="CY28" i="15"/>
  <c r="CT28" i="15"/>
  <c r="CQ28" i="15"/>
  <c r="CO28" i="15"/>
  <c r="CM28" i="15"/>
  <c r="CI28" i="15"/>
  <c r="CN28" i="15" s="1"/>
  <c r="CG28" i="15"/>
  <c r="CH28" i="15" s="1"/>
  <c r="CE28" i="15"/>
  <c r="CF28" i="15" s="1"/>
  <c r="CC28" i="15"/>
  <c r="CD28" i="15" s="1"/>
  <c r="CB28" i="15"/>
  <c r="CA28" i="15"/>
  <c r="BZ28" i="15"/>
  <c r="BU28" i="15"/>
  <c r="BR28" i="15"/>
  <c r="BP28" i="15"/>
  <c r="BN28" i="15"/>
  <c r="BJ28" i="15"/>
  <c r="BO28" i="15" s="1"/>
  <c r="BH28" i="15"/>
  <c r="BI28" i="15" s="1"/>
  <c r="BF28" i="15"/>
  <c r="BG28" i="15" s="1"/>
  <c r="BD28" i="15"/>
  <c r="BE28" i="15" s="1"/>
  <c r="BC28" i="15"/>
  <c r="BB28" i="15"/>
  <c r="BA28" i="15"/>
  <c r="AP28" i="15"/>
  <c r="AO28" i="15"/>
  <c r="AJ28" i="15"/>
  <c r="AH28" i="15"/>
  <c r="AF28" i="15"/>
  <c r="AC28" i="15"/>
  <c r="AB28" i="15"/>
  <c r="Q28" i="15"/>
  <c r="P28" i="15"/>
  <c r="K28" i="15"/>
  <c r="I28" i="15"/>
  <c r="G28" i="15"/>
  <c r="D28" i="15"/>
  <c r="C28" i="15"/>
  <c r="KM27" i="15"/>
  <c r="KH27" i="15"/>
  <c r="JN27" i="15"/>
  <c r="JI27" i="15"/>
  <c r="IO27" i="15"/>
  <c r="IJ27" i="15"/>
  <c r="HP27" i="15"/>
  <c r="HK27" i="15"/>
  <c r="GQ27" i="15"/>
  <c r="GL27" i="15"/>
  <c r="FR27" i="15"/>
  <c r="FM27" i="15"/>
  <c r="ES27" i="15"/>
  <c r="EN27" i="15"/>
  <c r="DS27" i="15"/>
  <c r="DP27" i="15"/>
  <c r="DL27" i="15" s="1"/>
  <c r="DN27" i="15"/>
  <c r="DH27" i="15"/>
  <c r="DM27" i="15" s="1"/>
  <c r="DF27" i="15"/>
  <c r="DG27" i="15" s="1"/>
  <c r="DD27" i="15"/>
  <c r="DE27" i="15" s="1"/>
  <c r="DB27" i="15"/>
  <c r="DC27" i="15" s="1"/>
  <c r="DA27" i="15"/>
  <c r="CZ27" i="15"/>
  <c r="DK27" i="15" s="1"/>
  <c r="CY27" i="15"/>
  <c r="CT27" i="15"/>
  <c r="CQ27" i="15"/>
  <c r="CO27" i="15"/>
  <c r="CM27" i="15"/>
  <c r="CI27" i="15"/>
  <c r="CN27" i="15" s="1"/>
  <c r="CG27" i="15"/>
  <c r="CH27" i="15" s="1"/>
  <c r="CE27" i="15"/>
  <c r="CF27" i="15" s="1"/>
  <c r="CC27" i="15"/>
  <c r="CD27" i="15" s="1"/>
  <c r="CB27" i="15"/>
  <c r="CA27" i="15"/>
  <c r="BZ27" i="15"/>
  <c r="BU27" i="15"/>
  <c r="BR27" i="15"/>
  <c r="BP27" i="15"/>
  <c r="BN27" i="15"/>
  <c r="BJ27" i="15"/>
  <c r="BO27" i="15" s="1"/>
  <c r="BH27" i="15"/>
  <c r="BI27" i="15" s="1"/>
  <c r="BF27" i="15"/>
  <c r="BG27" i="15" s="1"/>
  <c r="BD27" i="15"/>
  <c r="BE27" i="15" s="1"/>
  <c r="BC27" i="15"/>
  <c r="BB27" i="15"/>
  <c r="BA27" i="15"/>
  <c r="AP27" i="15"/>
  <c r="AO27" i="15"/>
  <c r="AJ27" i="15"/>
  <c r="AH27" i="15"/>
  <c r="AF27" i="15"/>
  <c r="AC27" i="15"/>
  <c r="AB27" i="15"/>
  <c r="Q27" i="15"/>
  <c r="P27" i="15"/>
  <c r="K27" i="15"/>
  <c r="I27" i="15"/>
  <c r="G27" i="15"/>
  <c r="D27" i="15"/>
  <c r="C27" i="15"/>
  <c r="KM26" i="15"/>
  <c r="KH26" i="15"/>
  <c r="JN26" i="15"/>
  <c r="JI26" i="15"/>
  <c r="IO26" i="15"/>
  <c r="IJ26" i="15"/>
  <c r="HP26" i="15"/>
  <c r="HK26" i="15"/>
  <c r="GQ26" i="15"/>
  <c r="GL26" i="15"/>
  <c r="FR26" i="15"/>
  <c r="FM26" i="15"/>
  <c r="ES26" i="15"/>
  <c r="EN26" i="15"/>
  <c r="DS26" i="15"/>
  <c r="DP26" i="15"/>
  <c r="DL26" i="15" s="1"/>
  <c r="DN26" i="15"/>
  <c r="DH26" i="15"/>
  <c r="DM26" i="15" s="1"/>
  <c r="DF26" i="15"/>
  <c r="DG26" i="15" s="1"/>
  <c r="DD26" i="15"/>
  <c r="DE26" i="15" s="1"/>
  <c r="DB26" i="15"/>
  <c r="DC26" i="15" s="1"/>
  <c r="DA26" i="15"/>
  <c r="CZ26" i="15"/>
  <c r="DK26" i="15" s="1"/>
  <c r="CY26" i="15"/>
  <c r="CT26" i="15"/>
  <c r="CQ26" i="15"/>
  <c r="CO26" i="15"/>
  <c r="CM26" i="15"/>
  <c r="CI26" i="15"/>
  <c r="CN26" i="15" s="1"/>
  <c r="CG26" i="15"/>
  <c r="CH26" i="15" s="1"/>
  <c r="CE26" i="15"/>
  <c r="CF26" i="15" s="1"/>
  <c r="CC26" i="15"/>
  <c r="CD26" i="15" s="1"/>
  <c r="CB26" i="15"/>
  <c r="CA26" i="15"/>
  <c r="BZ26" i="15"/>
  <c r="BU26" i="15"/>
  <c r="BR26" i="15"/>
  <c r="BP26" i="15"/>
  <c r="BN26" i="15"/>
  <c r="BJ26" i="15"/>
  <c r="BO26" i="15" s="1"/>
  <c r="BH26" i="15"/>
  <c r="BI26" i="15" s="1"/>
  <c r="BF26" i="15"/>
  <c r="BG26" i="15" s="1"/>
  <c r="BD26" i="15"/>
  <c r="BE26" i="15" s="1"/>
  <c r="BC26" i="15"/>
  <c r="BB26" i="15"/>
  <c r="BA26" i="15"/>
  <c r="AP26" i="15"/>
  <c r="AO26" i="15"/>
  <c r="AJ26" i="15"/>
  <c r="AH26" i="15"/>
  <c r="AF26" i="15"/>
  <c r="AC26" i="15"/>
  <c r="AB26" i="15"/>
  <c r="Q26" i="15"/>
  <c r="P26" i="15"/>
  <c r="K26" i="15"/>
  <c r="I26" i="15"/>
  <c r="G26" i="15"/>
  <c r="D26" i="15"/>
  <c r="C26" i="15"/>
  <c r="KM25" i="15"/>
  <c r="KH25" i="15"/>
  <c r="JN25" i="15"/>
  <c r="JI25" i="15"/>
  <c r="IO25" i="15"/>
  <c r="IJ25" i="15"/>
  <c r="HP25" i="15"/>
  <c r="HK25" i="15"/>
  <c r="GQ25" i="15"/>
  <c r="GL25" i="15"/>
  <c r="FR25" i="15"/>
  <c r="FM25" i="15"/>
  <c r="ES25" i="15"/>
  <c r="EN25" i="15"/>
  <c r="DS25" i="15"/>
  <c r="DP25" i="15"/>
  <c r="DL25" i="15" s="1"/>
  <c r="DN25" i="15"/>
  <c r="DH25" i="15"/>
  <c r="DM25" i="15" s="1"/>
  <c r="DF25" i="15"/>
  <c r="DG25" i="15" s="1"/>
  <c r="DD25" i="15"/>
  <c r="DE25" i="15" s="1"/>
  <c r="DB25" i="15"/>
  <c r="DC25" i="15" s="1"/>
  <c r="DA25" i="15"/>
  <c r="CZ25" i="15"/>
  <c r="DK25" i="15" s="1"/>
  <c r="CY25" i="15"/>
  <c r="CT25" i="15"/>
  <c r="CQ25" i="15"/>
  <c r="CO25" i="15"/>
  <c r="CM25" i="15"/>
  <c r="CI25" i="15"/>
  <c r="CN25" i="15" s="1"/>
  <c r="CG25" i="15"/>
  <c r="CH25" i="15" s="1"/>
  <c r="CE25" i="15"/>
  <c r="CF25" i="15" s="1"/>
  <c r="CC25" i="15"/>
  <c r="CD25" i="15" s="1"/>
  <c r="CB25" i="15"/>
  <c r="CA25" i="15"/>
  <c r="BZ25" i="15"/>
  <c r="BU25" i="15"/>
  <c r="BR25" i="15"/>
  <c r="BP25" i="15"/>
  <c r="BN25" i="15"/>
  <c r="BJ25" i="15"/>
  <c r="BO25" i="15" s="1"/>
  <c r="BH25" i="15"/>
  <c r="BI25" i="15" s="1"/>
  <c r="BF25" i="15"/>
  <c r="BG25" i="15" s="1"/>
  <c r="BD25" i="15"/>
  <c r="BE25" i="15" s="1"/>
  <c r="BC25" i="15"/>
  <c r="BB25" i="15"/>
  <c r="BA25" i="15"/>
  <c r="AP25" i="15"/>
  <c r="AO25" i="15"/>
  <c r="AJ25" i="15"/>
  <c r="AH25" i="15"/>
  <c r="AF25" i="15"/>
  <c r="AC25" i="15"/>
  <c r="AB25" i="15"/>
  <c r="Q25" i="15"/>
  <c r="P25" i="15"/>
  <c r="K25" i="15"/>
  <c r="I25" i="15"/>
  <c r="G25" i="15"/>
  <c r="D25" i="15"/>
  <c r="C25" i="15"/>
  <c r="KM24" i="15"/>
  <c r="KH24" i="15"/>
  <c r="JN24" i="15"/>
  <c r="JI24" i="15"/>
  <c r="IO24" i="15"/>
  <c r="IJ24" i="15"/>
  <c r="HP24" i="15"/>
  <c r="HK24" i="15"/>
  <c r="GQ24" i="15"/>
  <c r="GL24" i="15"/>
  <c r="FR24" i="15"/>
  <c r="FM24" i="15"/>
  <c r="ES24" i="15"/>
  <c r="EN24" i="15"/>
  <c r="DS24" i="15"/>
  <c r="DP24" i="15"/>
  <c r="DL24" i="15" s="1"/>
  <c r="DN24" i="15"/>
  <c r="DH24" i="15"/>
  <c r="DM24" i="15" s="1"/>
  <c r="DF24" i="15"/>
  <c r="DG24" i="15" s="1"/>
  <c r="DD24" i="15"/>
  <c r="DE24" i="15" s="1"/>
  <c r="DB24" i="15"/>
  <c r="DC24" i="15" s="1"/>
  <c r="DA24" i="15"/>
  <c r="CZ24" i="15"/>
  <c r="DK24" i="15" s="1"/>
  <c r="CY24" i="15"/>
  <c r="CT24" i="15"/>
  <c r="CQ24" i="15"/>
  <c r="CO24" i="15"/>
  <c r="CM24" i="15"/>
  <c r="CI24" i="15"/>
  <c r="CN24" i="15" s="1"/>
  <c r="CG24" i="15"/>
  <c r="CH24" i="15" s="1"/>
  <c r="CE24" i="15"/>
  <c r="CF24" i="15" s="1"/>
  <c r="CC24" i="15"/>
  <c r="CD24" i="15" s="1"/>
  <c r="CB24" i="15"/>
  <c r="CA24" i="15"/>
  <c r="BZ24" i="15"/>
  <c r="BU24" i="15"/>
  <c r="BR24" i="15"/>
  <c r="BP24" i="15"/>
  <c r="BN24" i="15"/>
  <c r="BJ24" i="15"/>
  <c r="BO24" i="15" s="1"/>
  <c r="BH24" i="15"/>
  <c r="BI24" i="15" s="1"/>
  <c r="BF24" i="15"/>
  <c r="BG24" i="15" s="1"/>
  <c r="BD24" i="15"/>
  <c r="BE24" i="15" s="1"/>
  <c r="BC24" i="15"/>
  <c r="BB24" i="15"/>
  <c r="BA24" i="15"/>
  <c r="AP24" i="15"/>
  <c r="AO24" i="15"/>
  <c r="AJ24" i="15"/>
  <c r="AH24" i="15"/>
  <c r="AF24" i="15"/>
  <c r="AC24" i="15"/>
  <c r="AB24" i="15"/>
  <c r="Q24" i="15"/>
  <c r="P24" i="15"/>
  <c r="K24" i="15"/>
  <c r="I24" i="15"/>
  <c r="G24" i="15"/>
  <c r="D24" i="15"/>
  <c r="C24" i="15"/>
  <c r="KM23" i="15"/>
  <c r="KH23" i="15"/>
  <c r="KH33" i="15" s="1"/>
  <c r="JN23" i="15"/>
  <c r="JI23" i="15"/>
  <c r="JI33" i="15" s="1"/>
  <c r="IO23" i="15"/>
  <c r="IJ23" i="15"/>
  <c r="IJ33" i="15" s="1"/>
  <c r="HP23" i="15"/>
  <c r="HK23" i="15"/>
  <c r="HK33" i="15" s="1"/>
  <c r="GQ23" i="15"/>
  <c r="GL23" i="15"/>
  <c r="GL33" i="15" s="1"/>
  <c r="FR23" i="15"/>
  <c r="FM23" i="15"/>
  <c r="FM33" i="15" s="1"/>
  <c r="ES23" i="15"/>
  <c r="EN23" i="15"/>
  <c r="EN33" i="15" s="1"/>
  <c r="DS23" i="15"/>
  <c r="DS33" i="15" s="1"/>
  <c r="DP23" i="15"/>
  <c r="DN23" i="15"/>
  <c r="DN33" i="15" s="1"/>
  <c r="DH23" i="15"/>
  <c r="DF23" i="15"/>
  <c r="DG23" i="15" s="1"/>
  <c r="DD23" i="15"/>
  <c r="DE23" i="15" s="1"/>
  <c r="DB23" i="15"/>
  <c r="DC23" i="15" s="1"/>
  <c r="DA23" i="15"/>
  <c r="DA33" i="15" s="1"/>
  <c r="CZ23" i="15"/>
  <c r="DK23" i="15" s="1"/>
  <c r="CY23" i="15"/>
  <c r="CT23" i="15"/>
  <c r="CT33" i="15" s="1"/>
  <c r="CQ23" i="15"/>
  <c r="CQ33" i="15" s="1"/>
  <c r="CO23" i="15"/>
  <c r="CO33" i="15" s="1"/>
  <c r="CM23" i="15"/>
  <c r="CM33" i="15" s="1"/>
  <c r="CI23" i="15"/>
  <c r="CG23" i="15"/>
  <c r="CE23" i="15"/>
  <c r="CC23" i="15"/>
  <c r="CB23" i="15"/>
  <c r="CB33" i="15" s="1"/>
  <c r="CA23" i="15"/>
  <c r="BZ23" i="15"/>
  <c r="BU23" i="15"/>
  <c r="BU33" i="15" s="1"/>
  <c r="BR23" i="15"/>
  <c r="BR33" i="15" s="1"/>
  <c r="BP23" i="15"/>
  <c r="BP33" i="15" s="1"/>
  <c r="BN23" i="15"/>
  <c r="BN33" i="15" s="1"/>
  <c r="BJ23" i="15"/>
  <c r="BH23" i="15"/>
  <c r="BF23" i="15"/>
  <c r="BD23" i="15"/>
  <c r="BC23" i="15"/>
  <c r="BC33" i="15" s="1"/>
  <c r="BB23" i="15"/>
  <c r="BA23" i="15"/>
  <c r="AP23" i="15"/>
  <c r="AP33" i="15" s="1"/>
  <c r="AO23" i="15"/>
  <c r="AO33" i="15" s="1"/>
  <c r="AJ23" i="15"/>
  <c r="AJ33" i="15" s="1"/>
  <c r="AH23" i="15"/>
  <c r="AH33" i="15" s="1"/>
  <c r="AF23" i="15"/>
  <c r="AC23" i="15"/>
  <c r="AB23" i="15"/>
  <c r="Q23" i="15"/>
  <c r="Q33" i="15" s="1"/>
  <c r="P23" i="15"/>
  <c r="P33" i="15" s="1"/>
  <c r="K23" i="15"/>
  <c r="K33" i="15" s="1"/>
  <c r="I23" i="15"/>
  <c r="I33" i="15" s="1"/>
  <c r="G23" i="15"/>
  <c r="D23" i="15"/>
  <c r="C23" i="15"/>
  <c r="JW22" i="15"/>
  <c r="JW76" i="15" s="1"/>
  <c r="IX22" i="15"/>
  <c r="IX76" i="15" s="1"/>
  <c r="KJ21" i="15"/>
  <c r="JU21" i="15"/>
  <c r="JT21" i="15"/>
  <c r="JS21" i="15"/>
  <c r="JR21" i="15"/>
  <c r="JK21" i="15"/>
  <c r="IV21" i="15"/>
  <c r="IU21" i="15"/>
  <c r="IT21" i="15"/>
  <c r="IS21" i="15"/>
  <c r="IL21" i="15"/>
  <c r="HW21" i="15"/>
  <c r="HV21" i="15"/>
  <c r="HU21" i="15"/>
  <c r="HT21" i="15"/>
  <c r="HM21" i="15"/>
  <c r="GX21" i="15"/>
  <c r="GW21" i="15"/>
  <c r="GV21" i="15"/>
  <c r="GU21" i="15"/>
  <c r="GN21" i="15"/>
  <c r="FY21" i="15"/>
  <c r="FX21" i="15"/>
  <c r="FW21" i="15"/>
  <c r="FV21" i="15"/>
  <c r="FO21" i="15"/>
  <c r="EZ21" i="15"/>
  <c r="EY21" i="15"/>
  <c r="EX21" i="15"/>
  <c r="EW21" i="15"/>
  <c r="EP21" i="15"/>
  <c r="EA21" i="15"/>
  <c r="DZ21" i="15"/>
  <c r="DY21" i="15"/>
  <c r="DX21" i="15"/>
  <c r="DQ21" i="15"/>
  <c r="CR21" i="15"/>
  <c r="BT21" i="15"/>
  <c r="BS21" i="15"/>
  <c r="AV21" i="15"/>
  <c r="AU21" i="15"/>
  <c r="AT21" i="15"/>
  <c r="AS21" i="15"/>
  <c r="AQ21" i="15"/>
  <c r="AK21" i="15"/>
  <c r="AI21" i="15"/>
  <c r="AG21" i="15"/>
  <c r="AE21" i="15"/>
  <c r="AD21" i="15"/>
  <c r="W21" i="15"/>
  <c r="V21" i="15"/>
  <c r="U21" i="15"/>
  <c r="T21" i="15"/>
  <c r="R21" i="15"/>
  <c r="L21" i="15"/>
  <c r="J21" i="15"/>
  <c r="H21" i="15"/>
  <c r="F21" i="15"/>
  <c r="E21" i="15"/>
  <c r="KM20" i="15"/>
  <c r="KH20" i="15"/>
  <c r="JN20" i="15"/>
  <c r="JI20" i="15"/>
  <c r="IO20" i="15"/>
  <c r="IJ20" i="15"/>
  <c r="HP20" i="15"/>
  <c r="HK20" i="15"/>
  <c r="GQ20" i="15"/>
  <c r="GL20" i="15"/>
  <c r="FR20" i="15"/>
  <c r="FM20" i="15"/>
  <c r="ES20" i="15"/>
  <c r="EN20" i="15"/>
  <c r="DS20" i="15"/>
  <c r="DP20" i="15"/>
  <c r="DL20" i="15" s="1"/>
  <c r="DN20" i="15"/>
  <c r="DH20" i="15"/>
  <c r="DM20" i="15" s="1"/>
  <c r="DF20" i="15"/>
  <c r="DG20" i="15" s="1"/>
  <c r="DD20" i="15"/>
  <c r="DE20" i="15" s="1"/>
  <c r="DB20" i="15"/>
  <c r="DC20" i="15" s="1"/>
  <c r="DA20" i="15"/>
  <c r="CZ20" i="15"/>
  <c r="DK20" i="15" s="1"/>
  <c r="CY20" i="15"/>
  <c r="CT20" i="15"/>
  <c r="CQ20" i="15"/>
  <c r="CO20" i="15"/>
  <c r="CM20" i="15"/>
  <c r="CI20" i="15"/>
  <c r="CN20" i="15" s="1"/>
  <c r="CG20" i="15"/>
  <c r="CH20" i="15" s="1"/>
  <c r="CE20" i="15"/>
  <c r="CF20" i="15" s="1"/>
  <c r="CC20" i="15"/>
  <c r="CD20" i="15" s="1"/>
  <c r="CB20" i="15"/>
  <c r="CA20" i="15"/>
  <c r="BZ20" i="15"/>
  <c r="BU20" i="15"/>
  <c r="BR20" i="15"/>
  <c r="BP20" i="15"/>
  <c r="BN20" i="15"/>
  <c r="BJ20" i="15"/>
  <c r="BO20" i="15" s="1"/>
  <c r="BH20" i="15"/>
  <c r="BI20" i="15" s="1"/>
  <c r="BF20" i="15"/>
  <c r="BG20" i="15" s="1"/>
  <c r="BD20" i="15"/>
  <c r="BE20" i="15" s="1"/>
  <c r="BC20" i="15"/>
  <c r="BB20" i="15"/>
  <c r="BA20" i="15"/>
  <c r="AP20" i="15"/>
  <c r="AO20" i="15"/>
  <c r="AJ20" i="15"/>
  <c r="AH20" i="15"/>
  <c r="AF20" i="15"/>
  <c r="AC20" i="15"/>
  <c r="AB20" i="15"/>
  <c r="Q20" i="15"/>
  <c r="P20" i="15"/>
  <c r="K20" i="15"/>
  <c r="I20" i="15"/>
  <c r="G20" i="15"/>
  <c r="D20" i="15"/>
  <c r="C20" i="15"/>
  <c r="KM19" i="15"/>
  <c r="KH19" i="15"/>
  <c r="KH21" i="15" s="1"/>
  <c r="JN19" i="15"/>
  <c r="JI19" i="15"/>
  <c r="JI21" i="15" s="1"/>
  <c r="IO19" i="15"/>
  <c r="IJ19" i="15"/>
  <c r="IJ21" i="15" s="1"/>
  <c r="HP19" i="15"/>
  <c r="HK19" i="15"/>
  <c r="HK21" i="15" s="1"/>
  <c r="GQ19" i="15"/>
  <c r="GL19" i="15"/>
  <c r="GL21" i="15" s="1"/>
  <c r="FR19" i="15"/>
  <c r="FM19" i="15"/>
  <c r="FM21" i="15" s="1"/>
  <c r="ES19" i="15"/>
  <c r="EN19" i="15"/>
  <c r="EN21" i="15" s="1"/>
  <c r="DS19" i="15"/>
  <c r="DS21" i="15" s="1"/>
  <c r="DP19" i="15"/>
  <c r="DN19" i="15"/>
  <c r="DN21" i="15" s="1"/>
  <c r="DH19" i="15"/>
  <c r="DF19" i="15"/>
  <c r="DG19" i="15" s="1"/>
  <c r="DD19" i="15"/>
  <c r="DE19" i="15" s="1"/>
  <c r="DB19" i="15"/>
  <c r="DC19" i="15" s="1"/>
  <c r="DA19" i="15"/>
  <c r="DA21" i="15" s="1"/>
  <c r="CZ19" i="15"/>
  <c r="DK19" i="15" s="1"/>
  <c r="CY19" i="15"/>
  <c r="CT19" i="15"/>
  <c r="CT21" i="15" s="1"/>
  <c r="CQ19" i="15"/>
  <c r="CQ21" i="15" s="1"/>
  <c r="CO19" i="15"/>
  <c r="CO21" i="15" s="1"/>
  <c r="CM19" i="15"/>
  <c r="CM21" i="15" s="1"/>
  <c r="CI19" i="15"/>
  <c r="CG19" i="15"/>
  <c r="CE19" i="15"/>
  <c r="CC19" i="15"/>
  <c r="CB19" i="15"/>
  <c r="CB21" i="15" s="1"/>
  <c r="CA19" i="15"/>
  <c r="BZ19" i="15"/>
  <c r="BU19" i="15"/>
  <c r="BU21" i="15" s="1"/>
  <c r="BR19" i="15"/>
  <c r="BR21" i="15" s="1"/>
  <c r="BP19" i="15"/>
  <c r="BP21" i="15" s="1"/>
  <c r="BN19" i="15"/>
  <c r="BN21" i="15" s="1"/>
  <c r="BJ19" i="15"/>
  <c r="BH19" i="15"/>
  <c r="BF19" i="15"/>
  <c r="BD19" i="15"/>
  <c r="BC19" i="15"/>
  <c r="BC21" i="15" s="1"/>
  <c r="BB19" i="15"/>
  <c r="BA19" i="15"/>
  <c r="AP19" i="15"/>
  <c r="AP21" i="15" s="1"/>
  <c r="AO19" i="15"/>
  <c r="AO21" i="15" s="1"/>
  <c r="AJ19" i="15"/>
  <c r="AJ21" i="15" s="1"/>
  <c r="AH19" i="15"/>
  <c r="AH21" i="15" s="1"/>
  <c r="AF19" i="15"/>
  <c r="AC19" i="15"/>
  <c r="AB19" i="15"/>
  <c r="Q19" i="15"/>
  <c r="Q21" i="15" s="1"/>
  <c r="P19" i="15"/>
  <c r="P21" i="15" s="1"/>
  <c r="K19" i="15"/>
  <c r="K21" i="15" s="1"/>
  <c r="I19" i="15"/>
  <c r="I21" i="15" s="1"/>
  <c r="G19" i="15"/>
  <c r="D19" i="15"/>
  <c r="C19" i="15"/>
  <c r="KJ18" i="15"/>
  <c r="JU18" i="15"/>
  <c r="JT18" i="15"/>
  <c r="JS18" i="15"/>
  <c r="JR18" i="15"/>
  <c r="JK18" i="15"/>
  <c r="IV18" i="15"/>
  <c r="IU18" i="15"/>
  <c r="IT18" i="15"/>
  <c r="IS18" i="15"/>
  <c r="IL18" i="15"/>
  <c r="HW18" i="15"/>
  <c r="HV18" i="15"/>
  <c r="HU18" i="15"/>
  <c r="HT18" i="15"/>
  <c r="HM18" i="15"/>
  <c r="GX18" i="15"/>
  <c r="GW18" i="15"/>
  <c r="GV18" i="15"/>
  <c r="GU18" i="15"/>
  <c r="GN18" i="15"/>
  <c r="FY18" i="15"/>
  <c r="FX18" i="15"/>
  <c r="FW18" i="15"/>
  <c r="FV18" i="15"/>
  <c r="FO18" i="15"/>
  <c r="EZ18" i="15"/>
  <c r="EY18" i="15"/>
  <c r="EX18" i="15"/>
  <c r="EW18" i="15"/>
  <c r="EP18" i="15"/>
  <c r="EA18" i="15"/>
  <c r="DZ18" i="15"/>
  <c r="DY18" i="15"/>
  <c r="DX18" i="15"/>
  <c r="DQ18" i="15"/>
  <c r="CR18" i="15"/>
  <c r="BT18" i="15"/>
  <c r="BS18" i="15"/>
  <c r="AV18" i="15"/>
  <c r="AU18" i="15"/>
  <c r="AT18" i="15"/>
  <c r="AS18" i="15"/>
  <c r="AQ18" i="15"/>
  <c r="AK18" i="15"/>
  <c r="AI18" i="15"/>
  <c r="AG18" i="15"/>
  <c r="AE18" i="15"/>
  <c r="AD18" i="15"/>
  <c r="W18" i="15"/>
  <c r="V18" i="15"/>
  <c r="U18" i="15"/>
  <c r="T18" i="15"/>
  <c r="R18" i="15"/>
  <c r="L18" i="15"/>
  <c r="J18" i="15"/>
  <c r="H18" i="15"/>
  <c r="F18" i="15"/>
  <c r="E18" i="15"/>
  <c r="KM17" i="15"/>
  <c r="KH17" i="15"/>
  <c r="JN17" i="15"/>
  <c r="JI17" i="15"/>
  <c r="IO17" i="15"/>
  <c r="IJ17" i="15"/>
  <c r="HP17" i="15"/>
  <c r="HK17" i="15"/>
  <c r="GQ17" i="15"/>
  <c r="GL17" i="15"/>
  <c r="FR17" i="15"/>
  <c r="FM17" i="15"/>
  <c r="ES17" i="15"/>
  <c r="EN17" i="15"/>
  <c r="DS17" i="15"/>
  <c r="DP17" i="15"/>
  <c r="DL17" i="15" s="1"/>
  <c r="DN17" i="15"/>
  <c r="DH17" i="15"/>
  <c r="DM17" i="15" s="1"/>
  <c r="DF17" i="15"/>
  <c r="DG17" i="15" s="1"/>
  <c r="DD17" i="15"/>
  <c r="DE17" i="15" s="1"/>
  <c r="DB17" i="15"/>
  <c r="DC17" i="15" s="1"/>
  <c r="DA17" i="15"/>
  <c r="CZ17" i="15"/>
  <c r="DK17" i="15" s="1"/>
  <c r="CY17" i="15"/>
  <c r="CT17" i="15"/>
  <c r="CQ17" i="15"/>
  <c r="CO17" i="15"/>
  <c r="CM17" i="15"/>
  <c r="CI17" i="15"/>
  <c r="CN17" i="15" s="1"/>
  <c r="CG17" i="15"/>
  <c r="CH17" i="15" s="1"/>
  <c r="CE17" i="15"/>
  <c r="CF17" i="15" s="1"/>
  <c r="CC17" i="15"/>
  <c r="CD17" i="15" s="1"/>
  <c r="CB17" i="15"/>
  <c r="CA17" i="15"/>
  <c r="BZ17" i="15"/>
  <c r="BU17" i="15"/>
  <c r="BR17" i="15"/>
  <c r="BP17" i="15"/>
  <c r="BN17" i="15"/>
  <c r="BJ17" i="15"/>
  <c r="BO17" i="15" s="1"/>
  <c r="BH17" i="15"/>
  <c r="BI17" i="15" s="1"/>
  <c r="BF17" i="15"/>
  <c r="BG17" i="15" s="1"/>
  <c r="BD17" i="15"/>
  <c r="BE17" i="15" s="1"/>
  <c r="BC17" i="15"/>
  <c r="BB17" i="15"/>
  <c r="BA17" i="15"/>
  <c r="AP17" i="15"/>
  <c r="AO17" i="15"/>
  <c r="AJ17" i="15"/>
  <c r="AH17" i="15"/>
  <c r="AF17" i="15"/>
  <c r="AC17" i="15"/>
  <c r="AB17" i="15"/>
  <c r="Q17" i="15"/>
  <c r="P17" i="15"/>
  <c r="K17" i="15"/>
  <c r="I17" i="15"/>
  <c r="G17" i="15"/>
  <c r="D17" i="15"/>
  <c r="C17" i="15"/>
  <c r="KM16" i="15"/>
  <c r="KH16" i="15"/>
  <c r="KH18" i="15" s="1"/>
  <c r="JN16" i="15"/>
  <c r="JI16" i="15"/>
  <c r="JI18" i="15" s="1"/>
  <c r="IO16" i="15"/>
  <c r="IJ16" i="15"/>
  <c r="IJ18" i="15" s="1"/>
  <c r="HP16" i="15"/>
  <c r="HK16" i="15"/>
  <c r="HK18" i="15" s="1"/>
  <c r="GQ16" i="15"/>
  <c r="GL16" i="15"/>
  <c r="GL18" i="15" s="1"/>
  <c r="FR16" i="15"/>
  <c r="FM16" i="15"/>
  <c r="FM18" i="15" s="1"/>
  <c r="ES16" i="15"/>
  <c r="EN16" i="15"/>
  <c r="EN18" i="15" s="1"/>
  <c r="DS16" i="15"/>
  <c r="DS18" i="15" s="1"/>
  <c r="DP16" i="15"/>
  <c r="DN16" i="15"/>
  <c r="DN18" i="15" s="1"/>
  <c r="DH16" i="15"/>
  <c r="DF16" i="15"/>
  <c r="DG16" i="15" s="1"/>
  <c r="DD16" i="15"/>
  <c r="DE16" i="15" s="1"/>
  <c r="DB16" i="15"/>
  <c r="DC16" i="15" s="1"/>
  <c r="DA16" i="15"/>
  <c r="DA18" i="15" s="1"/>
  <c r="CZ16" i="15"/>
  <c r="DK16" i="15" s="1"/>
  <c r="CY16" i="15"/>
  <c r="CT16" i="15"/>
  <c r="CT18" i="15" s="1"/>
  <c r="CQ16" i="15"/>
  <c r="CQ18" i="15" s="1"/>
  <c r="CO16" i="15"/>
  <c r="CO18" i="15" s="1"/>
  <c r="CM16" i="15"/>
  <c r="CM18" i="15" s="1"/>
  <c r="CI16" i="15"/>
  <c r="CG16" i="15"/>
  <c r="CE16" i="15"/>
  <c r="CC16" i="15"/>
  <c r="CB16" i="15"/>
  <c r="CB18" i="15" s="1"/>
  <c r="CA16" i="15"/>
  <c r="BZ16" i="15"/>
  <c r="BU16" i="15"/>
  <c r="BU18" i="15" s="1"/>
  <c r="BR16" i="15"/>
  <c r="BR18" i="15" s="1"/>
  <c r="BP16" i="15"/>
  <c r="BP18" i="15" s="1"/>
  <c r="BN16" i="15"/>
  <c r="BN18" i="15" s="1"/>
  <c r="BJ16" i="15"/>
  <c r="BH16" i="15"/>
  <c r="BF16" i="15"/>
  <c r="BD16" i="15"/>
  <c r="BC16" i="15"/>
  <c r="BC18" i="15" s="1"/>
  <c r="BB16" i="15"/>
  <c r="BA16" i="15"/>
  <c r="AP16" i="15"/>
  <c r="AP18" i="15" s="1"/>
  <c r="AO16" i="15"/>
  <c r="AO18" i="15" s="1"/>
  <c r="AJ16" i="15"/>
  <c r="AJ18" i="15" s="1"/>
  <c r="AH16" i="15"/>
  <c r="AH18" i="15" s="1"/>
  <c r="AF16" i="15"/>
  <c r="AC16" i="15"/>
  <c r="AB16" i="15"/>
  <c r="Q16" i="15"/>
  <c r="Q18" i="15" s="1"/>
  <c r="P16" i="15"/>
  <c r="P18" i="15" s="1"/>
  <c r="K16" i="15"/>
  <c r="K18" i="15" s="1"/>
  <c r="I16" i="15"/>
  <c r="I18" i="15" s="1"/>
  <c r="G16" i="15"/>
  <c r="D16" i="15"/>
  <c r="C16" i="15"/>
  <c r="KJ15" i="15"/>
  <c r="JU15" i="15"/>
  <c r="JT15" i="15"/>
  <c r="JS15" i="15"/>
  <c r="JR15" i="15"/>
  <c r="JK15" i="15"/>
  <c r="IV15" i="15"/>
  <c r="IU15" i="15"/>
  <c r="IT15" i="15"/>
  <c r="IS15" i="15"/>
  <c r="IL15" i="15"/>
  <c r="HW15" i="15"/>
  <c r="HV15" i="15"/>
  <c r="HU15" i="15"/>
  <c r="HT15" i="15"/>
  <c r="HM15" i="15"/>
  <c r="GX15" i="15"/>
  <c r="GW15" i="15"/>
  <c r="GV15" i="15"/>
  <c r="GU15" i="15"/>
  <c r="GN15" i="15"/>
  <c r="FY15" i="15"/>
  <c r="FX15" i="15"/>
  <c r="FW15" i="15"/>
  <c r="FV15" i="15"/>
  <c r="FO15" i="15"/>
  <c r="EZ15" i="15"/>
  <c r="EY15" i="15"/>
  <c r="EX15" i="15"/>
  <c r="EW15" i="15"/>
  <c r="EP15" i="15"/>
  <c r="EA15" i="15"/>
  <c r="DZ15" i="15"/>
  <c r="DY15" i="15"/>
  <c r="DX15" i="15"/>
  <c r="DQ15" i="15"/>
  <c r="CR15" i="15"/>
  <c r="BT15" i="15"/>
  <c r="BS15" i="15"/>
  <c r="AV15" i="15"/>
  <c r="AU15" i="15"/>
  <c r="AT15" i="15"/>
  <c r="AS15" i="15"/>
  <c r="AQ15" i="15"/>
  <c r="AK15" i="15"/>
  <c r="AI15" i="15"/>
  <c r="AG15" i="15"/>
  <c r="AE15" i="15"/>
  <c r="AD15" i="15"/>
  <c r="W15" i="15"/>
  <c r="V15" i="15"/>
  <c r="U15" i="15"/>
  <c r="T15" i="15"/>
  <c r="R15" i="15"/>
  <c r="L15" i="15"/>
  <c r="J15" i="15"/>
  <c r="H15" i="15"/>
  <c r="F15" i="15"/>
  <c r="E15" i="15"/>
  <c r="KM14" i="15"/>
  <c r="KH14" i="15"/>
  <c r="JN14" i="15"/>
  <c r="JI14" i="15"/>
  <c r="IO14" i="15"/>
  <c r="IJ14" i="15"/>
  <c r="HP14" i="15"/>
  <c r="HK14" i="15"/>
  <c r="GQ14" i="15"/>
  <c r="GL14" i="15"/>
  <c r="FR14" i="15"/>
  <c r="FM14" i="15"/>
  <c r="ES14" i="15"/>
  <c r="EN14" i="15"/>
  <c r="DS14" i="15"/>
  <c r="DP14" i="15"/>
  <c r="DL14" i="15" s="1"/>
  <c r="DN14" i="15"/>
  <c r="DH14" i="15"/>
  <c r="DM14" i="15" s="1"/>
  <c r="DF14" i="15"/>
  <c r="DG14" i="15" s="1"/>
  <c r="DD14" i="15"/>
  <c r="DE14" i="15" s="1"/>
  <c r="DB14" i="15"/>
  <c r="DC14" i="15" s="1"/>
  <c r="DA14" i="15"/>
  <c r="CZ14" i="15"/>
  <c r="DK14" i="15" s="1"/>
  <c r="CY14" i="15"/>
  <c r="CT14" i="15"/>
  <c r="CQ14" i="15"/>
  <c r="CO14" i="15"/>
  <c r="CM14" i="15"/>
  <c r="CI14" i="15"/>
  <c r="CN14" i="15" s="1"/>
  <c r="CG14" i="15"/>
  <c r="CH14" i="15" s="1"/>
  <c r="CE14" i="15"/>
  <c r="CF14" i="15" s="1"/>
  <c r="CC14" i="15"/>
  <c r="CD14" i="15" s="1"/>
  <c r="CB14" i="15"/>
  <c r="CA14" i="15"/>
  <c r="BZ14" i="15"/>
  <c r="BU14" i="15"/>
  <c r="BR14" i="15"/>
  <c r="BP14" i="15"/>
  <c r="BN14" i="15"/>
  <c r="BJ14" i="15"/>
  <c r="BO14" i="15" s="1"/>
  <c r="BH14" i="15"/>
  <c r="BI14" i="15" s="1"/>
  <c r="BF14" i="15"/>
  <c r="BG14" i="15" s="1"/>
  <c r="BD14" i="15"/>
  <c r="BE14" i="15" s="1"/>
  <c r="BC14" i="15"/>
  <c r="BB14" i="15"/>
  <c r="BA14" i="15"/>
  <c r="AP14" i="15"/>
  <c r="AO14" i="15"/>
  <c r="AJ14" i="15"/>
  <c r="AH14" i="15"/>
  <c r="AF14" i="15"/>
  <c r="AC14" i="15"/>
  <c r="AB14" i="15"/>
  <c r="Q14" i="15"/>
  <c r="P14" i="15"/>
  <c r="K14" i="15"/>
  <c r="I14" i="15"/>
  <c r="G14" i="15"/>
  <c r="D14" i="15"/>
  <c r="C14" i="15"/>
  <c r="KM13" i="15"/>
  <c r="KH13" i="15"/>
  <c r="KH15" i="15" s="1"/>
  <c r="JN13" i="15"/>
  <c r="JI13" i="15"/>
  <c r="JI15" i="15" s="1"/>
  <c r="IO13" i="15"/>
  <c r="IJ13" i="15"/>
  <c r="IJ15" i="15" s="1"/>
  <c r="HP13" i="15"/>
  <c r="HK13" i="15"/>
  <c r="HK15" i="15" s="1"/>
  <c r="GQ13" i="15"/>
  <c r="GL13" i="15"/>
  <c r="GL15" i="15" s="1"/>
  <c r="FR13" i="15"/>
  <c r="FM13" i="15"/>
  <c r="FM15" i="15" s="1"/>
  <c r="ES13" i="15"/>
  <c r="EN13" i="15"/>
  <c r="EN15" i="15" s="1"/>
  <c r="DS13" i="15"/>
  <c r="DS15" i="15" s="1"/>
  <c r="DP13" i="15"/>
  <c r="DN13" i="15"/>
  <c r="DN15" i="15" s="1"/>
  <c r="DH13" i="15"/>
  <c r="DF13" i="15"/>
  <c r="DG13" i="15" s="1"/>
  <c r="DD13" i="15"/>
  <c r="DE13" i="15" s="1"/>
  <c r="DB13" i="15"/>
  <c r="DC13" i="15" s="1"/>
  <c r="DA13" i="15"/>
  <c r="DA15" i="15" s="1"/>
  <c r="CZ13" i="15"/>
  <c r="DK13" i="15" s="1"/>
  <c r="CY13" i="15"/>
  <c r="CT13" i="15"/>
  <c r="CT15" i="15" s="1"/>
  <c r="CQ13" i="15"/>
  <c r="CQ15" i="15" s="1"/>
  <c r="CO13" i="15"/>
  <c r="CO15" i="15" s="1"/>
  <c r="CM13" i="15"/>
  <c r="CM15" i="15" s="1"/>
  <c r="CI13" i="15"/>
  <c r="CG13" i="15"/>
  <c r="CE13" i="15"/>
  <c r="CC13" i="15"/>
  <c r="CB13" i="15"/>
  <c r="CB15" i="15" s="1"/>
  <c r="CA13" i="15"/>
  <c r="BZ13" i="15"/>
  <c r="BU13" i="15"/>
  <c r="BU15" i="15" s="1"/>
  <c r="BR13" i="15"/>
  <c r="BR15" i="15" s="1"/>
  <c r="BP13" i="15"/>
  <c r="BP15" i="15" s="1"/>
  <c r="BN13" i="15"/>
  <c r="BN15" i="15" s="1"/>
  <c r="BJ13" i="15"/>
  <c r="BH13" i="15"/>
  <c r="BF13" i="15"/>
  <c r="BD13" i="15"/>
  <c r="BC13" i="15"/>
  <c r="BC15" i="15" s="1"/>
  <c r="BB13" i="15"/>
  <c r="BA13" i="15"/>
  <c r="AP13" i="15"/>
  <c r="AP15" i="15" s="1"/>
  <c r="AO13" i="15"/>
  <c r="AO15" i="15" s="1"/>
  <c r="AJ13" i="15"/>
  <c r="AJ15" i="15" s="1"/>
  <c r="AH13" i="15"/>
  <c r="AH15" i="15" s="1"/>
  <c r="AF13" i="15"/>
  <c r="AC13" i="15"/>
  <c r="AB13" i="15"/>
  <c r="Q13" i="15"/>
  <c r="Q15" i="15" s="1"/>
  <c r="P13" i="15"/>
  <c r="P15" i="15" s="1"/>
  <c r="K13" i="15"/>
  <c r="K15" i="15" s="1"/>
  <c r="I13" i="15"/>
  <c r="I15" i="15" s="1"/>
  <c r="G13" i="15"/>
  <c r="D13" i="15"/>
  <c r="C13" i="15"/>
  <c r="KJ12" i="15"/>
  <c r="JU12" i="15"/>
  <c r="JT12" i="15"/>
  <c r="JS12" i="15"/>
  <c r="JR12" i="15"/>
  <c r="JK12" i="15"/>
  <c r="IV12" i="15"/>
  <c r="IU12" i="15"/>
  <c r="IT12" i="15"/>
  <c r="IS12" i="15"/>
  <c r="IL12" i="15"/>
  <c r="HW12" i="15"/>
  <c r="HV12" i="15"/>
  <c r="HU12" i="15"/>
  <c r="HT12" i="15"/>
  <c r="HM12" i="15"/>
  <c r="GX12" i="15"/>
  <c r="GW12" i="15"/>
  <c r="GV12" i="15"/>
  <c r="GU12" i="15"/>
  <c r="GN12" i="15"/>
  <c r="FY12" i="15"/>
  <c r="FX12" i="15"/>
  <c r="FW12" i="15"/>
  <c r="FV12" i="15"/>
  <c r="FO12" i="15"/>
  <c r="EZ12" i="15"/>
  <c r="EY12" i="15"/>
  <c r="EX12" i="15"/>
  <c r="EW12" i="15"/>
  <c r="EP12" i="15"/>
  <c r="EA12" i="15"/>
  <c r="DZ12" i="15"/>
  <c r="DY12" i="15"/>
  <c r="DX12" i="15"/>
  <c r="DQ12" i="15"/>
  <c r="CR12" i="15"/>
  <c r="BT12" i="15"/>
  <c r="BS12" i="15"/>
  <c r="AV12" i="15"/>
  <c r="AU12" i="15"/>
  <c r="AT12" i="15"/>
  <c r="AS12" i="15"/>
  <c r="AQ12" i="15"/>
  <c r="AK12" i="15"/>
  <c r="AI12" i="15"/>
  <c r="AG12" i="15"/>
  <c r="AE12" i="15"/>
  <c r="AD12" i="15"/>
  <c r="W12" i="15"/>
  <c r="V12" i="15"/>
  <c r="U12" i="15"/>
  <c r="T12" i="15"/>
  <c r="R12" i="15"/>
  <c r="J12" i="15"/>
  <c r="H12" i="15"/>
  <c r="F12" i="15"/>
  <c r="E12" i="15"/>
  <c r="KM11" i="15"/>
  <c r="KH11" i="15"/>
  <c r="JN11" i="15"/>
  <c r="JI11" i="15"/>
  <c r="IO11" i="15"/>
  <c r="IJ11" i="15"/>
  <c r="HP11" i="15"/>
  <c r="HK11" i="15"/>
  <c r="GQ11" i="15"/>
  <c r="GL11" i="15"/>
  <c r="FR11" i="15"/>
  <c r="FM11" i="15"/>
  <c r="ES11" i="15"/>
  <c r="EN11" i="15"/>
  <c r="DS11" i="15"/>
  <c r="DP11" i="15"/>
  <c r="DL11" i="15" s="1"/>
  <c r="DN11" i="15"/>
  <c r="DH11" i="15"/>
  <c r="DM11" i="15" s="1"/>
  <c r="DF11" i="15"/>
  <c r="DG11" i="15" s="1"/>
  <c r="DD11" i="15"/>
  <c r="DE11" i="15" s="1"/>
  <c r="DB11" i="15"/>
  <c r="DC11" i="15" s="1"/>
  <c r="DA11" i="15"/>
  <c r="CZ11" i="15"/>
  <c r="DK11" i="15" s="1"/>
  <c r="CY11" i="15"/>
  <c r="CT11" i="15"/>
  <c r="CQ11" i="15"/>
  <c r="CO11" i="15"/>
  <c r="CM11" i="15"/>
  <c r="CI11" i="15"/>
  <c r="CN11" i="15" s="1"/>
  <c r="CG11" i="15"/>
  <c r="CH11" i="15" s="1"/>
  <c r="CE11" i="15"/>
  <c r="CF11" i="15" s="1"/>
  <c r="CC11" i="15"/>
  <c r="CD11" i="15" s="1"/>
  <c r="CB11" i="15"/>
  <c r="CA11" i="15"/>
  <c r="BZ11" i="15"/>
  <c r="BU11" i="15"/>
  <c r="BR11" i="15"/>
  <c r="BP11" i="15"/>
  <c r="BN11" i="15"/>
  <c r="BJ11" i="15"/>
  <c r="BO11" i="15" s="1"/>
  <c r="BH11" i="15"/>
  <c r="BI11" i="15" s="1"/>
  <c r="BF11" i="15"/>
  <c r="BG11" i="15" s="1"/>
  <c r="BD11" i="15"/>
  <c r="BE11" i="15" s="1"/>
  <c r="BC11" i="15"/>
  <c r="BB11" i="15"/>
  <c r="BA11" i="15"/>
  <c r="AP11" i="15"/>
  <c r="AO11" i="15"/>
  <c r="AJ11" i="15"/>
  <c r="AH11" i="15"/>
  <c r="AF11" i="15"/>
  <c r="AC11" i="15"/>
  <c r="AB11" i="15"/>
  <c r="P11" i="15"/>
  <c r="L11" i="15"/>
  <c r="Q11" i="15" s="1"/>
  <c r="K11" i="15"/>
  <c r="I11" i="15"/>
  <c r="G11" i="15"/>
  <c r="D11" i="15"/>
  <c r="C11" i="15"/>
  <c r="KM10" i="15"/>
  <c r="KH10" i="15"/>
  <c r="JN10" i="15"/>
  <c r="JI10" i="15"/>
  <c r="IO10" i="15"/>
  <c r="IJ10" i="15"/>
  <c r="HP10" i="15"/>
  <c r="HK10" i="15"/>
  <c r="GQ10" i="15"/>
  <c r="GL10" i="15"/>
  <c r="FR10" i="15"/>
  <c r="FM10" i="15"/>
  <c r="ES10" i="15"/>
  <c r="EN10" i="15"/>
  <c r="DS10" i="15"/>
  <c r="DP10" i="15"/>
  <c r="DL10" i="15" s="1"/>
  <c r="DN10" i="15"/>
  <c r="DH10" i="15"/>
  <c r="DM10" i="15" s="1"/>
  <c r="DF10" i="15"/>
  <c r="DG10" i="15" s="1"/>
  <c r="DD10" i="15"/>
  <c r="DE10" i="15" s="1"/>
  <c r="DB10" i="15"/>
  <c r="DC10" i="15" s="1"/>
  <c r="DA10" i="15"/>
  <c r="CZ10" i="15"/>
  <c r="DK10" i="15" s="1"/>
  <c r="CY10" i="15"/>
  <c r="CT10" i="15"/>
  <c r="CQ10" i="15"/>
  <c r="CO10" i="15"/>
  <c r="CM10" i="15"/>
  <c r="CI10" i="15"/>
  <c r="CN10" i="15" s="1"/>
  <c r="CG10" i="15"/>
  <c r="CH10" i="15" s="1"/>
  <c r="CE10" i="15"/>
  <c r="CF10" i="15" s="1"/>
  <c r="CC10" i="15"/>
  <c r="CD10" i="15" s="1"/>
  <c r="CB10" i="15"/>
  <c r="CA10" i="15"/>
  <c r="BZ10" i="15"/>
  <c r="BU10" i="15"/>
  <c r="BR10" i="15"/>
  <c r="BP10" i="15"/>
  <c r="BN10" i="15"/>
  <c r="BJ10" i="15"/>
  <c r="BO10" i="15" s="1"/>
  <c r="BH10" i="15"/>
  <c r="BI10" i="15" s="1"/>
  <c r="BF10" i="15"/>
  <c r="BG10" i="15" s="1"/>
  <c r="BD10" i="15"/>
  <c r="BE10" i="15" s="1"/>
  <c r="BC10" i="15"/>
  <c r="BB10" i="15"/>
  <c r="BA10" i="15"/>
  <c r="AP10" i="15"/>
  <c r="AO10" i="15"/>
  <c r="AJ10" i="15"/>
  <c r="AH10" i="15"/>
  <c r="AF10" i="15"/>
  <c r="AC10" i="15"/>
  <c r="AB10" i="15"/>
  <c r="P10" i="15"/>
  <c r="L10" i="15"/>
  <c r="Q10" i="15" s="1"/>
  <c r="K10" i="15"/>
  <c r="I10" i="15"/>
  <c r="G10" i="15"/>
  <c r="D10" i="15"/>
  <c r="C10" i="15"/>
  <c r="KM9" i="15"/>
  <c r="KH9" i="15"/>
  <c r="JN9" i="15"/>
  <c r="JI9" i="15"/>
  <c r="IO9" i="15"/>
  <c r="IJ9" i="15"/>
  <c r="HP9" i="15"/>
  <c r="HK9" i="15"/>
  <c r="GQ9" i="15"/>
  <c r="GL9" i="15"/>
  <c r="FR9" i="15"/>
  <c r="FM9" i="15"/>
  <c r="ES9" i="15"/>
  <c r="EN9" i="15"/>
  <c r="DS9" i="15"/>
  <c r="DP9" i="15"/>
  <c r="DL9" i="15" s="1"/>
  <c r="DN9" i="15"/>
  <c r="DH9" i="15"/>
  <c r="DM9" i="15" s="1"/>
  <c r="DF9" i="15"/>
  <c r="DG9" i="15" s="1"/>
  <c r="DD9" i="15"/>
  <c r="DE9" i="15" s="1"/>
  <c r="DB9" i="15"/>
  <c r="DC9" i="15" s="1"/>
  <c r="DA9" i="15"/>
  <c r="CZ9" i="15"/>
  <c r="DK9" i="15" s="1"/>
  <c r="CY9" i="15"/>
  <c r="CT9" i="15"/>
  <c r="CQ9" i="15"/>
  <c r="CO9" i="15"/>
  <c r="CM9" i="15"/>
  <c r="CI9" i="15"/>
  <c r="CN9" i="15" s="1"/>
  <c r="CG9" i="15"/>
  <c r="CH9" i="15" s="1"/>
  <c r="CE9" i="15"/>
  <c r="CF9" i="15" s="1"/>
  <c r="CC9" i="15"/>
  <c r="CD9" i="15" s="1"/>
  <c r="CB9" i="15"/>
  <c r="CA9" i="15"/>
  <c r="BZ9" i="15"/>
  <c r="BU9" i="15"/>
  <c r="BR9" i="15"/>
  <c r="BP9" i="15"/>
  <c r="BN9" i="15"/>
  <c r="BJ9" i="15"/>
  <c r="BO9" i="15" s="1"/>
  <c r="BH9" i="15"/>
  <c r="BI9" i="15" s="1"/>
  <c r="BF9" i="15"/>
  <c r="BG9" i="15" s="1"/>
  <c r="BD9" i="15"/>
  <c r="BE9" i="15" s="1"/>
  <c r="BC9" i="15"/>
  <c r="BB9" i="15"/>
  <c r="BA9" i="15"/>
  <c r="AP9" i="15"/>
  <c r="AO9" i="15"/>
  <c r="AJ9" i="15"/>
  <c r="AH9" i="15"/>
  <c r="AF9" i="15"/>
  <c r="AC9" i="15"/>
  <c r="AB9" i="15"/>
  <c r="P9" i="15"/>
  <c r="L9" i="15"/>
  <c r="Q9" i="15" s="1"/>
  <c r="K9" i="15"/>
  <c r="I9" i="15"/>
  <c r="G9" i="15"/>
  <c r="D9" i="15"/>
  <c r="C9" i="15"/>
  <c r="KM8" i="15"/>
  <c r="KH8" i="15"/>
  <c r="JN8" i="15"/>
  <c r="JI8" i="15"/>
  <c r="IO8" i="15"/>
  <c r="IJ8" i="15"/>
  <c r="HP8" i="15"/>
  <c r="HK8" i="15"/>
  <c r="GQ8" i="15"/>
  <c r="GL8" i="15"/>
  <c r="FR8" i="15"/>
  <c r="FM8" i="15"/>
  <c r="ES8" i="15"/>
  <c r="EN8" i="15"/>
  <c r="DS8" i="15"/>
  <c r="DP8" i="15"/>
  <c r="DL8" i="15" s="1"/>
  <c r="DN8" i="15"/>
  <c r="DH8" i="15"/>
  <c r="DM8" i="15" s="1"/>
  <c r="DF8" i="15"/>
  <c r="DG8" i="15" s="1"/>
  <c r="DD8" i="15"/>
  <c r="DE8" i="15" s="1"/>
  <c r="DB8" i="15"/>
  <c r="DC8" i="15" s="1"/>
  <c r="DA8" i="15"/>
  <c r="CZ8" i="15"/>
  <c r="DK8" i="15" s="1"/>
  <c r="CY8" i="15"/>
  <c r="CT8" i="15"/>
  <c r="CQ8" i="15"/>
  <c r="CO8" i="15"/>
  <c r="CM8" i="15"/>
  <c r="CI8" i="15"/>
  <c r="CN8" i="15" s="1"/>
  <c r="CG8" i="15"/>
  <c r="CH8" i="15" s="1"/>
  <c r="CE8" i="15"/>
  <c r="CF8" i="15" s="1"/>
  <c r="CC8" i="15"/>
  <c r="CD8" i="15" s="1"/>
  <c r="CB8" i="15"/>
  <c r="CA8" i="15"/>
  <c r="BZ8" i="15"/>
  <c r="BU8" i="15"/>
  <c r="BR8" i="15"/>
  <c r="BP8" i="15"/>
  <c r="BN8" i="15"/>
  <c r="BJ8" i="15"/>
  <c r="BO8" i="15" s="1"/>
  <c r="BH8" i="15"/>
  <c r="BI8" i="15" s="1"/>
  <c r="BF8" i="15"/>
  <c r="BG8" i="15" s="1"/>
  <c r="BD8" i="15"/>
  <c r="BE8" i="15" s="1"/>
  <c r="BC8" i="15"/>
  <c r="BB8" i="15"/>
  <c r="BA8" i="15"/>
  <c r="AP8" i="15"/>
  <c r="AO8" i="15"/>
  <c r="AJ8" i="15"/>
  <c r="AH8" i="15"/>
  <c r="AF8" i="15"/>
  <c r="AC8" i="15"/>
  <c r="AB8" i="15"/>
  <c r="P8" i="15"/>
  <c r="L8" i="15"/>
  <c r="Q8" i="15" s="1"/>
  <c r="K8" i="15"/>
  <c r="I8" i="15"/>
  <c r="G8" i="15"/>
  <c r="D8" i="15"/>
  <c r="C8" i="15"/>
  <c r="KM7" i="15"/>
  <c r="KH7" i="15"/>
  <c r="JN7" i="15"/>
  <c r="JI7" i="15"/>
  <c r="IO7" i="15"/>
  <c r="IJ7" i="15"/>
  <c r="HP7" i="15"/>
  <c r="HK7" i="15"/>
  <c r="GQ7" i="15"/>
  <c r="GL7" i="15"/>
  <c r="FR7" i="15"/>
  <c r="FM7" i="15"/>
  <c r="ES7" i="15"/>
  <c r="EN7" i="15"/>
  <c r="DS7" i="15"/>
  <c r="DP7" i="15"/>
  <c r="DL7" i="15" s="1"/>
  <c r="DN7" i="15"/>
  <c r="DH7" i="15"/>
  <c r="DM7" i="15" s="1"/>
  <c r="DF7" i="15"/>
  <c r="DG7" i="15" s="1"/>
  <c r="DD7" i="15"/>
  <c r="DE7" i="15" s="1"/>
  <c r="DB7" i="15"/>
  <c r="DC7" i="15" s="1"/>
  <c r="DA7" i="15"/>
  <c r="CZ7" i="15"/>
  <c r="DK7" i="15" s="1"/>
  <c r="CY7" i="15"/>
  <c r="CT7" i="15"/>
  <c r="CQ7" i="15"/>
  <c r="CO7" i="15"/>
  <c r="CM7" i="15"/>
  <c r="CI7" i="15"/>
  <c r="CN7" i="15" s="1"/>
  <c r="CG7" i="15"/>
  <c r="CH7" i="15" s="1"/>
  <c r="CE7" i="15"/>
  <c r="CF7" i="15" s="1"/>
  <c r="CC7" i="15"/>
  <c r="CD7" i="15" s="1"/>
  <c r="CB7" i="15"/>
  <c r="CA7" i="15"/>
  <c r="BZ7" i="15"/>
  <c r="BU7" i="15"/>
  <c r="BR7" i="15"/>
  <c r="BP7" i="15"/>
  <c r="BN7" i="15"/>
  <c r="BJ7" i="15"/>
  <c r="BO7" i="15" s="1"/>
  <c r="BH7" i="15"/>
  <c r="BI7" i="15" s="1"/>
  <c r="BF7" i="15"/>
  <c r="BG7" i="15" s="1"/>
  <c r="BD7" i="15"/>
  <c r="BE7" i="15" s="1"/>
  <c r="BC7" i="15"/>
  <c r="BB7" i="15"/>
  <c r="BA7" i="15"/>
  <c r="AP7" i="15"/>
  <c r="AO7" i="15"/>
  <c r="AJ7" i="15"/>
  <c r="AH7" i="15"/>
  <c r="AF7" i="15"/>
  <c r="AC7" i="15"/>
  <c r="AB7" i="15"/>
  <c r="P7" i="15"/>
  <c r="L7" i="15"/>
  <c r="Q7" i="15" s="1"/>
  <c r="K7" i="15"/>
  <c r="I7" i="15"/>
  <c r="G7" i="15"/>
  <c r="D7" i="15"/>
  <c r="C7" i="15"/>
  <c r="KM6" i="15"/>
  <c r="KH6" i="15"/>
  <c r="KH12" i="15" s="1"/>
  <c r="JN6" i="15"/>
  <c r="JI6" i="15"/>
  <c r="JI12" i="15" s="1"/>
  <c r="IO6" i="15"/>
  <c r="IJ6" i="15"/>
  <c r="IJ12" i="15" s="1"/>
  <c r="HP6" i="15"/>
  <c r="HK6" i="15"/>
  <c r="HK12" i="15" s="1"/>
  <c r="GQ6" i="15"/>
  <c r="GL6" i="15"/>
  <c r="GL12" i="15" s="1"/>
  <c r="FR6" i="15"/>
  <c r="FM6" i="15"/>
  <c r="FM12" i="15" s="1"/>
  <c r="ES6" i="15"/>
  <c r="EN6" i="15"/>
  <c r="EN12" i="15" s="1"/>
  <c r="DS6" i="15"/>
  <c r="DS12" i="15" s="1"/>
  <c r="DP6" i="15"/>
  <c r="DN6" i="15"/>
  <c r="DN12" i="15" s="1"/>
  <c r="DH6" i="15"/>
  <c r="DF6" i="15"/>
  <c r="DG6" i="15" s="1"/>
  <c r="DD6" i="15"/>
  <c r="DE6" i="15" s="1"/>
  <c r="DB6" i="15"/>
  <c r="DC6" i="15" s="1"/>
  <c r="DA6" i="15"/>
  <c r="DA12" i="15" s="1"/>
  <c r="CZ6" i="15"/>
  <c r="DK6" i="15" s="1"/>
  <c r="CY6" i="15"/>
  <c r="CT6" i="15"/>
  <c r="CT12" i="15" s="1"/>
  <c r="CQ6" i="15"/>
  <c r="CQ12" i="15" s="1"/>
  <c r="CO6" i="15"/>
  <c r="CO12" i="15" s="1"/>
  <c r="CM6" i="15"/>
  <c r="CM12" i="15" s="1"/>
  <c r="CM22" i="15" s="1"/>
  <c r="CI6" i="15"/>
  <c r="CG6" i="15"/>
  <c r="CE6" i="15"/>
  <c r="CC6" i="15"/>
  <c r="CB6" i="15"/>
  <c r="CB12" i="15" s="1"/>
  <c r="CA6" i="15"/>
  <c r="BZ6" i="15"/>
  <c r="BU6" i="15"/>
  <c r="BU12" i="15" s="1"/>
  <c r="BR6" i="15"/>
  <c r="BR12" i="15" s="1"/>
  <c r="BP6" i="15"/>
  <c r="BP12" i="15" s="1"/>
  <c r="BN6" i="15"/>
  <c r="BN12" i="15" s="1"/>
  <c r="BJ6" i="15"/>
  <c r="BH6" i="15"/>
  <c r="BF6" i="15"/>
  <c r="BD6" i="15"/>
  <c r="BC6" i="15"/>
  <c r="BC12" i="15" s="1"/>
  <c r="BB6" i="15"/>
  <c r="BA6" i="15"/>
  <c r="AP6" i="15"/>
  <c r="AP12" i="15" s="1"/>
  <c r="AO6" i="15"/>
  <c r="AO12" i="15" s="1"/>
  <c r="AJ6" i="15"/>
  <c r="AJ12" i="15" s="1"/>
  <c r="AH6" i="15"/>
  <c r="AH12" i="15" s="1"/>
  <c r="AF6" i="15"/>
  <c r="AC6" i="15"/>
  <c r="AB6" i="15"/>
  <c r="P6" i="15"/>
  <c r="P12" i="15" s="1"/>
  <c r="L6" i="15"/>
  <c r="K6" i="15"/>
  <c r="K12" i="15" s="1"/>
  <c r="I6" i="15"/>
  <c r="I12" i="15" s="1"/>
  <c r="G6" i="15"/>
  <c r="D6" i="15"/>
  <c r="C6" i="15"/>
  <c r="KA76" i="14"/>
  <c r="JY76" i="14"/>
  <c r="JB76" i="14"/>
  <c r="IZ76" i="14"/>
  <c r="IC76" i="14"/>
  <c r="IA76" i="14"/>
  <c r="HY76" i="14"/>
  <c r="HD76" i="14"/>
  <c r="HB76" i="14"/>
  <c r="GZ76" i="14"/>
  <c r="GE76" i="14"/>
  <c r="GC76" i="14"/>
  <c r="GA76" i="14"/>
  <c r="FF76" i="14"/>
  <c r="FD76" i="14"/>
  <c r="FB76" i="14"/>
  <c r="EG76" i="14"/>
  <c r="EE76" i="14"/>
  <c r="EC76" i="14"/>
  <c r="DH76" i="14"/>
  <c r="DF76" i="14"/>
  <c r="DD76" i="14"/>
  <c r="KL74" i="14"/>
  <c r="KL76" i="14" s="1"/>
  <c r="KI74" i="14"/>
  <c r="KI76" i="14" s="1"/>
  <c r="KG74" i="14"/>
  <c r="KG76" i="14" s="1"/>
  <c r="JM74" i="14"/>
  <c r="JM76" i="14" s="1"/>
  <c r="JJ74" i="14"/>
  <c r="JJ76" i="14" s="1"/>
  <c r="JH74" i="14"/>
  <c r="JH76" i="14" s="1"/>
  <c r="IN74" i="14"/>
  <c r="IN76" i="14" s="1"/>
  <c r="IK74" i="14"/>
  <c r="IK76" i="14" s="1"/>
  <c r="II74" i="14"/>
  <c r="II76" i="14" s="1"/>
  <c r="HO74" i="14"/>
  <c r="HO76" i="14" s="1"/>
  <c r="HL74" i="14"/>
  <c r="HL76" i="14" s="1"/>
  <c r="HJ74" i="14"/>
  <c r="HJ76" i="14" s="1"/>
  <c r="GP74" i="14"/>
  <c r="GP76" i="14" s="1"/>
  <c r="GM74" i="14"/>
  <c r="GM76" i="14" s="1"/>
  <c r="GK74" i="14"/>
  <c r="GK76" i="14" s="1"/>
  <c r="FQ74" i="14"/>
  <c r="FQ76" i="14" s="1"/>
  <c r="FN74" i="14"/>
  <c r="FN76" i="14" s="1"/>
  <c r="FL74" i="14"/>
  <c r="FL76" i="14" s="1"/>
  <c r="ER74" i="14"/>
  <c r="ER76" i="14" s="1"/>
  <c r="EO74" i="14"/>
  <c r="EO76" i="14" s="1"/>
  <c r="EM74" i="14"/>
  <c r="EM76" i="14" s="1"/>
  <c r="DS74" i="14"/>
  <c r="DS76" i="14" s="1"/>
  <c r="DP74" i="14"/>
  <c r="DP76" i="14" s="1"/>
  <c r="DN74" i="14"/>
  <c r="DN76" i="14" s="1"/>
  <c r="KK73" i="14"/>
  <c r="KJ73" i="14"/>
  <c r="JU73" i="14"/>
  <c r="JT73" i="14"/>
  <c r="JS73" i="14"/>
  <c r="JR73" i="14"/>
  <c r="JL73" i="14"/>
  <c r="JK73" i="14"/>
  <c r="IV73" i="14"/>
  <c r="IU73" i="14"/>
  <c r="IT73" i="14"/>
  <c r="IS73" i="14"/>
  <c r="IM73" i="14"/>
  <c r="IL73" i="14"/>
  <c r="HW73" i="14"/>
  <c r="HV73" i="14"/>
  <c r="HU73" i="14"/>
  <c r="HT73" i="14"/>
  <c r="HN73" i="14"/>
  <c r="HM73" i="14"/>
  <c r="GX73" i="14"/>
  <c r="GW73" i="14"/>
  <c r="GV73" i="14"/>
  <c r="GU73" i="14"/>
  <c r="GO73" i="14"/>
  <c r="GN73" i="14"/>
  <c r="FY73" i="14"/>
  <c r="FX73" i="14"/>
  <c r="FW73" i="14"/>
  <c r="FV73" i="14"/>
  <c r="FP73" i="14"/>
  <c r="FO73" i="14"/>
  <c r="EZ73" i="14"/>
  <c r="EY73" i="14"/>
  <c r="EX73" i="14"/>
  <c r="EW73" i="14"/>
  <c r="EQ73" i="14"/>
  <c r="EP73" i="14"/>
  <c r="EA73" i="14"/>
  <c r="DZ73" i="14"/>
  <c r="DY73" i="14"/>
  <c r="DX73" i="14"/>
  <c r="DR73" i="14"/>
  <c r="DQ73" i="14"/>
  <c r="DB73" i="14"/>
  <c r="DA73" i="14"/>
  <c r="CZ73" i="14"/>
  <c r="CY73" i="14"/>
  <c r="CS73" i="14"/>
  <c r="CR73" i="14"/>
  <c r="BT73" i="14"/>
  <c r="BS73" i="14"/>
  <c r="AV73" i="14"/>
  <c r="AU73" i="14"/>
  <c r="AT73" i="14"/>
  <c r="AS73" i="14"/>
  <c r="AQ73" i="14"/>
  <c r="AK73" i="14"/>
  <c r="AI73" i="14"/>
  <c r="AG73" i="14"/>
  <c r="AE73" i="14"/>
  <c r="AD73" i="14"/>
  <c r="W73" i="14"/>
  <c r="V73" i="14"/>
  <c r="U73" i="14"/>
  <c r="T73" i="14"/>
  <c r="R73" i="14"/>
  <c r="L73" i="14"/>
  <c r="J73" i="14"/>
  <c r="H73" i="14"/>
  <c r="F73" i="14"/>
  <c r="E73" i="14"/>
  <c r="KM72" i="14"/>
  <c r="KH72" i="14"/>
  <c r="JN72" i="14"/>
  <c r="JI72" i="14"/>
  <c r="IO72" i="14"/>
  <c r="IJ72" i="14"/>
  <c r="HP72" i="14"/>
  <c r="HK72" i="14"/>
  <c r="GQ72" i="14"/>
  <c r="GL72" i="14"/>
  <c r="FR72" i="14"/>
  <c r="FM72" i="14"/>
  <c r="ES72" i="14"/>
  <c r="EN72" i="14"/>
  <c r="DT72" i="14"/>
  <c r="DO72" i="14"/>
  <c r="CT72" i="14"/>
  <c r="CQ72" i="14"/>
  <c r="CO72" i="14"/>
  <c r="CM72" i="14"/>
  <c r="CI72" i="14"/>
  <c r="CN72" i="14" s="1"/>
  <c r="CG72" i="14"/>
  <c r="CH72" i="14" s="1"/>
  <c r="CE72" i="14"/>
  <c r="CF72" i="14" s="1"/>
  <c r="CC72" i="14"/>
  <c r="CD72" i="14" s="1"/>
  <c r="CB72" i="14"/>
  <c r="CA72" i="14"/>
  <c r="BZ72" i="14"/>
  <c r="BU72" i="14"/>
  <c r="BR72" i="14"/>
  <c r="BP72" i="14"/>
  <c r="BN72" i="14"/>
  <c r="BJ72" i="14"/>
  <c r="BO72" i="14" s="1"/>
  <c r="BH72" i="14"/>
  <c r="BI72" i="14" s="1"/>
  <c r="BF72" i="14"/>
  <c r="BG72" i="14" s="1"/>
  <c r="BD72" i="14"/>
  <c r="BE72" i="14" s="1"/>
  <c r="BC72" i="14"/>
  <c r="BB72" i="14"/>
  <c r="BA72" i="14"/>
  <c r="AP72" i="14"/>
  <c r="AO72" i="14"/>
  <c r="AJ72" i="14"/>
  <c r="AH72" i="14"/>
  <c r="AF72" i="14"/>
  <c r="AC72" i="14"/>
  <c r="AB72" i="14"/>
  <c r="Q72" i="14"/>
  <c r="P72" i="14"/>
  <c r="K72" i="14"/>
  <c r="I72" i="14"/>
  <c r="G72" i="14"/>
  <c r="D72" i="14"/>
  <c r="C72" i="14"/>
  <c r="KM71" i="14"/>
  <c r="KH71" i="14"/>
  <c r="JN71" i="14"/>
  <c r="JI71" i="14"/>
  <c r="IO71" i="14"/>
  <c r="IJ71" i="14"/>
  <c r="HP71" i="14"/>
  <c r="HK71" i="14"/>
  <c r="GQ71" i="14"/>
  <c r="GL71" i="14"/>
  <c r="FR71" i="14"/>
  <c r="FM71" i="14"/>
  <c r="ES71" i="14"/>
  <c r="EN71" i="14"/>
  <c r="DT71" i="14"/>
  <c r="DO71" i="14"/>
  <c r="CT71" i="14"/>
  <c r="CQ71" i="14"/>
  <c r="CO71" i="14"/>
  <c r="CM71" i="14"/>
  <c r="CI71" i="14"/>
  <c r="CN71" i="14" s="1"/>
  <c r="CG71" i="14"/>
  <c r="CH71" i="14" s="1"/>
  <c r="CE71" i="14"/>
  <c r="CF71" i="14" s="1"/>
  <c r="CD71" i="14"/>
  <c r="CB71" i="14"/>
  <c r="CA71" i="14"/>
  <c r="BZ71" i="14"/>
  <c r="BU71" i="14"/>
  <c r="BR71" i="14"/>
  <c r="BP71" i="14"/>
  <c r="BN71" i="14"/>
  <c r="BJ71" i="14"/>
  <c r="BO71" i="14" s="1"/>
  <c r="BH71" i="14"/>
  <c r="BI71" i="14" s="1"/>
  <c r="BF71" i="14"/>
  <c r="BG71" i="14" s="1"/>
  <c r="BD71" i="14"/>
  <c r="BE71" i="14" s="1"/>
  <c r="BC71" i="14"/>
  <c r="BB71" i="14"/>
  <c r="BA71" i="14"/>
  <c r="AP71" i="14"/>
  <c r="AO71" i="14"/>
  <c r="AJ71" i="14"/>
  <c r="AH71" i="14"/>
  <c r="AF71" i="14"/>
  <c r="AC71" i="14"/>
  <c r="AB71" i="14"/>
  <c r="Q71" i="14"/>
  <c r="P71" i="14"/>
  <c r="K71" i="14"/>
  <c r="I71" i="14"/>
  <c r="G71" i="14"/>
  <c r="D71" i="14"/>
  <c r="C71" i="14"/>
  <c r="KM70" i="14"/>
  <c r="KH70" i="14"/>
  <c r="JN70" i="14"/>
  <c r="JI70" i="14"/>
  <c r="IO70" i="14"/>
  <c r="IJ70" i="14"/>
  <c r="HP70" i="14"/>
  <c r="HK70" i="14"/>
  <c r="GQ70" i="14"/>
  <c r="GL70" i="14"/>
  <c r="FR70" i="14"/>
  <c r="FM70" i="14"/>
  <c r="ES70" i="14"/>
  <c r="EN70" i="14"/>
  <c r="DT70" i="14"/>
  <c r="DO70" i="14"/>
  <c r="CT70" i="14"/>
  <c r="CQ70" i="14"/>
  <c r="CO70" i="14"/>
  <c r="CM70" i="14"/>
  <c r="CI70" i="14"/>
  <c r="CN70" i="14" s="1"/>
  <c r="CG70" i="14"/>
  <c r="CH70" i="14" s="1"/>
  <c r="CE70" i="14"/>
  <c r="CF70" i="14" s="1"/>
  <c r="CD70" i="14"/>
  <c r="CB70" i="14"/>
  <c r="CA70" i="14"/>
  <c r="BZ70" i="14"/>
  <c r="BU70" i="14"/>
  <c r="BR70" i="14"/>
  <c r="BP70" i="14"/>
  <c r="BN70" i="14"/>
  <c r="BJ70" i="14"/>
  <c r="BO70" i="14" s="1"/>
  <c r="BH70" i="14"/>
  <c r="BI70" i="14" s="1"/>
  <c r="BF70" i="14"/>
  <c r="BG70" i="14" s="1"/>
  <c r="BD70" i="14"/>
  <c r="BE70" i="14" s="1"/>
  <c r="BC70" i="14"/>
  <c r="BB70" i="14"/>
  <c r="BA70" i="14"/>
  <c r="AP70" i="14"/>
  <c r="AO70" i="14"/>
  <c r="AJ70" i="14"/>
  <c r="AH70" i="14"/>
  <c r="AF70" i="14"/>
  <c r="AC70" i="14"/>
  <c r="AB70" i="14"/>
  <c r="Q70" i="14"/>
  <c r="P70" i="14"/>
  <c r="K70" i="14"/>
  <c r="I70" i="14"/>
  <c r="G70" i="14"/>
  <c r="D70" i="14"/>
  <c r="C70" i="14"/>
  <c r="KM69" i="14"/>
  <c r="KH69" i="14"/>
  <c r="JN69" i="14"/>
  <c r="JI69" i="14"/>
  <c r="IO69" i="14"/>
  <c r="IJ69" i="14"/>
  <c r="HP69" i="14"/>
  <c r="HK69" i="14"/>
  <c r="GQ69" i="14"/>
  <c r="GL69" i="14"/>
  <c r="FR69" i="14"/>
  <c r="FM69" i="14"/>
  <c r="ES69" i="14"/>
  <c r="EN69" i="14"/>
  <c r="DT69" i="14"/>
  <c r="DO69" i="14"/>
  <c r="CT69" i="14"/>
  <c r="CQ69" i="14"/>
  <c r="CO69" i="14"/>
  <c r="CM69" i="14"/>
  <c r="CI69" i="14"/>
  <c r="CN69" i="14" s="1"/>
  <c r="CG69" i="14"/>
  <c r="CH69" i="14" s="1"/>
  <c r="CE69" i="14"/>
  <c r="CF69" i="14" s="1"/>
  <c r="CC69" i="14"/>
  <c r="CD69" i="14" s="1"/>
  <c r="CB69" i="14"/>
  <c r="CA69" i="14"/>
  <c r="BZ69" i="14"/>
  <c r="BU69" i="14"/>
  <c r="BR69" i="14"/>
  <c r="BP69" i="14"/>
  <c r="BN69" i="14"/>
  <c r="BJ69" i="14"/>
  <c r="BO69" i="14" s="1"/>
  <c r="BH69" i="14"/>
  <c r="BI69" i="14" s="1"/>
  <c r="BF69" i="14"/>
  <c r="BG69" i="14" s="1"/>
  <c r="BD69" i="14"/>
  <c r="BE69" i="14" s="1"/>
  <c r="BC69" i="14"/>
  <c r="BB69" i="14"/>
  <c r="BA69" i="14"/>
  <c r="AP69" i="14"/>
  <c r="AO69" i="14"/>
  <c r="AJ69" i="14"/>
  <c r="AH69" i="14"/>
  <c r="AF69" i="14"/>
  <c r="AC69" i="14"/>
  <c r="AB69" i="14"/>
  <c r="Q69" i="14"/>
  <c r="P69" i="14"/>
  <c r="K69" i="14"/>
  <c r="I69" i="14"/>
  <c r="G69" i="14"/>
  <c r="D69" i="14"/>
  <c r="C69" i="14"/>
  <c r="KM68" i="14"/>
  <c r="KH68" i="14"/>
  <c r="JN68" i="14"/>
  <c r="JI68" i="14"/>
  <c r="IO68" i="14"/>
  <c r="IJ68" i="14"/>
  <c r="HP68" i="14"/>
  <c r="HK68" i="14"/>
  <c r="GQ68" i="14"/>
  <c r="GL68" i="14"/>
  <c r="FR68" i="14"/>
  <c r="FM68" i="14"/>
  <c r="ES68" i="14"/>
  <c r="EN68" i="14"/>
  <c r="DT68" i="14"/>
  <c r="DO68" i="14"/>
  <c r="CT68" i="14"/>
  <c r="CQ68" i="14"/>
  <c r="CO68" i="14"/>
  <c r="CM68" i="14"/>
  <c r="CI68" i="14"/>
  <c r="CN68" i="14" s="1"/>
  <c r="CG68" i="14"/>
  <c r="CH68" i="14" s="1"/>
  <c r="CE68" i="14"/>
  <c r="CF68" i="14" s="1"/>
  <c r="CD68" i="14"/>
  <c r="CB68" i="14"/>
  <c r="CA68" i="14"/>
  <c r="BZ68" i="14"/>
  <c r="BU68" i="14"/>
  <c r="BR68" i="14"/>
  <c r="BP68" i="14"/>
  <c r="BN68" i="14"/>
  <c r="BJ68" i="14"/>
  <c r="BO68" i="14" s="1"/>
  <c r="BH68" i="14"/>
  <c r="BI68" i="14" s="1"/>
  <c r="BF68" i="14"/>
  <c r="BG68" i="14" s="1"/>
  <c r="BD68" i="14"/>
  <c r="BE68" i="14" s="1"/>
  <c r="BC68" i="14"/>
  <c r="BB68" i="14"/>
  <c r="BA68" i="14"/>
  <c r="AP68" i="14"/>
  <c r="AO68" i="14"/>
  <c r="AJ68" i="14"/>
  <c r="AH68" i="14"/>
  <c r="AF68" i="14"/>
  <c r="AC68" i="14"/>
  <c r="AB68" i="14"/>
  <c r="Q68" i="14"/>
  <c r="P68" i="14"/>
  <c r="K68" i="14"/>
  <c r="I68" i="14"/>
  <c r="G68" i="14"/>
  <c r="D68" i="14"/>
  <c r="C68" i="14"/>
  <c r="KM67" i="14"/>
  <c r="KH67" i="14"/>
  <c r="JN67" i="14"/>
  <c r="JI67" i="14"/>
  <c r="IO67" i="14"/>
  <c r="IJ67" i="14"/>
  <c r="HP67" i="14"/>
  <c r="HK67" i="14"/>
  <c r="GQ67" i="14"/>
  <c r="GL67" i="14"/>
  <c r="FR67" i="14"/>
  <c r="FM67" i="14"/>
  <c r="ES67" i="14"/>
  <c r="EN67" i="14"/>
  <c r="DT67" i="14"/>
  <c r="DO67" i="14"/>
  <c r="CT67" i="14"/>
  <c r="CQ67" i="14"/>
  <c r="CO67" i="14"/>
  <c r="CM67" i="14"/>
  <c r="CI67" i="14"/>
  <c r="CN67" i="14" s="1"/>
  <c r="CG67" i="14"/>
  <c r="CH67" i="14" s="1"/>
  <c r="CE67" i="14"/>
  <c r="CF67" i="14" s="1"/>
  <c r="CC67" i="14"/>
  <c r="CD67" i="14" s="1"/>
  <c r="CB67" i="14"/>
  <c r="CA67" i="14"/>
  <c r="BZ67" i="14"/>
  <c r="BU67" i="14"/>
  <c r="BR67" i="14"/>
  <c r="BP67" i="14"/>
  <c r="BN67" i="14"/>
  <c r="BJ67" i="14"/>
  <c r="BO67" i="14" s="1"/>
  <c r="BH67" i="14"/>
  <c r="BI67" i="14" s="1"/>
  <c r="BF67" i="14"/>
  <c r="BG67" i="14" s="1"/>
  <c r="BD67" i="14"/>
  <c r="BE67" i="14" s="1"/>
  <c r="BC67" i="14"/>
  <c r="BB67" i="14"/>
  <c r="BA67" i="14"/>
  <c r="AP67" i="14"/>
  <c r="AO67" i="14"/>
  <c r="AJ67" i="14"/>
  <c r="AH67" i="14"/>
  <c r="AF67" i="14"/>
  <c r="AC67" i="14"/>
  <c r="AB67" i="14"/>
  <c r="Q67" i="14"/>
  <c r="P67" i="14"/>
  <c r="K67" i="14"/>
  <c r="I67" i="14"/>
  <c r="G67" i="14"/>
  <c r="D67" i="14"/>
  <c r="C67" i="14"/>
  <c r="KM66" i="14"/>
  <c r="KH66" i="14"/>
  <c r="JN66" i="14"/>
  <c r="JI66" i="14"/>
  <c r="IO66" i="14"/>
  <c r="IJ66" i="14"/>
  <c r="HP66" i="14"/>
  <c r="HK66" i="14"/>
  <c r="GQ66" i="14"/>
  <c r="GL66" i="14"/>
  <c r="FR66" i="14"/>
  <c r="FM66" i="14"/>
  <c r="ES66" i="14"/>
  <c r="EN66" i="14"/>
  <c r="DT66" i="14"/>
  <c r="DO66" i="14"/>
  <c r="CT66" i="14"/>
  <c r="CQ66" i="14"/>
  <c r="CO66" i="14"/>
  <c r="CM66" i="14"/>
  <c r="CI66" i="14"/>
  <c r="CN66" i="14" s="1"/>
  <c r="CG66" i="14"/>
  <c r="CH66" i="14" s="1"/>
  <c r="CE66" i="14"/>
  <c r="CF66" i="14" s="1"/>
  <c r="CD66" i="14"/>
  <c r="CB66" i="14"/>
  <c r="CA66" i="14"/>
  <c r="BZ66" i="14"/>
  <c r="BU66" i="14"/>
  <c r="BR66" i="14"/>
  <c r="BP66" i="14"/>
  <c r="BN66" i="14"/>
  <c r="BJ66" i="14"/>
  <c r="BO66" i="14" s="1"/>
  <c r="BH66" i="14"/>
  <c r="BI66" i="14" s="1"/>
  <c r="BF66" i="14"/>
  <c r="BG66" i="14" s="1"/>
  <c r="BD66" i="14"/>
  <c r="BE66" i="14" s="1"/>
  <c r="BC66" i="14"/>
  <c r="BB66" i="14"/>
  <c r="BA66" i="14"/>
  <c r="AP66" i="14"/>
  <c r="AO66" i="14"/>
  <c r="AJ66" i="14"/>
  <c r="AH66" i="14"/>
  <c r="AF66" i="14"/>
  <c r="AC66" i="14"/>
  <c r="AB66" i="14"/>
  <c r="Q66" i="14"/>
  <c r="P66" i="14"/>
  <c r="K66" i="14"/>
  <c r="I66" i="14"/>
  <c r="G66" i="14"/>
  <c r="D66" i="14"/>
  <c r="C66" i="14"/>
  <c r="KM65" i="14"/>
  <c r="KH65" i="14"/>
  <c r="JN65" i="14"/>
  <c r="JI65" i="14"/>
  <c r="IO65" i="14"/>
  <c r="IJ65" i="14"/>
  <c r="HP65" i="14"/>
  <c r="HK65" i="14"/>
  <c r="GQ65" i="14"/>
  <c r="GL65" i="14"/>
  <c r="FR65" i="14"/>
  <c r="FM65" i="14"/>
  <c r="ES65" i="14"/>
  <c r="EN65" i="14"/>
  <c r="DT65" i="14"/>
  <c r="DO65" i="14"/>
  <c r="CT65" i="14"/>
  <c r="CQ65" i="14"/>
  <c r="CO65" i="14"/>
  <c r="CM65" i="14"/>
  <c r="CI65" i="14"/>
  <c r="CN65" i="14" s="1"/>
  <c r="CG65" i="14"/>
  <c r="CH65" i="14" s="1"/>
  <c r="CE65" i="14"/>
  <c r="CF65" i="14" s="1"/>
  <c r="CD65" i="14"/>
  <c r="CB65" i="14"/>
  <c r="CA65" i="14"/>
  <c r="BZ65" i="14"/>
  <c r="BU65" i="14"/>
  <c r="BR65" i="14"/>
  <c r="BP65" i="14"/>
  <c r="BN65" i="14"/>
  <c r="BJ65" i="14"/>
  <c r="BO65" i="14" s="1"/>
  <c r="BH65" i="14"/>
  <c r="BI65" i="14" s="1"/>
  <c r="BF65" i="14"/>
  <c r="BG65" i="14" s="1"/>
  <c r="BD65" i="14"/>
  <c r="BE65" i="14" s="1"/>
  <c r="BC65" i="14"/>
  <c r="BB65" i="14"/>
  <c r="BA65" i="14"/>
  <c r="AP65" i="14"/>
  <c r="AO65" i="14"/>
  <c r="AJ65" i="14"/>
  <c r="AH65" i="14"/>
  <c r="AF65" i="14"/>
  <c r="AC65" i="14"/>
  <c r="AB65" i="14"/>
  <c r="Q65" i="14"/>
  <c r="P65" i="14"/>
  <c r="K65" i="14"/>
  <c r="I65" i="14"/>
  <c r="G65" i="14"/>
  <c r="D65" i="14"/>
  <c r="C65" i="14"/>
  <c r="KM64" i="14"/>
  <c r="KH64" i="14"/>
  <c r="JN64" i="14"/>
  <c r="JI64" i="14"/>
  <c r="IO64" i="14"/>
  <c r="IJ64" i="14"/>
  <c r="HP64" i="14"/>
  <c r="HK64" i="14"/>
  <c r="GQ64" i="14"/>
  <c r="GL64" i="14"/>
  <c r="FR64" i="14"/>
  <c r="FM64" i="14"/>
  <c r="ES64" i="14"/>
  <c r="EN64" i="14"/>
  <c r="DT64" i="14"/>
  <c r="DO64" i="14"/>
  <c r="CT64" i="14"/>
  <c r="CQ64" i="14"/>
  <c r="CO64" i="14"/>
  <c r="CM64" i="14"/>
  <c r="CI64" i="14"/>
  <c r="CN64" i="14" s="1"/>
  <c r="CG64" i="14"/>
  <c r="CH64" i="14" s="1"/>
  <c r="CE64" i="14"/>
  <c r="CF64" i="14" s="1"/>
  <c r="CD64" i="14"/>
  <c r="CB64" i="14"/>
  <c r="CA64" i="14"/>
  <c r="BZ64" i="14"/>
  <c r="BU64" i="14"/>
  <c r="BR64" i="14"/>
  <c r="BP64" i="14"/>
  <c r="BN64" i="14"/>
  <c r="BJ64" i="14"/>
  <c r="BO64" i="14" s="1"/>
  <c r="BH64" i="14"/>
  <c r="BI64" i="14" s="1"/>
  <c r="BF64" i="14"/>
  <c r="BG64" i="14" s="1"/>
  <c r="BD64" i="14"/>
  <c r="BE64" i="14" s="1"/>
  <c r="BC64" i="14"/>
  <c r="BB64" i="14"/>
  <c r="BA64" i="14"/>
  <c r="AP64" i="14"/>
  <c r="AO64" i="14"/>
  <c r="AJ64" i="14"/>
  <c r="AH64" i="14"/>
  <c r="AF64" i="14"/>
  <c r="AC64" i="14"/>
  <c r="AB64" i="14"/>
  <c r="Q64" i="14"/>
  <c r="P64" i="14"/>
  <c r="K64" i="14"/>
  <c r="I64" i="14"/>
  <c r="G64" i="14"/>
  <c r="D64" i="14"/>
  <c r="C64" i="14"/>
  <c r="KM63" i="14"/>
  <c r="KH63" i="14"/>
  <c r="JN63" i="14"/>
  <c r="JI63" i="14"/>
  <c r="IO63" i="14"/>
  <c r="IJ63" i="14"/>
  <c r="HP63" i="14"/>
  <c r="HK63" i="14"/>
  <c r="GQ63" i="14"/>
  <c r="GL63" i="14"/>
  <c r="FR63" i="14"/>
  <c r="FM63" i="14"/>
  <c r="ES63" i="14"/>
  <c r="EN63" i="14"/>
  <c r="DT63" i="14"/>
  <c r="DO63" i="14"/>
  <c r="CT63" i="14"/>
  <c r="CQ63" i="14"/>
  <c r="CO63" i="14"/>
  <c r="CM63" i="14"/>
  <c r="CI63" i="14"/>
  <c r="CN63" i="14" s="1"/>
  <c r="CG63" i="14"/>
  <c r="CH63" i="14" s="1"/>
  <c r="CE63" i="14"/>
  <c r="CF63" i="14" s="1"/>
  <c r="CD63" i="14"/>
  <c r="CB63" i="14"/>
  <c r="CA63" i="14"/>
  <c r="BZ63" i="14"/>
  <c r="BU63" i="14"/>
  <c r="BR63" i="14"/>
  <c r="BP63" i="14"/>
  <c r="BN63" i="14"/>
  <c r="BJ63" i="14"/>
  <c r="BO63" i="14" s="1"/>
  <c r="BH63" i="14"/>
  <c r="BI63" i="14" s="1"/>
  <c r="BF63" i="14"/>
  <c r="BG63" i="14" s="1"/>
  <c r="BD63" i="14"/>
  <c r="BE63" i="14" s="1"/>
  <c r="BC63" i="14"/>
  <c r="BB63" i="14"/>
  <c r="BA63" i="14"/>
  <c r="AP63" i="14"/>
  <c r="AO63" i="14"/>
  <c r="AJ63" i="14"/>
  <c r="AH63" i="14"/>
  <c r="AF63" i="14"/>
  <c r="AC63" i="14"/>
  <c r="AB63" i="14"/>
  <c r="Q63" i="14"/>
  <c r="P63" i="14"/>
  <c r="K63" i="14"/>
  <c r="I63" i="14"/>
  <c r="G63" i="14"/>
  <c r="D63" i="14"/>
  <c r="C63" i="14"/>
  <c r="KM62" i="14"/>
  <c r="KH62" i="14"/>
  <c r="JN62" i="14"/>
  <c r="JI62" i="14"/>
  <c r="IO62" i="14"/>
  <c r="IJ62" i="14"/>
  <c r="HP62" i="14"/>
  <c r="HK62" i="14"/>
  <c r="GQ62" i="14"/>
  <c r="GL62" i="14"/>
  <c r="FR62" i="14"/>
  <c r="FM62" i="14"/>
  <c r="ES62" i="14"/>
  <c r="EN62" i="14"/>
  <c r="DT62" i="14"/>
  <c r="DO62" i="14"/>
  <c r="CT62" i="14"/>
  <c r="CQ62" i="14"/>
  <c r="CO62" i="14"/>
  <c r="CM62" i="14"/>
  <c r="CI62" i="14"/>
  <c r="CN62" i="14" s="1"/>
  <c r="CG62" i="14"/>
  <c r="CH62" i="14" s="1"/>
  <c r="CE62" i="14"/>
  <c r="CF62" i="14" s="1"/>
  <c r="CC62" i="14"/>
  <c r="CD62" i="14" s="1"/>
  <c r="CB62" i="14"/>
  <c r="CA62" i="14"/>
  <c r="BZ62" i="14"/>
  <c r="BU62" i="14"/>
  <c r="BR62" i="14"/>
  <c r="BP62" i="14"/>
  <c r="BN62" i="14"/>
  <c r="BJ62" i="14"/>
  <c r="BO62" i="14" s="1"/>
  <c r="BH62" i="14"/>
  <c r="BI62" i="14" s="1"/>
  <c r="BF62" i="14"/>
  <c r="BG62" i="14" s="1"/>
  <c r="BD62" i="14"/>
  <c r="BE62" i="14" s="1"/>
  <c r="BC62" i="14"/>
  <c r="BB62" i="14"/>
  <c r="BA62" i="14"/>
  <c r="AP62" i="14"/>
  <c r="AO62" i="14"/>
  <c r="AJ62" i="14"/>
  <c r="AH62" i="14"/>
  <c r="AF62" i="14"/>
  <c r="AC62" i="14"/>
  <c r="AB62" i="14"/>
  <c r="Q62" i="14"/>
  <c r="P62" i="14"/>
  <c r="K62" i="14"/>
  <c r="I62" i="14"/>
  <c r="G62" i="14"/>
  <c r="D62" i="14"/>
  <c r="C62" i="14"/>
  <c r="KM61" i="14"/>
  <c r="KH61" i="14"/>
  <c r="JN61" i="14"/>
  <c r="JI61" i="14"/>
  <c r="IO61" i="14"/>
  <c r="IJ61" i="14"/>
  <c r="HP61" i="14"/>
  <c r="HK61" i="14"/>
  <c r="GQ61" i="14"/>
  <c r="GL61" i="14"/>
  <c r="FR61" i="14"/>
  <c r="FM61" i="14"/>
  <c r="ES61" i="14"/>
  <c r="EN61" i="14"/>
  <c r="DT61" i="14"/>
  <c r="DO61" i="14"/>
  <c r="CT61" i="14"/>
  <c r="CQ61" i="14"/>
  <c r="CO61" i="14"/>
  <c r="CM61" i="14"/>
  <c r="CI61" i="14"/>
  <c r="CN61" i="14" s="1"/>
  <c r="CG61" i="14"/>
  <c r="CH61" i="14" s="1"/>
  <c r="CE61" i="14"/>
  <c r="CF61" i="14" s="1"/>
  <c r="CD61" i="14"/>
  <c r="CB61" i="14"/>
  <c r="CA61" i="14"/>
  <c r="BZ61" i="14"/>
  <c r="BU61" i="14"/>
  <c r="BR61" i="14"/>
  <c r="BP61" i="14"/>
  <c r="BN61" i="14"/>
  <c r="BJ61" i="14"/>
  <c r="BO61" i="14" s="1"/>
  <c r="BH61" i="14"/>
  <c r="BI61" i="14" s="1"/>
  <c r="BF61" i="14"/>
  <c r="BG61" i="14" s="1"/>
  <c r="BD61" i="14"/>
  <c r="BE61" i="14" s="1"/>
  <c r="BC61" i="14"/>
  <c r="BB61" i="14"/>
  <c r="BA61" i="14"/>
  <c r="AP61" i="14"/>
  <c r="AO61" i="14"/>
  <c r="AJ61" i="14"/>
  <c r="AH61" i="14"/>
  <c r="AF61" i="14"/>
  <c r="AC61" i="14"/>
  <c r="AB61" i="14"/>
  <c r="Q61" i="14"/>
  <c r="P61" i="14"/>
  <c r="K61" i="14"/>
  <c r="I61" i="14"/>
  <c r="G61" i="14"/>
  <c r="D61" i="14"/>
  <c r="C61" i="14"/>
  <c r="KM60" i="14"/>
  <c r="KH60" i="14"/>
  <c r="JN60" i="14"/>
  <c r="JI60" i="14"/>
  <c r="IO60" i="14"/>
  <c r="IJ60" i="14"/>
  <c r="HP60" i="14"/>
  <c r="HK60" i="14"/>
  <c r="GQ60" i="14"/>
  <c r="GL60" i="14"/>
  <c r="FR60" i="14"/>
  <c r="FM60" i="14"/>
  <c r="ES60" i="14"/>
  <c r="EN60" i="14"/>
  <c r="DT60" i="14"/>
  <c r="DO60" i="14"/>
  <c r="CT60" i="14"/>
  <c r="CQ60" i="14"/>
  <c r="CO60" i="14"/>
  <c r="CM60" i="14"/>
  <c r="CI60" i="14"/>
  <c r="CN60" i="14" s="1"/>
  <c r="CG60" i="14"/>
  <c r="CH60" i="14" s="1"/>
  <c r="CE60" i="14"/>
  <c r="CF60" i="14" s="1"/>
  <c r="CD60" i="14"/>
  <c r="CB60" i="14"/>
  <c r="CA60" i="14"/>
  <c r="BZ60" i="14"/>
  <c r="BU60" i="14"/>
  <c r="BR60" i="14"/>
  <c r="BP60" i="14"/>
  <c r="BN60" i="14"/>
  <c r="BJ60" i="14"/>
  <c r="BO60" i="14" s="1"/>
  <c r="BH60" i="14"/>
  <c r="BI60" i="14" s="1"/>
  <c r="BF60" i="14"/>
  <c r="BG60" i="14" s="1"/>
  <c r="BD60" i="14"/>
  <c r="BE60" i="14" s="1"/>
  <c r="BC60" i="14"/>
  <c r="BB60" i="14"/>
  <c r="BA60" i="14"/>
  <c r="AP60" i="14"/>
  <c r="AO60" i="14"/>
  <c r="AJ60" i="14"/>
  <c r="AH60" i="14"/>
  <c r="AF60" i="14"/>
  <c r="AC60" i="14"/>
  <c r="AB60" i="14"/>
  <c r="Q60" i="14"/>
  <c r="P60" i="14"/>
  <c r="K60" i="14"/>
  <c r="I60" i="14"/>
  <c r="G60" i="14"/>
  <c r="D60" i="14"/>
  <c r="C60" i="14"/>
  <c r="KM59" i="14"/>
  <c r="KH59" i="14"/>
  <c r="KH73" i="14" s="1"/>
  <c r="JN59" i="14"/>
  <c r="JI59" i="14"/>
  <c r="JI73" i="14" s="1"/>
  <c r="IO59" i="14"/>
  <c r="IJ59" i="14"/>
  <c r="IJ73" i="14" s="1"/>
  <c r="HP59" i="14"/>
  <c r="HK59" i="14"/>
  <c r="HK73" i="14" s="1"/>
  <c r="GQ59" i="14"/>
  <c r="GL59" i="14"/>
  <c r="GL73" i="14" s="1"/>
  <c r="FR59" i="14"/>
  <c r="FM59" i="14"/>
  <c r="FM73" i="14" s="1"/>
  <c r="ES59" i="14"/>
  <c r="EN59" i="14"/>
  <c r="EN73" i="14" s="1"/>
  <c r="DT59" i="14"/>
  <c r="DO59" i="14"/>
  <c r="DO73" i="14" s="1"/>
  <c r="CT59" i="14"/>
  <c r="CT73" i="14" s="1"/>
  <c r="CQ59" i="14"/>
  <c r="CQ73" i="14" s="1"/>
  <c r="CO59" i="14"/>
  <c r="CO73" i="14" s="1"/>
  <c r="CM59" i="14"/>
  <c r="CM73" i="14" s="1"/>
  <c r="CI59" i="14"/>
  <c r="CG59" i="14"/>
  <c r="CE59" i="14"/>
  <c r="CC59" i="14"/>
  <c r="CB59" i="14"/>
  <c r="CB73" i="14" s="1"/>
  <c r="CA59" i="14"/>
  <c r="BZ59" i="14"/>
  <c r="BU59" i="14"/>
  <c r="BU73" i="14" s="1"/>
  <c r="BR59" i="14"/>
  <c r="BR73" i="14" s="1"/>
  <c r="BP59" i="14"/>
  <c r="BP73" i="14" s="1"/>
  <c r="BN59" i="14"/>
  <c r="BN73" i="14" s="1"/>
  <c r="BJ59" i="14"/>
  <c r="BH59" i="14"/>
  <c r="BF59" i="14"/>
  <c r="BD59" i="14"/>
  <c r="BC59" i="14"/>
  <c r="BC73" i="14" s="1"/>
  <c r="BB59" i="14"/>
  <c r="BA59" i="14"/>
  <c r="AP59" i="14"/>
  <c r="AP73" i="14" s="1"/>
  <c r="AO59" i="14"/>
  <c r="AO73" i="14" s="1"/>
  <c r="AJ59" i="14"/>
  <c r="AJ73" i="14" s="1"/>
  <c r="AH59" i="14"/>
  <c r="AH73" i="14" s="1"/>
  <c r="AF59" i="14"/>
  <c r="AC59" i="14"/>
  <c r="AB59" i="14"/>
  <c r="Q59" i="14"/>
  <c r="Q73" i="14" s="1"/>
  <c r="P59" i="14"/>
  <c r="P73" i="14" s="1"/>
  <c r="K59" i="14"/>
  <c r="K73" i="14" s="1"/>
  <c r="I59" i="14"/>
  <c r="I73" i="14" s="1"/>
  <c r="G59" i="14"/>
  <c r="D59" i="14"/>
  <c r="C59" i="14"/>
  <c r="KK58" i="14"/>
  <c r="KJ58" i="14"/>
  <c r="JW58" i="14"/>
  <c r="JU58" i="14"/>
  <c r="JT58" i="14"/>
  <c r="JS58" i="14"/>
  <c r="JR58" i="14"/>
  <c r="JL58" i="14"/>
  <c r="JK58" i="14"/>
  <c r="IX58" i="14"/>
  <c r="IV58" i="14"/>
  <c r="IU58" i="14"/>
  <c r="IT58" i="14"/>
  <c r="IS58" i="14"/>
  <c r="IM58" i="14"/>
  <c r="IL58" i="14"/>
  <c r="HY58" i="14"/>
  <c r="HW58" i="14"/>
  <c r="HV58" i="14"/>
  <c r="HU58" i="14"/>
  <c r="HT58" i="14"/>
  <c r="HN58" i="14"/>
  <c r="HM58" i="14"/>
  <c r="GZ58" i="14"/>
  <c r="GX58" i="14"/>
  <c r="GW58" i="14"/>
  <c r="GV58" i="14"/>
  <c r="GU58" i="14"/>
  <c r="GO58" i="14"/>
  <c r="GN58" i="14"/>
  <c r="GA58" i="14"/>
  <c r="FY58" i="14"/>
  <c r="FX58" i="14"/>
  <c r="FW58" i="14"/>
  <c r="FV58" i="14"/>
  <c r="FP58" i="14"/>
  <c r="FO58" i="14"/>
  <c r="FB58" i="14"/>
  <c r="EZ58" i="14"/>
  <c r="EY58" i="14"/>
  <c r="EX58" i="14"/>
  <c r="EW58" i="14"/>
  <c r="EQ58" i="14"/>
  <c r="EP58" i="14"/>
  <c r="EC58" i="14"/>
  <c r="EA58" i="14"/>
  <c r="DZ58" i="14"/>
  <c r="DY58" i="14"/>
  <c r="DX58" i="14"/>
  <c r="DR58" i="14"/>
  <c r="DQ58" i="14"/>
  <c r="DD58" i="14"/>
  <c r="DB58" i="14"/>
  <c r="DA58" i="14"/>
  <c r="CZ58" i="14"/>
  <c r="CY58" i="14"/>
  <c r="CS58" i="14"/>
  <c r="CR58" i="14"/>
  <c r="BT58" i="14"/>
  <c r="BS58" i="14"/>
  <c r="BP58" i="14"/>
  <c r="AV58" i="14"/>
  <c r="AU58" i="14"/>
  <c r="AT58" i="14"/>
  <c r="AS58" i="14"/>
  <c r="AQ58" i="14"/>
  <c r="AK58" i="14"/>
  <c r="AG58" i="14"/>
  <c r="W58" i="14"/>
  <c r="V58" i="14"/>
  <c r="U58" i="14"/>
  <c r="T58" i="14"/>
  <c r="R58" i="14"/>
  <c r="L58" i="14"/>
  <c r="H58" i="14"/>
  <c r="KM57" i="14"/>
  <c r="KH57" i="14"/>
  <c r="JN57" i="14"/>
  <c r="JI57" i="14"/>
  <c r="IO57" i="14"/>
  <c r="IJ57" i="14"/>
  <c r="HP57" i="14"/>
  <c r="HK57" i="14"/>
  <c r="GQ57" i="14"/>
  <c r="GL57" i="14"/>
  <c r="FR57" i="14"/>
  <c r="FM57" i="14"/>
  <c r="ES57" i="14"/>
  <c r="EN57" i="14"/>
  <c r="DT57" i="14"/>
  <c r="DO57" i="14"/>
  <c r="CT57" i="14"/>
  <c r="CQ57" i="14"/>
  <c r="CO57" i="14"/>
  <c r="CM57" i="14"/>
  <c r="CI57" i="14"/>
  <c r="CN57" i="14" s="1"/>
  <c r="CG57" i="14"/>
  <c r="CH57" i="14" s="1"/>
  <c r="CE57" i="14"/>
  <c r="CF57" i="14" s="1"/>
  <c r="CC57" i="14"/>
  <c r="CD57" i="14" s="1"/>
  <c r="CB57" i="14"/>
  <c r="CA57" i="14"/>
  <c r="BZ57" i="14"/>
  <c r="BU57" i="14"/>
  <c r="BR57" i="14"/>
  <c r="BN57" i="14"/>
  <c r="BJ57" i="14"/>
  <c r="BO57" i="14" s="1"/>
  <c r="BH57" i="14"/>
  <c r="BI57" i="14" s="1"/>
  <c r="BF57" i="14"/>
  <c r="BG57" i="14" s="1"/>
  <c r="BD57" i="14"/>
  <c r="BE57" i="14" s="1"/>
  <c r="BC57" i="14"/>
  <c r="BB57" i="14"/>
  <c r="BA57" i="14"/>
  <c r="AP57" i="14"/>
  <c r="AO57" i="14"/>
  <c r="AJ57" i="14"/>
  <c r="AH57" i="14"/>
  <c r="AE57" i="14"/>
  <c r="AF57" i="14" s="1"/>
  <c r="AD57" i="14"/>
  <c r="AC57" i="14"/>
  <c r="AB57" i="14"/>
  <c r="Q57" i="14"/>
  <c r="P57" i="14"/>
  <c r="K57" i="14"/>
  <c r="I57" i="14"/>
  <c r="F57" i="14"/>
  <c r="G57" i="14" s="1"/>
  <c r="E57" i="14"/>
  <c r="D57" i="14"/>
  <c r="C57" i="14"/>
  <c r="KM56" i="14"/>
  <c r="KH56" i="14"/>
  <c r="JN56" i="14"/>
  <c r="JI56" i="14"/>
  <c r="IO56" i="14"/>
  <c r="IJ56" i="14"/>
  <c r="HP56" i="14"/>
  <c r="HK56" i="14"/>
  <c r="GQ56" i="14"/>
  <c r="GL56" i="14"/>
  <c r="FR56" i="14"/>
  <c r="FM56" i="14"/>
  <c r="ES56" i="14"/>
  <c r="EN56" i="14"/>
  <c r="DT56" i="14"/>
  <c r="DO56" i="14"/>
  <c r="CT56" i="14"/>
  <c r="CQ56" i="14"/>
  <c r="CO56" i="14"/>
  <c r="CM56" i="14"/>
  <c r="CI56" i="14"/>
  <c r="CN56" i="14" s="1"/>
  <c r="CG56" i="14"/>
  <c r="CH56" i="14" s="1"/>
  <c r="CE56" i="14"/>
  <c r="CF56" i="14" s="1"/>
  <c r="CC56" i="14"/>
  <c r="CD56" i="14" s="1"/>
  <c r="CB56" i="14"/>
  <c r="CA56" i="14"/>
  <c r="BZ56" i="14"/>
  <c r="BU56" i="14"/>
  <c r="BR56" i="14"/>
  <c r="BN56" i="14"/>
  <c r="BJ56" i="14"/>
  <c r="BO56" i="14" s="1"/>
  <c r="BH56" i="14"/>
  <c r="BI56" i="14" s="1"/>
  <c r="BF56" i="14"/>
  <c r="BG56" i="14" s="1"/>
  <c r="BD56" i="14"/>
  <c r="BE56" i="14" s="1"/>
  <c r="BC56" i="14"/>
  <c r="BB56" i="14"/>
  <c r="BA56" i="14"/>
  <c r="AP56" i="14"/>
  <c r="AO56" i="14"/>
  <c r="AJ56" i="14"/>
  <c r="AH56" i="14"/>
  <c r="AE56" i="14"/>
  <c r="AF56" i="14" s="1"/>
  <c r="AD56" i="14"/>
  <c r="AD58" i="14" s="1"/>
  <c r="AC56" i="14"/>
  <c r="AB56" i="14"/>
  <c r="Q56" i="14"/>
  <c r="P56" i="14"/>
  <c r="K56" i="14"/>
  <c r="I56" i="14"/>
  <c r="F56" i="14"/>
  <c r="G56" i="14" s="1"/>
  <c r="E56" i="14"/>
  <c r="E58" i="14" s="1"/>
  <c r="D56" i="14"/>
  <c r="C56" i="14"/>
  <c r="KM55" i="14"/>
  <c r="KH55" i="14"/>
  <c r="JN55" i="14"/>
  <c r="JI55" i="14"/>
  <c r="IO55" i="14"/>
  <c r="IJ55" i="14"/>
  <c r="HP55" i="14"/>
  <c r="HK55" i="14"/>
  <c r="GQ55" i="14"/>
  <c r="GL55" i="14"/>
  <c r="FR55" i="14"/>
  <c r="FM55" i="14"/>
  <c r="ES55" i="14"/>
  <c r="EN55" i="14"/>
  <c r="DT55" i="14"/>
  <c r="DO55" i="14"/>
  <c r="CT55" i="14"/>
  <c r="CQ55" i="14"/>
  <c r="CO55" i="14"/>
  <c r="CM55" i="14"/>
  <c r="CI55" i="14"/>
  <c r="CN55" i="14" s="1"/>
  <c r="CG55" i="14"/>
  <c r="CH55" i="14" s="1"/>
  <c r="CE55" i="14"/>
  <c r="CF55" i="14" s="1"/>
  <c r="CC55" i="14"/>
  <c r="CD55" i="14" s="1"/>
  <c r="CB55" i="14"/>
  <c r="CA55" i="14"/>
  <c r="BZ55" i="14"/>
  <c r="BU55" i="14"/>
  <c r="BR55" i="14"/>
  <c r="BN55" i="14"/>
  <c r="BJ55" i="14"/>
  <c r="BO55" i="14" s="1"/>
  <c r="BH55" i="14"/>
  <c r="BI55" i="14" s="1"/>
  <c r="BF55" i="14"/>
  <c r="BG55" i="14" s="1"/>
  <c r="BD55" i="14"/>
  <c r="BE55" i="14" s="1"/>
  <c r="BC55" i="14"/>
  <c r="BB55" i="14"/>
  <c r="BA55" i="14"/>
  <c r="AP55" i="14"/>
  <c r="AP58" i="14" s="1"/>
  <c r="AO55" i="14"/>
  <c r="AO58" i="14" s="1"/>
  <c r="AI55" i="14"/>
  <c r="AH55" i="14"/>
  <c r="AH58" i="14" s="1"/>
  <c r="AE55" i="14"/>
  <c r="AF55" i="14" s="1"/>
  <c r="AC55" i="14"/>
  <c r="AB55" i="14"/>
  <c r="Q55" i="14"/>
  <c r="P55" i="14"/>
  <c r="J55" i="14"/>
  <c r="K55" i="14" s="1"/>
  <c r="I55" i="14"/>
  <c r="G55" i="14"/>
  <c r="D55" i="14"/>
  <c r="C55" i="14"/>
  <c r="KM54" i="14"/>
  <c r="KH54" i="14"/>
  <c r="KH58" i="14" s="1"/>
  <c r="JN54" i="14"/>
  <c r="JI54" i="14"/>
  <c r="JI58" i="14" s="1"/>
  <c r="IO54" i="14"/>
  <c r="IJ54" i="14"/>
  <c r="IJ58" i="14" s="1"/>
  <c r="HP54" i="14"/>
  <c r="HK54" i="14"/>
  <c r="HK58" i="14" s="1"/>
  <c r="GQ54" i="14"/>
  <c r="GL54" i="14"/>
  <c r="GL58" i="14" s="1"/>
  <c r="FR54" i="14"/>
  <c r="FM54" i="14"/>
  <c r="FM58" i="14" s="1"/>
  <c r="ES54" i="14"/>
  <c r="EN54" i="14"/>
  <c r="EN58" i="14" s="1"/>
  <c r="DT54" i="14"/>
  <c r="DO54" i="14"/>
  <c r="DO58" i="14" s="1"/>
  <c r="CT54" i="14"/>
  <c r="CT58" i="14" s="1"/>
  <c r="CQ54" i="14"/>
  <c r="CQ58" i="14" s="1"/>
  <c r="CO54" i="14"/>
  <c r="CO58" i="14" s="1"/>
  <c r="CM54" i="14"/>
  <c r="CM58" i="14" s="1"/>
  <c r="CI54" i="14"/>
  <c r="CG54" i="14"/>
  <c r="CE54" i="14"/>
  <c r="CC54" i="14"/>
  <c r="CB54" i="14"/>
  <c r="CB58" i="14" s="1"/>
  <c r="CA54" i="14"/>
  <c r="BZ54" i="14"/>
  <c r="BU54" i="14"/>
  <c r="BU58" i="14" s="1"/>
  <c r="BR54" i="14"/>
  <c r="BR58" i="14" s="1"/>
  <c r="BN54" i="14"/>
  <c r="BN58" i="14" s="1"/>
  <c r="BJ54" i="14"/>
  <c r="BH54" i="14"/>
  <c r="BF54" i="14"/>
  <c r="BD54" i="14"/>
  <c r="BC54" i="14"/>
  <c r="BC58" i="14" s="1"/>
  <c r="BB54" i="14"/>
  <c r="BA54" i="14"/>
  <c r="AP54" i="14"/>
  <c r="AO54" i="14"/>
  <c r="AJ54" i="14"/>
  <c r="AH54" i="14"/>
  <c r="AE54" i="14"/>
  <c r="AC54" i="14"/>
  <c r="AB54" i="14"/>
  <c r="Q54" i="14"/>
  <c r="Q58" i="14" s="1"/>
  <c r="P54" i="14"/>
  <c r="P58" i="14" s="1"/>
  <c r="J54" i="14"/>
  <c r="I54" i="14"/>
  <c r="I58" i="14" s="1"/>
  <c r="F54" i="14"/>
  <c r="D54" i="14"/>
  <c r="C54" i="14"/>
  <c r="KK53" i="14"/>
  <c r="KJ53" i="14"/>
  <c r="JL53" i="14"/>
  <c r="JK53" i="14"/>
  <c r="IM53" i="14"/>
  <c r="IL53" i="14"/>
  <c r="HN53" i="14"/>
  <c r="HM53" i="14"/>
  <c r="GO53" i="14"/>
  <c r="GN53" i="14"/>
  <c r="FP53" i="14"/>
  <c r="FO53" i="14"/>
  <c r="EQ53" i="14"/>
  <c r="EP53" i="14"/>
  <c r="DR53" i="14"/>
  <c r="DQ53" i="14"/>
  <c r="CS53" i="14"/>
  <c r="CR53" i="14"/>
  <c r="BT53" i="14"/>
  <c r="BS53" i="14"/>
  <c r="AV53" i="14"/>
  <c r="AU53" i="14"/>
  <c r="AT53" i="14"/>
  <c r="AS53" i="14"/>
  <c r="AQ53" i="14"/>
  <c r="AK53" i="14"/>
  <c r="AI53" i="14"/>
  <c r="AG53" i="14"/>
  <c r="AE53" i="14"/>
  <c r="AD53" i="14"/>
  <c r="W53" i="14"/>
  <c r="V53" i="14"/>
  <c r="U53" i="14"/>
  <c r="T53" i="14"/>
  <c r="R53" i="14"/>
  <c r="L53" i="14"/>
  <c r="J53" i="14"/>
  <c r="H53" i="14"/>
  <c r="F53" i="14"/>
  <c r="E53" i="14"/>
  <c r="KM52" i="14"/>
  <c r="KH52" i="14"/>
  <c r="JN52" i="14"/>
  <c r="JI52" i="14"/>
  <c r="IO52" i="14"/>
  <c r="IJ52" i="14"/>
  <c r="HP52" i="14"/>
  <c r="HK52" i="14"/>
  <c r="GQ52" i="14"/>
  <c r="GL52" i="14"/>
  <c r="FR52" i="14"/>
  <c r="FM52" i="14"/>
  <c r="ES52" i="14"/>
  <c r="EN52" i="14"/>
  <c r="DT52" i="14"/>
  <c r="DO52" i="14"/>
  <c r="CT52" i="14"/>
  <c r="CQ52" i="14"/>
  <c r="CO52" i="14"/>
  <c r="CM52" i="14"/>
  <c r="CI52" i="14"/>
  <c r="CN52" i="14" s="1"/>
  <c r="CG52" i="14"/>
  <c r="CH52" i="14" s="1"/>
  <c r="CE52" i="14"/>
  <c r="CF52" i="14" s="1"/>
  <c r="CC52" i="14"/>
  <c r="CD52" i="14" s="1"/>
  <c r="CB52" i="14"/>
  <c r="CA52" i="14"/>
  <c r="BZ52" i="14"/>
  <c r="BU52" i="14"/>
  <c r="BR52" i="14"/>
  <c r="BP52" i="14"/>
  <c r="BN52" i="14"/>
  <c r="BJ52" i="14"/>
  <c r="BO52" i="14" s="1"/>
  <c r="BH52" i="14"/>
  <c r="BI52" i="14" s="1"/>
  <c r="BF52" i="14"/>
  <c r="BG52" i="14" s="1"/>
  <c r="BD52" i="14"/>
  <c r="BE52" i="14" s="1"/>
  <c r="BC52" i="14"/>
  <c r="BB52" i="14"/>
  <c r="BA52" i="14"/>
  <c r="AP52" i="14"/>
  <c r="AO52" i="14"/>
  <c r="AJ52" i="14"/>
  <c r="AH52" i="14"/>
  <c r="AF52" i="14"/>
  <c r="AC52" i="14"/>
  <c r="AB52" i="14"/>
  <c r="Q52" i="14"/>
  <c r="P52" i="14"/>
  <c r="K52" i="14"/>
  <c r="I52" i="14"/>
  <c r="G52" i="14"/>
  <c r="D52" i="14"/>
  <c r="C52" i="14"/>
  <c r="KM51" i="14"/>
  <c r="KH51" i="14"/>
  <c r="KH53" i="14" s="1"/>
  <c r="JN51" i="14"/>
  <c r="JI51" i="14"/>
  <c r="JI53" i="14" s="1"/>
  <c r="IO51" i="14"/>
  <c r="IJ51" i="14"/>
  <c r="IJ53" i="14" s="1"/>
  <c r="HP51" i="14"/>
  <c r="HK51" i="14"/>
  <c r="HK53" i="14" s="1"/>
  <c r="GQ51" i="14"/>
  <c r="GL51" i="14"/>
  <c r="GL53" i="14" s="1"/>
  <c r="FR51" i="14"/>
  <c r="FM51" i="14"/>
  <c r="FM53" i="14" s="1"/>
  <c r="ES51" i="14"/>
  <c r="EN51" i="14"/>
  <c r="EN53" i="14" s="1"/>
  <c r="DT51" i="14"/>
  <c r="DO51" i="14"/>
  <c r="DO53" i="14" s="1"/>
  <c r="CT51" i="14"/>
  <c r="CT53" i="14" s="1"/>
  <c r="CQ51" i="14"/>
  <c r="CQ53" i="14" s="1"/>
  <c r="CO51" i="14"/>
  <c r="CO53" i="14" s="1"/>
  <c r="CM51" i="14"/>
  <c r="CM53" i="14" s="1"/>
  <c r="CI51" i="14"/>
  <c r="CG51" i="14"/>
  <c r="CE51" i="14"/>
  <c r="CC51" i="14"/>
  <c r="CB51" i="14"/>
  <c r="CB53" i="14" s="1"/>
  <c r="CA51" i="14"/>
  <c r="BZ51" i="14"/>
  <c r="BU51" i="14"/>
  <c r="BU53" i="14" s="1"/>
  <c r="BR51" i="14"/>
  <c r="BR53" i="14" s="1"/>
  <c r="BP51" i="14"/>
  <c r="BP53" i="14" s="1"/>
  <c r="BN51" i="14"/>
  <c r="BN53" i="14" s="1"/>
  <c r="BJ51" i="14"/>
  <c r="BH51" i="14"/>
  <c r="BF51" i="14"/>
  <c r="BD51" i="14"/>
  <c r="BC51" i="14"/>
  <c r="BC53" i="14" s="1"/>
  <c r="BB51" i="14"/>
  <c r="BA51" i="14"/>
  <c r="AP51" i="14"/>
  <c r="AP53" i="14" s="1"/>
  <c r="AO51" i="14"/>
  <c r="AO53" i="14" s="1"/>
  <c r="AJ51" i="14"/>
  <c r="AJ53" i="14" s="1"/>
  <c r="AH51" i="14"/>
  <c r="AH53" i="14" s="1"/>
  <c r="AF51" i="14"/>
  <c r="AC51" i="14"/>
  <c r="AB51" i="14"/>
  <c r="Q51" i="14"/>
  <c r="Q53" i="14" s="1"/>
  <c r="P51" i="14"/>
  <c r="P53" i="14" s="1"/>
  <c r="K51" i="14"/>
  <c r="K53" i="14" s="1"/>
  <c r="I51" i="14"/>
  <c r="I53" i="14" s="1"/>
  <c r="G51" i="14"/>
  <c r="D51" i="14"/>
  <c r="C51" i="14"/>
  <c r="KK50" i="14"/>
  <c r="KJ50" i="14"/>
  <c r="JL50" i="14"/>
  <c r="JK50" i="14"/>
  <c r="IM50" i="14"/>
  <c r="IL50" i="14"/>
  <c r="HN50" i="14"/>
  <c r="HM50" i="14"/>
  <c r="GO50" i="14"/>
  <c r="GN50" i="14"/>
  <c r="FP50" i="14"/>
  <c r="FO50" i="14"/>
  <c r="EQ50" i="14"/>
  <c r="EP50" i="14"/>
  <c r="DR50" i="14"/>
  <c r="DQ50" i="14"/>
  <c r="CS50" i="14"/>
  <c r="CR50" i="14"/>
  <c r="BT50" i="14"/>
  <c r="BS50" i="14"/>
  <c r="AV50" i="14"/>
  <c r="AU50" i="14"/>
  <c r="AT50" i="14"/>
  <c r="AS50" i="14"/>
  <c r="AQ50" i="14"/>
  <c r="AK50" i="14"/>
  <c r="AI50" i="14"/>
  <c r="AG50" i="14"/>
  <c r="AE50" i="14"/>
  <c r="AD50" i="14"/>
  <c r="W50" i="14"/>
  <c r="V50" i="14"/>
  <c r="U50" i="14"/>
  <c r="T50" i="14"/>
  <c r="R50" i="14"/>
  <c r="L50" i="14"/>
  <c r="J50" i="14"/>
  <c r="H50" i="14"/>
  <c r="F50" i="14"/>
  <c r="E50" i="14"/>
  <c r="KM49" i="14"/>
  <c r="KH49" i="14"/>
  <c r="JN49" i="14"/>
  <c r="JI49" i="14"/>
  <c r="IO49" i="14"/>
  <c r="IJ49" i="14"/>
  <c r="HP49" i="14"/>
  <c r="HK49" i="14"/>
  <c r="GQ49" i="14"/>
  <c r="GL49" i="14"/>
  <c r="FR49" i="14"/>
  <c r="FM49" i="14"/>
  <c r="ES49" i="14"/>
  <c r="EN49" i="14"/>
  <c r="DT49" i="14"/>
  <c r="DO49" i="14"/>
  <c r="CT49" i="14"/>
  <c r="CQ49" i="14"/>
  <c r="CO49" i="14"/>
  <c r="CM49" i="14"/>
  <c r="CI49" i="14"/>
  <c r="CN49" i="14" s="1"/>
  <c r="CG49" i="14"/>
  <c r="CH49" i="14" s="1"/>
  <c r="CE49" i="14"/>
  <c r="CF49" i="14" s="1"/>
  <c r="CC49" i="14"/>
  <c r="CD49" i="14" s="1"/>
  <c r="CB49" i="14"/>
  <c r="CA49" i="14"/>
  <c r="BZ49" i="14"/>
  <c r="BU49" i="14"/>
  <c r="BR49" i="14"/>
  <c r="BP49" i="14"/>
  <c r="BN49" i="14"/>
  <c r="BJ49" i="14"/>
  <c r="BO49" i="14" s="1"/>
  <c r="BH49" i="14"/>
  <c r="BI49" i="14" s="1"/>
  <c r="BF49" i="14"/>
  <c r="BG49" i="14" s="1"/>
  <c r="BD49" i="14"/>
  <c r="BE49" i="14" s="1"/>
  <c r="BC49" i="14"/>
  <c r="BB49" i="14"/>
  <c r="BA49" i="14"/>
  <c r="AP49" i="14"/>
  <c r="AO49" i="14"/>
  <c r="AJ49" i="14"/>
  <c r="AH49" i="14"/>
  <c r="AF49" i="14"/>
  <c r="AC49" i="14"/>
  <c r="AB49" i="14"/>
  <c r="Q49" i="14"/>
  <c r="P49" i="14"/>
  <c r="K49" i="14"/>
  <c r="I49" i="14"/>
  <c r="G49" i="14"/>
  <c r="D49" i="14"/>
  <c r="C49" i="14"/>
  <c r="KM48" i="14"/>
  <c r="KH48" i="14"/>
  <c r="JN48" i="14"/>
  <c r="JI48" i="14"/>
  <c r="IO48" i="14"/>
  <c r="IJ48" i="14"/>
  <c r="HP48" i="14"/>
  <c r="HK48" i="14"/>
  <c r="GQ48" i="14"/>
  <c r="GL48" i="14"/>
  <c r="FR48" i="14"/>
  <c r="FM48" i="14"/>
  <c r="ES48" i="14"/>
  <c r="EN48" i="14"/>
  <c r="DT48" i="14"/>
  <c r="DO48" i="14"/>
  <c r="CT48" i="14"/>
  <c r="CQ48" i="14"/>
  <c r="CO48" i="14"/>
  <c r="CM48" i="14"/>
  <c r="CI48" i="14"/>
  <c r="CN48" i="14" s="1"/>
  <c r="CG48" i="14"/>
  <c r="CH48" i="14" s="1"/>
  <c r="CE48" i="14"/>
  <c r="CF48" i="14" s="1"/>
  <c r="CC48" i="14"/>
  <c r="CD48" i="14" s="1"/>
  <c r="CB48" i="14"/>
  <c r="CA48" i="14"/>
  <c r="BZ48" i="14"/>
  <c r="BU48" i="14"/>
  <c r="BR48" i="14"/>
  <c r="BP48" i="14"/>
  <c r="BN48" i="14"/>
  <c r="BJ48" i="14"/>
  <c r="BO48" i="14" s="1"/>
  <c r="BH48" i="14"/>
  <c r="BI48" i="14" s="1"/>
  <c r="BF48" i="14"/>
  <c r="BG48" i="14" s="1"/>
  <c r="BD48" i="14"/>
  <c r="BE48" i="14" s="1"/>
  <c r="BC48" i="14"/>
  <c r="BB48" i="14"/>
  <c r="BA48" i="14"/>
  <c r="AP48" i="14"/>
  <c r="AO48" i="14"/>
  <c r="AJ48" i="14"/>
  <c r="AH48" i="14"/>
  <c r="AF48" i="14"/>
  <c r="AC48" i="14"/>
  <c r="AB48" i="14"/>
  <c r="Q48" i="14"/>
  <c r="P48" i="14"/>
  <c r="K48" i="14"/>
  <c r="I48" i="14"/>
  <c r="G48" i="14"/>
  <c r="D48" i="14"/>
  <c r="C48" i="14"/>
  <c r="KM47" i="14"/>
  <c r="KH47" i="14"/>
  <c r="KH50" i="14" s="1"/>
  <c r="JN47" i="14"/>
  <c r="JI47" i="14"/>
  <c r="JI50" i="14" s="1"/>
  <c r="IO47" i="14"/>
  <c r="IJ47" i="14"/>
  <c r="IJ50" i="14" s="1"/>
  <c r="HP47" i="14"/>
  <c r="HK47" i="14"/>
  <c r="HK50" i="14" s="1"/>
  <c r="GQ47" i="14"/>
  <c r="GL47" i="14"/>
  <c r="GL50" i="14" s="1"/>
  <c r="FR47" i="14"/>
  <c r="FM47" i="14"/>
  <c r="FM50" i="14" s="1"/>
  <c r="ES47" i="14"/>
  <c r="EN47" i="14"/>
  <c r="EN50" i="14" s="1"/>
  <c r="DT47" i="14"/>
  <c r="DO47" i="14"/>
  <c r="DO50" i="14" s="1"/>
  <c r="CT47" i="14"/>
  <c r="CT50" i="14" s="1"/>
  <c r="CQ47" i="14"/>
  <c r="CQ50" i="14" s="1"/>
  <c r="CO47" i="14"/>
  <c r="CO50" i="14" s="1"/>
  <c r="CM47" i="14"/>
  <c r="CM50" i="14" s="1"/>
  <c r="CI47" i="14"/>
  <c r="CG47" i="14"/>
  <c r="CE47" i="14"/>
  <c r="CC47" i="14"/>
  <c r="CB47" i="14"/>
  <c r="CB50" i="14" s="1"/>
  <c r="CA47" i="14"/>
  <c r="BZ47" i="14"/>
  <c r="BU47" i="14"/>
  <c r="BU50" i="14" s="1"/>
  <c r="BR47" i="14"/>
  <c r="BR50" i="14" s="1"/>
  <c r="BP47" i="14"/>
  <c r="BP50" i="14" s="1"/>
  <c r="BN47" i="14"/>
  <c r="BN50" i="14" s="1"/>
  <c r="BJ47" i="14"/>
  <c r="BH47" i="14"/>
  <c r="BF47" i="14"/>
  <c r="BD47" i="14"/>
  <c r="BC47" i="14"/>
  <c r="BC50" i="14" s="1"/>
  <c r="BB47" i="14"/>
  <c r="BA47" i="14"/>
  <c r="AP47" i="14"/>
  <c r="AP50" i="14" s="1"/>
  <c r="AO47" i="14"/>
  <c r="AO50" i="14" s="1"/>
  <c r="AJ47" i="14"/>
  <c r="AJ50" i="14" s="1"/>
  <c r="AH47" i="14"/>
  <c r="AH50" i="14" s="1"/>
  <c r="AF47" i="14"/>
  <c r="AC47" i="14"/>
  <c r="AB47" i="14"/>
  <c r="Q47" i="14"/>
  <c r="Q50" i="14" s="1"/>
  <c r="P47" i="14"/>
  <c r="P50" i="14" s="1"/>
  <c r="K47" i="14"/>
  <c r="K50" i="14" s="1"/>
  <c r="I47" i="14"/>
  <c r="I50" i="14" s="1"/>
  <c r="G47" i="14"/>
  <c r="D47" i="14"/>
  <c r="C47" i="14"/>
  <c r="KK46" i="14"/>
  <c r="KJ46" i="14"/>
  <c r="JL46" i="14"/>
  <c r="JK46" i="14"/>
  <c r="IM46" i="14"/>
  <c r="IL46" i="14"/>
  <c r="HN46" i="14"/>
  <c r="HM46" i="14"/>
  <c r="GO46" i="14"/>
  <c r="GN46" i="14"/>
  <c r="FP46" i="14"/>
  <c r="FO46" i="14"/>
  <c r="EQ46" i="14"/>
  <c r="EP46" i="14"/>
  <c r="DR46" i="14"/>
  <c r="DQ46" i="14"/>
  <c r="CS46" i="14"/>
  <c r="CR46" i="14"/>
  <c r="BT46" i="14"/>
  <c r="BS46" i="14"/>
  <c r="BP46" i="14"/>
  <c r="AV46" i="14"/>
  <c r="AU46" i="14"/>
  <c r="AT46" i="14"/>
  <c r="AS46" i="14"/>
  <c r="AQ46" i="14"/>
  <c r="AK46" i="14"/>
  <c r="AI46" i="14"/>
  <c r="AG46" i="14"/>
  <c r="AE46" i="14"/>
  <c r="AD46" i="14"/>
  <c r="W46" i="14"/>
  <c r="V46" i="14"/>
  <c r="U46" i="14"/>
  <c r="T46" i="14"/>
  <c r="R46" i="14"/>
  <c r="L46" i="14"/>
  <c r="J46" i="14"/>
  <c r="H46" i="14"/>
  <c r="F46" i="14"/>
  <c r="E46" i="14"/>
  <c r="KM45" i="14"/>
  <c r="KH45" i="14"/>
  <c r="JN45" i="14"/>
  <c r="JI45" i="14"/>
  <c r="IO45" i="14"/>
  <c r="IJ45" i="14"/>
  <c r="HP45" i="14"/>
  <c r="HK45" i="14"/>
  <c r="GQ45" i="14"/>
  <c r="GL45" i="14"/>
  <c r="FR45" i="14"/>
  <c r="FM45" i="14"/>
  <c r="ES45" i="14"/>
  <c r="EN45" i="14"/>
  <c r="DT45" i="14"/>
  <c r="DO45" i="14"/>
  <c r="CT45" i="14"/>
  <c r="CQ45" i="14"/>
  <c r="CO45" i="14"/>
  <c r="CM45" i="14"/>
  <c r="CI45" i="14"/>
  <c r="CN45" i="14" s="1"/>
  <c r="CG45" i="14"/>
  <c r="CH45" i="14" s="1"/>
  <c r="CE45" i="14"/>
  <c r="CF45" i="14" s="1"/>
  <c r="CC45" i="14"/>
  <c r="CD45" i="14" s="1"/>
  <c r="CB45" i="14"/>
  <c r="CA45" i="14"/>
  <c r="BZ45" i="14"/>
  <c r="BU45" i="14"/>
  <c r="BR45" i="14"/>
  <c r="BN45" i="14"/>
  <c r="BJ45" i="14"/>
  <c r="BO45" i="14" s="1"/>
  <c r="BH45" i="14"/>
  <c r="BI45" i="14" s="1"/>
  <c r="BF45" i="14"/>
  <c r="BG45" i="14" s="1"/>
  <c r="BD45" i="14"/>
  <c r="BE45" i="14" s="1"/>
  <c r="BC45" i="14"/>
  <c r="BB45" i="14"/>
  <c r="BA45" i="14"/>
  <c r="AP45" i="14"/>
  <c r="AO45" i="14"/>
  <c r="AJ45" i="14"/>
  <c r="AH45" i="14"/>
  <c r="AF45" i="14"/>
  <c r="AC45" i="14"/>
  <c r="AB45" i="14"/>
  <c r="Q45" i="14"/>
  <c r="P45" i="14"/>
  <c r="K45" i="14"/>
  <c r="I45" i="14"/>
  <c r="G45" i="14"/>
  <c r="D45" i="14"/>
  <c r="C45" i="14"/>
  <c r="KM44" i="14"/>
  <c r="KH44" i="14"/>
  <c r="KH46" i="14" s="1"/>
  <c r="JN44" i="14"/>
  <c r="JI44" i="14"/>
  <c r="JI46" i="14" s="1"/>
  <c r="IO44" i="14"/>
  <c r="IJ44" i="14"/>
  <c r="IJ46" i="14" s="1"/>
  <c r="HP44" i="14"/>
  <c r="HK44" i="14"/>
  <c r="HK46" i="14" s="1"/>
  <c r="GQ44" i="14"/>
  <c r="GL44" i="14"/>
  <c r="GL46" i="14" s="1"/>
  <c r="FR44" i="14"/>
  <c r="FM44" i="14"/>
  <c r="FM46" i="14" s="1"/>
  <c r="ES44" i="14"/>
  <c r="EN44" i="14"/>
  <c r="EN46" i="14" s="1"/>
  <c r="DT44" i="14"/>
  <c r="DO44" i="14"/>
  <c r="DO46" i="14" s="1"/>
  <c r="CT44" i="14"/>
  <c r="CT46" i="14" s="1"/>
  <c r="CQ44" i="14"/>
  <c r="CQ46" i="14" s="1"/>
  <c r="CO44" i="14"/>
  <c r="CO46" i="14" s="1"/>
  <c r="CM44" i="14"/>
  <c r="CM46" i="14" s="1"/>
  <c r="CI44" i="14"/>
  <c r="CG44" i="14"/>
  <c r="CE44" i="14"/>
  <c r="CC44" i="14"/>
  <c r="CB44" i="14"/>
  <c r="CB46" i="14" s="1"/>
  <c r="CA44" i="14"/>
  <c r="BZ44" i="14"/>
  <c r="BU44" i="14"/>
  <c r="BU46" i="14" s="1"/>
  <c r="BR44" i="14"/>
  <c r="BR46" i="14" s="1"/>
  <c r="BN44" i="14"/>
  <c r="BN46" i="14" s="1"/>
  <c r="BJ44" i="14"/>
  <c r="BH44" i="14"/>
  <c r="BF44" i="14"/>
  <c r="BD44" i="14"/>
  <c r="BC44" i="14"/>
  <c r="BC46" i="14" s="1"/>
  <c r="BB44" i="14"/>
  <c r="BA44" i="14"/>
  <c r="AP44" i="14"/>
  <c r="AP46" i="14" s="1"/>
  <c r="AO44" i="14"/>
  <c r="AO46" i="14" s="1"/>
  <c r="AJ44" i="14"/>
  <c r="AJ46" i="14" s="1"/>
  <c r="AH44" i="14"/>
  <c r="AH46" i="14" s="1"/>
  <c r="AF44" i="14"/>
  <c r="AC44" i="14"/>
  <c r="AB44" i="14"/>
  <c r="Q44" i="14"/>
  <c r="Q46" i="14" s="1"/>
  <c r="P44" i="14"/>
  <c r="P46" i="14" s="1"/>
  <c r="K44" i="14"/>
  <c r="K46" i="14" s="1"/>
  <c r="I44" i="14"/>
  <c r="I46" i="14" s="1"/>
  <c r="G44" i="14"/>
  <c r="D44" i="14"/>
  <c r="C44" i="14"/>
  <c r="KK43" i="14"/>
  <c r="KJ43" i="14"/>
  <c r="JL43" i="14"/>
  <c r="JK43" i="14"/>
  <c r="IM43" i="14"/>
  <c r="IL43" i="14"/>
  <c r="HN43" i="14"/>
  <c r="HM43" i="14"/>
  <c r="GO43" i="14"/>
  <c r="GN43" i="14"/>
  <c r="FP43" i="14"/>
  <c r="FO43" i="14"/>
  <c r="EQ43" i="14"/>
  <c r="EP43" i="14"/>
  <c r="DR43" i="14"/>
  <c r="DQ43" i="14"/>
  <c r="CS43" i="14"/>
  <c r="CR43" i="14"/>
  <c r="CC43" i="14"/>
  <c r="BT43" i="14"/>
  <c r="BS43" i="14"/>
  <c r="AV43" i="14"/>
  <c r="AU43" i="14"/>
  <c r="AT43" i="14"/>
  <c r="AS43" i="14"/>
  <c r="AQ43" i="14"/>
  <c r="AK43" i="14"/>
  <c r="AI43" i="14"/>
  <c r="AG43" i="14"/>
  <c r="AE43" i="14"/>
  <c r="AD43" i="14"/>
  <c r="W43" i="14"/>
  <c r="V43" i="14"/>
  <c r="U43" i="14"/>
  <c r="T43" i="14"/>
  <c r="R43" i="14"/>
  <c r="L43" i="14"/>
  <c r="J43" i="14"/>
  <c r="H43" i="14"/>
  <c r="F43" i="14"/>
  <c r="E43" i="14"/>
  <c r="KM42" i="14"/>
  <c r="KH42" i="14"/>
  <c r="KH43" i="14" s="1"/>
  <c r="JN42" i="14"/>
  <c r="JI42" i="14"/>
  <c r="JI43" i="14" s="1"/>
  <c r="IO42" i="14"/>
  <c r="IJ42" i="14"/>
  <c r="IJ43" i="14" s="1"/>
  <c r="HP42" i="14"/>
  <c r="HK42" i="14"/>
  <c r="HK43" i="14" s="1"/>
  <c r="GQ42" i="14"/>
  <c r="GL42" i="14"/>
  <c r="GL43" i="14" s="1"/>
  <c r="FR42" i="14"/>
  <c r="FM42" i="14"/>
  <c r="FM43" i="14" s="1"/>
  <c r="ES42" i="14"/>
  <c r="EN42" i="14"/>
  <c r="EN43" i="14" s="1"/>
  <c r="DT42" i="14"/>
  <c r="DO42" i="14"/>
  <c r="DO43" i="14" s="1"/>
  <c r="CT42" i="14"/>
  <c r="CT43" i="14" s="1"/>
  <c r="CQ42" i="14"/>
  <c r="CQ43" i="14" s="1"/>
  <c r="CO42" i="14"/>
  <c r="CO43" i="14" s="1"/>
  <c r="CM42" i="14"/>
  <c r="CM43" i="14" s="1"/>
  <c r="CI42" i="14"/>
  <c r="CG42" i="14"/>
  <c r="CE42" i="14"/>
  <c r="CD42" i="14"/>
  <c r="CB42" i="14"/>
  <c r="CB43" i="14" s="1"/>
  <c r="CA42" i="14"/>
  <c r="BZ42" i="14"/>
  <c r="BU42" i="14"/>
  <c r="BU43" i="14" s="1"/>
  <c r="BR42" i="14"/>
  <c r="BR43" i="14" s="1"/>
  <c r="BP42" i="14"/>
  <c r="BP43" i="14" s="1"/>
  <c r="BJ42" i="14"/>
  <c r="BH42" i="14"/>
  <c r="BF42" i="14"/>
  <c r="BD42" i="14"/>
  <c r="BC42" i="14"/>
  <c r="BC43" i="14" s="1"/>
  <c r="BB42" i="14"/>
  <c r="BA42" i="14"/>
  <c r="AP42" i="14"/>
  <c r="AP43" i="14" s="1"/>
  <c r="AO42" i="14"/>
  <c r="AO43" i="14" s="1"/>
  <c r="AJ42" i="14"/>
  <c r="AJ43" i="14" s="1"/>
  <c r="AH42" i="14"/>
  <c r="AH43" i="14" s="1"/>
  <c r="AF42" i="14"/>
  <c r="AC42" i="14"/>
  <c r="AB42" i="14"/>
  <c r="Q42" i="14"/>
  <c r="Q43" i="14" s="1"/>
  <c r="P42" i="14"/>
  <c r="P43" i="14" s="1"/>
  <c r="K42" i="14"/>
  <c r="K43" i="14" s="1"/>
  <c r="I42" i="14"/>
  <c r="I43" i="14" s="1"/>
  <c r="G42" i="14"/>
  <c r="D42" i="14"/>
  <c r="C42" i="14"/>
  <c r="KK41" i="14"/>
  <c r="KJ41" i="14"/>
  <c r="JL41" i="14"/>
  <c r="JK41" i="14"/>
  <c r="IM41" i="14"/>
  <c r="IL41" i="14"/>
  <c r="HN41" i="14"/>
  <c r="HM41" i="14"/>
  <c r="GO41" i="14"/>
  <c r="GN41" i="14"/>
  <c r="FP41" i="14"/>
  <c r="FO41" i="14"/>
  <c r="EQ41" i="14"/>
  <c r="EP41" i="14"/>
  <c r="DR41" i="14"/>
  <c r="DQ41" i="14"/>
  <c r="CS41" i="14"/>
  <c r="CR41" i="14"/>
  <c r="BT41" i="14"/>
  <c r="BS41" i="14"/>
  <c r="BP41" i="14"/>
  <c r="AV41" i="14"/>
  <c r="AU41" i="14"/>
  <c r="AT41" i="14"/>
  <c r="AS41" i="14"/>
  <c r="AQ41" i="14"/>
  <c r="AK41" i="14"/>
  <c r="AI41" i="14"/>
  <c r="AG41" i="14"/>
  <c r="AE41" i="14"/>
  <c r="AD41" i="14"/>
  <c r="W41" i="14"/>
  <c r="V41" i="14"/>
  <c r="U41" i="14"/>
  <c r="T41" i="14"/>
  <c r="R41" i="14"/>
  <c r="L41" i="14"/>
  <c r="J41" i="14"/>
  <c r="H41" i="14"/>
  <c r="F41" i="14"/>
  <c r="E41" i="14"/>
  <c r="KM40" i="14"/>
  <c r="KH40" i="14"/>
  <c r="KH41" i="14" s="1"/>
  <c r="JN40" i="14"/>
  <c r="JI40" i="14"/>
  <c r="JI41" i="14" s="1"/>
  <c r="IO40" i="14"/>
  <c r="IJ40" i="14"/>
  <c r="IJ41" i="14" s="1"/>
  <c r="HP40" i="14"/>
  <c r="HK40" i="14"/>
  <c r="HK41" i="14" s="1"/>
  <c r="GQ40" i="14"/>
  <c r="GL40" i="14"/>
  <c r="GL41" i="14" s="1"/>
  <c r="FR40" i="14"/>
  <c r="FM40" i="14"/>
  <c r="FM41" i="14" s="1"/>
  <c r="ES40" i="14"/>
  <c r="EN40" i="14"/>
  <c r="EN41" i="14" s="1"/>
  <c r="DT40" i="14"/>
  <c r="DO40" i="14"/>
  <c r="DO41" i="14" s="1"/>
  <c r="CT40" i="14"/>
  <c r="CT41" i="14" s="1"/>
  <c r="CQ40" i="14"/>
  <c r="CQ41" i="14" s="1"/>
  <c r="CO40" i="14"/>
  <c r="CO41" i="14" s="1"/>
  <c r="CM40" i="14"/>
  <c r="CM41" i="14" s="1"/>
  <c r="CI40" i="14"/>
  <c r="CG40" i="14"/>
  <c r="CE40" i="14"/>
  <c r="CC40" i="14"/>
  <c r="CB40" i="14"/>
  <c r="CB41" i="14" s="1"/>
  <c r="CA40" i="14"/>
  <c r="BZ40" i="14"/>
  <c r="BU40" i="14"/>
  <c r="BU41" i="14" s="1"/>
  <c r="BR40" i="14"/>
  <c r="BR41" i="14" s="1"/>
  <c r="BJ40" i="14"/>
  <c r="BH40" i="14"/>
  <c r="BF40" i="14"/>
  <c r="BD40" i="14"/>
  <c r="BC40" i="14"/>
  <c r="BC41" i="14" s="1"/>
  <c r="BB40" i="14"/>
  <c r="BA40" i="14"/>
  <c r="AP40" i="14"/>
  <c r="AP41" i="14" s="1"/>
  <c r="AO40" i="14"/>
  <c r="AO41" i="14" s="1"/>
  <c r="AJ40" i="14"/>
  <c r="AJ41" i="14" s="1"/>
  <c r="AH40" i="14"/>
  <c r="AH41" i="14" s="1"/>
  <c r="AF40" i="14"/>
  <c r="AC40" i="14"/>
  <c r="AB40" i="14"/>
  <c r="Q40" i="14"/>
  <c r="Q41" i="14" s="1"/>
  <c r="P40" i="14"/>
  <c r="P41" i="14" s="1"/>
  <c r="K40" i="14"/>
  <c r="K41" i="14" s="1"/>
  <c r="I40" i="14"/>
  <c r="I41" i="14" s="1"/>
  <c r="G40" i="14"/>
  <c r="D40" i="14"/>
  <c r="C40" i="14"/>
  <c r="KK39" i="14"/>
  <c r="KJ39" i="14"/>
  <c r="JU39" i="14"/>
  <c r="JT39" i="14"/>
  <c r="JS39" i="14"/>
  <c r="JR39" i="14"/>
  <c r="JL39" i="14"/>
  <c r="JK39" i="14"/>
  <c r="IV39" i="14"/>
  <c r="IU39" i="14"/>
  <c r="IT39" i="14"/>
  <c r="IS39" i="14"/>
  <c r="IM39" i="14"/>
  <c r="IL39" i="14"/>
  <c r="HW39" i="14"/>
  <c r="HV39" i="14"/>
  <c r="HU39" i="14"/>
  <c r="HT39" i="14"/>
  <c r="HN39" i="14"/>
  <c r="HM39" i="14"/>
  <c r="GX39" i="14"/>
  <c r="GW39" i="14"/>
  <c r="GV39" i="14"/>
  <c r="GU39" i="14"/>
  <c r="GO39" i="14"/>
  <c r="GN39" i="14"/>
  <c r="FY39" i="14"/>
  <c r="FX39" i="14"/>
  <c r="FW39" i="14"/>
  <c r="FV39" i="14"/>
  <c r="FP39" i="14"/>
  <c r="FO39" i="14"/>
  <c r="EZ39" i="14"/>
  <c r="EY39" i="14"/>
  <c r="EX39" i="14"/>
  <c r="EW39" i="14"/>
  <c r="EQ39" i="14"/>
  <c r="EP39" i="14"/>
  <c r="EA39" i="14"/>
  <c r="DZ39" i="14"/>
  <c r="DY39" i="14"/>
  <c r="DX39" i="14"/>
  <c r="DR39" i="14"/>
  <c r="DQ39" i="14"/>
  <c r="DB39" i="14"/>
  <c r="DA39" i="14"/>
  <c r="CZ39" i="14"/>
  <c r="CY39" i="14"/>
  <c r="CS39" i="14"/>
  <c r="CR39" i="14"/>
  <c r="BT39" i="14"/>
  <c r="BS39" i="14"/>
  <c r="BP39" i="14"/>
  <c r="AV39" i="14"/>
  <c r="AU39" i="14"/>
  <c r="AT39" i="14"/>
  <c r="AS39" i="14"/>
  <c r="AQ39" i="14"/>
  <c r="AK39" i="14"/>
  <c r="AI39" i="14"/>
  <c r="AG39" i="14"/>
  <c r="AE39" i="14"/>
  <c r="AD39" i="14"/>
  <c r="W39" i="14"/>
  <c r="V39" i="14"/>
  <c r="U39" i="14"/>
  <c r="T39" i="14"/>
  <c r="R39" i="14"/>
  <c r="L39" i="14"/>
  <c r="J39" i="14"/>
  <c r="H39" i="14"/>
  <c r="F39" i="14"/>
  <c r="E39" i="14"/>
  <c r="KM38" i="14"/>
  <c r="KH38" i="14"/>
  <c r="KH39" i="14" s="1"/>
  <c r="JN38" i="14"/>
  <c r="JI38" i="14"/>
  <c r="JI39" i="14" s="1"/>
  <c r="IO38" i="14"/>
  <c r="IJ38" i="14"/>
  <c r="IJ39" i="14" s="1"/>
  <c r="HP38" i="14"/>
  <c r="HK38" i="14"/>
  <c r="HK39" i="14" s="1"/>
  <c r="GQ38" i="14"/>
  <c r="GL38" i="14"/>
  <c r="GL39" i="14" s="1"/>
  <c r="FR38" i="14"/>
  <c r="FM38" i="14"/>
  <c r="FM39" i="14" s="1"/>
  <c r="ES38" i="14"/>
  <c r="EN38" i="14"/>
  <c r="EN39" i="14" s="1"/>
  <c r="DT38" i="14"/>
  <c r="DO38" i="14"/>
  <c r="DO39" i="14" s="1"/>
  <c r="CT38" i="14"/>
  <c r="CT39" i="14" s="1"/>
  <c r="CQ38" i="14"/>
  <c r="CQ39" i="14" s="1"/>
  <c r="CO38" i="14"/>
  <c r="CO39" i="14" s="1"/>
  <c r="CM38" i="14"/>
  <c r="CM39" i="14" s="1"/>
  <c r="CI38" i="14"/>
  <c r="CG38" i="14"/>
  <c r="CE38" i="14"/>
  <c r="CC38" i="14"/>
  <c r="CB38" i="14"/>
  <c r="CB39" i="14" s="1"/>
  <c r="CA38" i="14"/>
  <c r="BZ38" i="14"/>
  <c r="BU38" i="14"/>
  <c r="BU39" i="14" s="1"/>
  <c r="BR38" i="14"/>
  <c r="BR39" i="14" s="1"/>
  <c r="BJ38" i="14"/>
  <c r="BH38" i="14"/>
  <c r="BF38" i="14"/>
  <c r="BD38" i="14"/>
  <c r="BC38" i="14"/>
  <c r="BC39" i="14" s="1"/>
  <c r="BB38" i="14"/>
  <c r="BA38" i="14"/>
  <c r="AP38" i="14"/>
  <c r="AP39" i="14" s="1"/>
  <c r="AO38" i="14"/>
  <c r="AO39" i="14" s="1"/>
  <c r="AJ38" i="14"/>
  <c r="AJ39" i="14" s="1"/>
  <c r="AH38" i="14"/>
  <c r="AH39" i="14" s="1"/>
  <c r="AF38" i="14"/>
  <c r="AC38" i="14"/>
  <c r="AB38" i="14"/>
  <c r="Q38" i="14"/>
  <c r="Q39" i="14" s="1"/>
  <c r="P38" i="14"/>
  <c r="P39" i="14" s="1"/>
  <c r="K38" i="14"/>
  <c r="K39" i="14" s="1"/>
  <c r="I38" i="14"/>
  <c r="I39" i="14" s="1"/>
  <c r="G38" i="14"/>
  <c r="D38" i="14"/>
  <c r="C38" i="14"/>
  <c r="KK37" i="14"/>
  <c r="KJ37" i="14"/>
  <c r="JU37" i="14"/>
  <c r="JT37" i="14"/>
  <c r="JS37" i="14"/>
  <c r="JR37" i="14"/>
  <c r="JL37" i="14"/>
  <c r="JK37" i="14"/>
  <c r="IV37" i="14"/>
  <c r="IU37" i="14"/>
  <c r="IT37" i="14"/>
  <c r="IS37" i="14"/>
  <c r="IM37" i="14"/>
  <c r="IL37" i="14"/>
  <c r="HW37" i="14"/>
  <c r="HV37" i="14"/>
  <c r="HU37" i="14"/>
  <c r="HT37" i="14"/>
  <c r="HN37" i="14"/>
  <c r="HM37" i="14"/>
  <c r="GX37" i="14"/>
  <c r="GW37" i="14"/>
  <c r="GV37" i="14"/>
  <c r="GU37" i="14"/>
  <c r="GO37" i="14"/>
  <c r="GN37" i="14"/>
  <c r="FY37" i="14"/>
  <c r="FX37" i="14"/>
  <c r="FW37" i="14"/>
  <c r="FV37" i="14"/>
  <c r="FP37" i="14"/>
  <c r="FO37" i="14"/>
  <c r="EZ37" i="14"/>
  <c r="EY37" i="14"/>
  <c r="EX37" i="14"/>
  <c r="EW37" i="14"/>
  <c r="EQ37" i="14"/>
  <c r="EP37" i="14"/>
  <c r="EA37" i="14"/>
  <c r="DZ37" i="14"/>
  <c r="DY37" i="14"/>
  <c r="DX37" i="14"/>
  <c r="DR37" i="14"/>
  <c r="DQ37" i="14"/>
  <c r="DB37" i="14"/>
  <c r="DA37" i="14"/>
  <c r="CZ37" i="14"/>
  <c r="CY37" i="14"/>
  <c r="CS37" i="14"/>
  <c r="CR37" i="14"/>
  <c r="BT37" i="14"/>
  <c r="BS37" i="14"/>
  <c r="AV37" i="14"/>
  <c r="AU37" i="14"/>
  <c r="AT37" i="14"/>
  <c r="AS37" i="14"/>
  <c r="AQ37" i="14"/>
  <c r="AK37" i="14"/>
  <c r="AI37" i="14"/>
  <c r="AG37" i="14"/>
  <c r="AE37" i="14"/>
  <c r="AD37" i="14"/>
  <c r="W37" i="14"/>
  <c r="V37" i="14"/>
  <c r="U37" i="14"/>
  <c r="T37" i="14"/>
  <c r="R37" i="14"/>
  <c r="L37" i="14"/>
  <c r="J37" i="14"/>
  <c r="H37" i="14"/>
  <c r="F37" i="14"/>
  <c r="E37" i="14"/>
  <c r="KM36" i="14"/>
  <c r="KH36" i="14"/>
  <c r="JN36" i="14"/>
  <c r="JI36" i="14"/>
  <c r="IO36" i="14"/>
  <c r="IJ36" i="14"/>
  <c r="HP36" i="14"/>
  <c r="HK36" i="14"/>
  <c r="GQ36" i="14"/>
  <c r="GL36" i="14"/>
  <c r="FR36" i="14"/>
  <c r="FM36" i="14"/>
  <c r="ES36" i="14"/>
  <c r="EN36" i="14"/>
  <c r="DT36" i="14"/>
  <c r="DO36" i="14"/>
  <c r="CT36" i="14"/>
  <c r="CQ36" i="14"/>
  <c r="CO36" i="14"/>
  <c r="CM36" i="14"/>
  <c r="CI36" i="14"/>
  <c r="CN36" i="14" s="1"/>
  <c r="CG36" i="14"/>
  <c r="CH36" i="14" s="1"/>
  <c r="CE36" i="14"/>
  <c r="CF36" i="14" s="1"/>
  <c r="CC36" i="14"/>
  <c r="CD36" i="14" s="1"/>
  <c r="CB36" i="14"/>
  <c r="CA36" i="14"/>
  <c r="BZ36" i="14"/>
  <c r="BU36" i="14"/>
  <c r="BR36" i="14"/>
  <c r="BP36" i="14"/>
  <c r="BN36" i="14"/>
  <c r="BJ36" i="14"/>
  <c r="BO36" i="14" s="1"/>
  <c r="BH36" i="14"/>
  <c r="BI36" i="14" s="1"/>
  <c r="BF36" i="14"/>
  <c r="BG36" i="14" s="1"/>
  <c r="BD36" i="14"/>
  <c r="BE36" i="14" s="1"/>
  <c r="BC36" i="14"/>
  <c r="BB36" i="14"/>
  <c r="BA36" i="14"/>
  <c r="AP36" i="14"/>
  <c r="AO36" i="14"/>
  <c r="AJ36" i="14"/>
  <c r="AH36" i="14"/>
  <c r="AF36" i="14"/>
  <c r="AC36" i="14"/>
  <c r="AB36" i="14"/>
  <c r="Q36" i="14"/>
  <c r="P36" i="14"/>
  <c r="K36" i="14"/>
  <c r="I36" i="14"/>
  <c r="G36" i="14"/>
  <c r="D36" i="14"/>
  <c r="C36" i="14"/>
  <c r="KM35" i="14"/>
  <c r="KH35" i="14"/>
  <c r="JN35" i="14"/>
  <c r="JI35" i="14"/>
  <c r="IO35" i="14"/>
  <c r="IJ35" i="14"/>
  <c r="HP35" i="14"/>
  <c r="HK35" i="14"/>
  <c r="GQ35" i="14"/>
  <c r="GL35" i="14"/>
  <c r="FR35" i="14"/>
  <c r="FM35" i="14"/>
  <c r="ES35" i="14"/>
  <c r="EN35" i="14"/>
  <c r="DT35" i="14"/>
  <c r="DO35" i="14"/>
  <c r="CT35" i="14"/>
  <c r="CQ35" i="14"/>
  <c r="CO35" i="14"/>
  <c r="CM35" i="14"/>
  <c r="CI35" i="14"/>
  <c r="CN35" i="14" s="1"/>
  <c r="CG35" i="14"/>
  <c r="CH35" i="14" s="1"/>
  <c r="CE35" i="14"/>
  <c r="CF35" i="14" s="1"/>
  <c r="CC35" i="14"/>
  <c r="CD35" i="14" s="1"/>
  <c r="CB35" i="14"/>
  <c r="CA35" i="14"/>
  <c r="BZ35" i="14"/>
  <c r="BU35" i="14"/>
  <c r="BR35" i="14"/>
  <c r="BP35" i="14"/>
  <c r="BN35" i="14"/>
  <c r="BJ35" i="14"/>
  <c r="BO35" i="14" s="1"/>
  <c r="BH35" i="14"/>
  <c r="BI35" i="14" s="1"/>
  <c r="BF35" i="14"/>
  <c r="BG35" i="14" s="1"/>
  <c r="BD35" i="14"/>
  <c r="BE35" i="14" s="1"/>
  <c r="BC35" i="14"/>
  <c r="BB35" i="14"/>
  <c r="BA35" i="14"/>
  <c r="AP35" i="14"/>
  <c r="AO35" i="14"/>
  <c r="AJ35" i="14"/>
  <c r="AH35" i="14"/>
  <c r="AF35" i="14"/>
  <c r="AC35" i="14"/>
  <c r="AB35" i="14"/>
  <c r="Q35" i="14"/>
  <c r="P35" i="14"/>
  <c r="K35" i="14"/>
  <c r="I35" i="14"/>
  <c r="G35" i="14"/>
  <c r="D35" i="14"/>
  <c r="C35" i="14"/>
  <c r="KM34" i="14"/>
  <c r="KH34" i="14"/>
  <c r="KH37" i="14" s="1"/>
  <c r="JN34" i="14"/>
  <c r="JI34" i="14"/>
  <c r="JI37" i="14" s="1"/>
  <c r="IO34" i="14"/>
  <c r="IJ34" i="14"/>
  <c r="IJ37" i="14" s="1"/>
  <c r="HP34" i="14"/>
  <c r="HK34" i="14"/>
  <c r="HK37" i="14" s="1"/>
  <c r="GQ34" i="14"/>
  <c r="GL34" i="14"/>
  <c r="GL37" i="14" s="1"/>
  <c r="FR34" i="14"/>
  <c r="FM34" i="14"/>
  <c r="FM37" i="14" s="1"/>
  <c r="ES34" i="14"/>
  <c r="EN34" i="14"/>
  <c r="EN37" i="14" s="1"/>
  <c r="DT34" i="14"/>
  <c r="DO34" i="14"/>
  <c r="DO37" i="14" s="1"/>
  <c r="CT34" i="14"/>
  <c r="CT37" i="14" s="1"/>
  <c r="CQ34" i="14"/>
  <c r="CQ37" i="14" s="1"/>
  <c r="CO34" i="14"/>
  <c r="CO37" i="14" s="1"/>
  <c r="CM34" i="14"/>
  <c r="CM37" i="14" s="1"/>
  <c r="CI34" i="14"/>
  <c r="CG34" i="14"/>
  <c r="CE34" i="14"/>
  <c r="CC34" i="14"/>
  <c r="CB34" i="14"/>
  <c r="CB37" i="14" s="1"/>
  <c r="CA34" i="14"/>
  <c r="BZ34" i="14"/>
  <c r="BU34" i="14"/>
  <c r="BU37" i="14" s="1"/>
  <c r="BR34" i="14"/>
  <c r="BR37" i="14" s="1"/>
  <c r="BP34" i="14"/>
  <c r="BP37" i="14" s="1"/>
  <c r="BN34" i="14"/>
  <c r="BN37" i="14" s="1"/>
  <c r="BJ34" i="14"/>
  <c r="BH34" i="14"/>
  <c r="BF34" i="14"/>
  <c r="BD34" i="14"/>
  <c r="BC34" i="14"/>
  <c r="BC37" i="14" s="1"/>
  <c r="BB34" i="14"/>
  <c r="BA34" i="14"/>
  <c r="AP34" i="14"/>
  <c r="AP37" i="14" s="1"/>
  <c r="AO34" i="14"/>
  <c r="AO37" i="14" s="1"/>
  <c r="AJ34" i="14"/>
  <c r="AJ37" i="14" s="1"/>
  <c r="AH34" i="14"/>
  <c r="AH37" i="14" s="1"/>
  <c r="AF34" i="14"/>
  <c r="AC34" i="14"/>
  <c r="AB34" i="14"/>
  <c r="Q34" i="14"/>
  <c r="Q37" i="14" s="1"/>
  <c r="P34" i="14"/>
  <c r="P37" i="14" s="1"/>
  <c r="K34" i="14"/>
  <c r="K37" i="14" s="1"/>
  <c r="I34" i="14"/>
  <c r="I37" i="14" s="1"/>
  <c r="G34" i="14"/>
  <c r="D34" i="14"/>
  <c r="C34" i="14"/>
  <c r="KK33" i="14"/>
  <c r="KJ33" i="14"/>
  <c r="JW33" i="14"/>
  <c r="JU33" i="14"/>
  <c r="JT33" i="14"/>
  <c r="JS33" i="14"/>
  <c r="JR33" i="14"/>
  <c r="JL33" i="14"/>
  <c r="JK33" i="14"/>
  <c r="IX33" i="14"/>
  <c r="IV33" i="14"/>
  <c r="IU33" i="14"/>
  <c r="IT33" i="14"/>
  <c r="IS33" i="14"/>
  <c r="IM33" i="14"/>
  <c r="IL33" i="14"/>
  <c r="HY33" i="14"/>
  <c r="HW33" i="14"/>
  <c r="HV33" i="14"/>
  <c r="HU33" i="14"/>
  <c r="HT33" i="14"/>
  <c r="HN33" i="14"/>
  <c r="HM33" i="14"/>
  <c r="GZ33" i="14"/>
  <c r="GX33" i="14"/>
  <c r="GW33" i="14"/>
  <c r="GV33" i="14"/>
  <c r="GU33" i="14"/>
  <c r="GO33" i="14"/>
  <c r="GN33" i="14"/>
  <c r="GA33" i="14"/>
  <c r="FY33" i="14"/>
  <c r="FX33" i="14"/>
  <c r="FW33" i="14"/>
  <c r="FV33" i="14"/>
  <c r="FP33" i="14"/>
  <c r="FO33" i="14"/>
  <c r="FB33" i="14"/>
  <c r="EZ33" i="14"/>
  <c r="EY33" i="14"/>
  <c r="EX33" i="14"/>
  <c r="EW33" i="14"/>
  <c r="EQ33" i="14"/>
  <c r="EP33" i="14"/>
  <c r="EC33" i="14"/>
  <c r="EA33" i="14"/>
  <c r="DZ33" i="14"/>
  <c r="DY33" i="14"/>
  <c r="DX33" i="14"/>
  <c r="DR33" i="14"/>
  <c r="DQ33" i="14"/>
  <c r="DD33" i="14"/>
  <c r="DB33" i="14"/>
  <c r="DA33" i="14"/>
  <c r="CZ33" i="14"/>
  <c r="CY33" i="14"/>
  <c r="CS33" i="14"/>
  <c r="CR33" i="14"/>
  <c r="BT33" i="14"/>
  <c r="BS33" i="14"/>
  <c r="BR33" i="14"/>
  <c r="AV33" i="14"/>
  <c r="AU33" i="14"/>
  <c r="AT33" i="14"/>
  <c r="AS33" i="14"/>
  <c r="AQ33" i="14"/>
  <c r="AK33" i="14"/>
  <c r="AI33" i="14"/>
  <c r="AG33" i="14"/>
  <c r="AE33" i="14"/>
  <c r="AD33" i="14"/>
  <c r="W33" i="14"/>
  <c r="V33" i="14"/>
  <c r="U33" i="14"/>
  <c r="T33" i="14"/>
  <c r="R33" i="14"/>
  <c r="L33" i="14"/>
  <c r="J33" i="14"/>
  <c r="H33" i="14"/>
  <c r="F33" i="14"/>
  <c r="E33" i="14"/>
  <c r="KM32" i="14"/>
  <c r="KH32" i="14"/>
  <c r="JN32" i="14"/>
  <c r="JI32" i="14"/>
  <c r="IO32" i="14"/>
  <c r="IJ32" i="14"/>
  <c r="HP32" i="14"/>
  <c r="HK32" i="14"/>
  <c r="GQ32" i="14"/>
  <c r="GL32" i="14"/>
  <c r="FR32" i="14"/>
  <c r="FM32" i="14"/>
  <c r="ES32" i="14"/>
  <c r="EN32" i="14"/>
  <c r="DT32" i="14"/>
  <c r="DO32" i="14"/>
  <c r="CT32" i="14"/>
  <c r="CQ32" i="14"/>
  <c r="CO32" i="14"/>
  <c r="CM32" i="14"/>
  <c r="CI32" i="14"/>
  <c r="CN32" i="14" s="1"/>
  <c r="CG32" i="14"/>
  <c r="CH32" i="14" s="1"/>
  <c r="CE32" i="14"/>
  <c r="CF32" i="14" s="1"/>
  <c r="CC32" i="14"/>
  <c r="CD32" i="14" s="1"/>
  <c r="CB32" i="14"/>
  <c r="CA32" i="14"/>
  <c r="BZ32" i="14"/>
  <c r="BU32" i="14"/>
  <c r="BP32" i="14"/>
  <c r="BN32" i="14"/>
  <c r="BJ32" i="14"/>
  <c r="BO32" i="14" s="1"/>
  <c r="BH32" i="14"/>
  <c r="BI32" i="14" s="1"/>
  <c r="BF32" i="14"/>
  <c r="BG32" i="14" s="1"/>
  <c r="BD32" i="14"/>
  <c r="BE32" i="14" s="1"/>
  <c r="BC32" i="14"/>
  <c r="BB32" i="14"/>
  <c r="BA32" i="14"/>
  <c r="AP32" i="14"/>
  <c r="AO32" i="14"/>
  <c r="AJ32" i="14"/>
  <c r="AH32" i="14"/>
  <c r="AF32" i="14"/>
  <c r="AC32" i="14"/>
  <c r="AB32" i="14"/>
  <c r="Q32" i="14"/>
  <c r="P32" i="14"/>
  <c r="K32" i="14"/>
  <c r="I32" i="14"/>
  <c r="G32" i="14"/>
  <c r="D32" i="14"/>
  <c r="C32" i="14"/>
  <c r="KM31" i="14"/>
  <c r="KH31" i="14"/>
  <c r="JN31" i="14"/>
  <c r="JI31" i="14"/>
  <c r="IO31" i="14"/>
  <c r="IJ31" i="14"/>
  <c r="HP31" i="14"/>
  <c r="HK31" i="14"/>
  <c r="GQ31" i="14"/>
  <c r="GL31" i="14"/>
  <c r="FR31" i="14"/>
  <c r="FM31" i="14"/>
  <c r="ES31" i="14"/>
  <c r="EN31" i="14"/>
  <c r="DT31" i="14"/>
  <c r="DO31" i="14"/>
  <c r="CT31" i="14"/>
  <c r="CQ31" i="14"/>
  <c r="CO31" i="14"/>
  <c r="CM31" i="14"/>
  <c r="CI31" i="14"/>
  <c r="CN31" i="14" s="1"/>
  <c r="CG31" i="14"/>
  <c r="CH31" i="14" s="1"/>
  <c r="CE31" i="14"/>
  <c r="CF31" i="14" s="1"/>
  <c r="CC31" i="14"/>
  <c r="CD31" i="14" s="1"/>
  <c r="CB31" i="14"/>
  <c r="CA31" i="14"/>
  <c r="BZ31" i="14"/>
  <c r="BU31" i="14"/>
  <c r="BP31" i="14"/>
  <c r="BN31" i="14"/>
  <c r="BJ31" i="14"/>
  <c r="BO31" i="14" s="1"/>
  <c r="BH31" i="14"/>
  <c r="BI31" i="14" s="1"/>
  <c r="BF31" i="14"/>
  <c r="BG31" i="14" s="1"/>
  <c r="BD31" i="14"/>
  <c r="BE31" i="14" s="1"/>
  <c r="BC31" i="14"/>
  <c r="BB31" i="14"/>
  <c r="BA31" i="14"/>
  <c r="AP31" i="14"/>
  <c r="AO31" i="14"/>
  <c r="AJ31" i="14"/>
  <c r="AH31" i="14"/>
  <c r="AF31" i="14"/>
  <c r="AC31" i="14"/>
  <c r="AB31" i="14"/>
  <c r="Q31" i="14"/>
  <c r="P31" i="14"/>
  <c r="K31" i="14"/>
  <c r="I31" i="14"/>
  <c r="G31" i="14"/>
  <c r="D31" i="14"/>
  <c r="C31" i="14"/>
  <c r="KM30" i="14"/>
  <c r="KH30" i="14"/>
  <c r="JN30" i="14"/>
  <c r="JI30" i="14"/>
  <c r="IO30" i="14"/>
  <c r="IJ30" i="14"/>
  <c r="HP30" i="14"/>
  <c r="HK30" i="14"/>
  <c r="GQ30" i="14"/>
  <c r="GL30" i="14"/>
  <c r="FR30" i="14"/>
  <c r="FM30" i="14"/>
  <c r="ES30" i="14"/>
  <c r="EN30" i="14"/>
  <c r="DT30" i="14"/>
  <c r="DO30" i="14"/>
  <c r="CT30" i="14"/>
  <c r="CQ30" i="14"/>
  <c r="CO30" i="14"/>
  <c r="CM30" i="14"/>
  <c r="CI30" i="14"/>
  <c r="CN30" i="14" s="1"/>
  <c r="CG30" i="14"/>
  <c r="CH30" i="14" s="1"/>
  <c r="CE30" i="14"/>
  <c r="CF30" i="14" s="1"/>
  <c r="CC30" i="14"/>
  <c r="CD30" i="14" s="1"/>
  <c r="CB30" i="14"/>
  <c r="CA30" i="14"/>
  <c r="BZ30" i="14"/>
  <c r="BU30" i="14"/>
  <c r="BP30" i="14"/>
  <c r="BN30" i="14"/>
  <c r="BJ30" i="14"/>
  <c r="BO30" i="14" s="1"/>
  <c r="BH30" i="14"/>
  <c r="BI30" i="14" s="1"/>
  <c r="BF30" i="14"/>
  <c r="BG30" i="14" s="1"/>
  <c r="BD30" i="14"/>
  <c r="BE30" i="14" s="1"/>
  <c r="BC30" i="14"/>
  <c r="BB30" i="14"/>
  <c r="BA30" i="14"/>
  <c r="AP30" i="14"/>
  <c r="AO30" i="14"/>
  <c r="AJ30" i="14"/>
  <c r="AH30" i="14"/>
  <c r="AF30" i="14"/>
  <c r="AC30" i="14"/>
  <c r="AB30" i="14"/>
  <c r="Q30" i="14"/>
  <c r="P30" i="14"/>
  <c r="K30" i="14"/>
  <c r="I30" i="14"/>
  <c r="G30" i="14"/>
  <c r="D30" i="14"/>
  <c r="C30" i="14"/>
  <c r="KM29" i="14"/>
  <c r="KH29" i="14"/>
  <c r="JN29" i="14"/>
  <c r="JI29" i="14"/>
  <c r="IO29" i="14"/>
  <c r="IJ29" i="14"/>
  <c r="HP29" i="14"/>
  <c r="HK29" i="14"/>
  <c r="GQ29" i="14"/>
  <c r="GL29" i="14"/>
  <c r="FR29" i="14"/>
  <c r="FM29" i="14"/>
  <c r="ES29" i="14"/>
  <c r="EN29" i="14"/>
  <c r="DT29" i="14"/>
  <c r="DO29" i="14"/>
  <c r="CT29" i="14"/>
  <c r="CQ29" i="14"/>
  <c r="CO29" i="14"/>
  <c r="CM29" i="14"/>
  <c r="CI29" i="14"/>
  <c r="CN29" i="14" s="1"/>
  <c r="CG29" i="14"/>
  <c r="CH29" i="14" s="1"/>
  <c r="CE29" i="14"/>
  <c r="CF29" i="14" s="1"/>
  <c r="CC29" i="14"/>
  <c r="CD29" i="14" s="1"/>
  <c r="CB29" i="14"/>
  <c r="CA29" i="14"/>
  <c r="BZ29" i="14"/>
  <c r="BU29" i="14"/>
  <c r="BP29" i="14"/>
  <c r="BN29" i="14"/>
  <c r="BJ29" i="14"/>
  <c r="BO29" i="14" s="1"/>
  <c r="BH29" i="14"/>
  <c r="BI29" i="14" s="1"/>
  <c r="BF29" i="14"/>
  <c r="BG29" i="14" s="1"/>
  <c r="BD29" i="14"/>
  <c r="BE29" i="14" s="1"/>
  <c r="BC29" i="14"/>
  <c r="BB29" i="14"/>
  <c r="BA29" i="14"/>
  <c r="AP29" i="14"/>
  <c r="AO29" i="14"/>
  <c r="AJ29" i="14"/>
  <c r="AH29" i="14"/>
  <c r="AF29" i="14"/>
  <c r="AC29" i="14"/>
  <c r="AB29" i="14"/>
  <c r="Q29" i="14"/>
  <c r="P29" i="14"/>
  <c r="K29" i="14"/>
  <c r="I29" i="14"/>
  <c r="G29" i="14"/>
  <c r="D29" i="14"/>
  <c r="C29" i="14"/>
  <c r="KM28" i="14"/>
  <c r="KH28" i="14"/>
  <c r="JN28" i="14"/>
  <c r="JI28" i="14"/>
  <c r="IO28" i="14"/>
  <c r="IJ28" i="14"/>
  <c r="HP28" i="14"/>
  <c r="HK28" i="14"/>
  <c r="GQ28" i="14"/>
  <c r="GL28" i="14"/>
  <c r="FR28" i="14"/>
  <c r="FM28" i="14"/>
  <c r="ES28" i="14"/>
  <c r="EN28" i="14"/>
  <c r="DT28" i="14"/>
  <c r="DO28" i="14"/>
  <c r="CT28" i="14"/>
  <c r="CQ28" i="14"/>
  <c r="CO28" i="14"/>
  <c r="CM28" i="14"/>
  <c r="CI28" i="14"/>
  <c r="CN28" i="14" s="1"/>
  <c r="CG28" i="14"/>
  <c r="CH28" i="14" s="1"/>
  <c r="CE28" i="14"/>
  <c r="CF28" i="14" s="1"/>
  <c r="CC28" i="14"/>
  <c r="CD28" i="14" s="1"/>
  <c r="CB28" i="14"/>
  <c r="CA28" i="14"/>
  <c r="BZ28" i="14"/>
  <c r="BU28" i="14"/>
  <c r="BP28" i="14"/>
  <c r="BN28" i="14"/>
  <c r="BJ28" i="14"/>
  <c r="BO28" i="14" s="1"/>
  <c r="BH28" i="14"/>
  <c r="BI28" i="14" s="1"/>
  <c r="BF28" i="14"/>
  <c r="BG28" i="14" s="1"/>
  <c r="BD28" i="14"/>
  <c r="BE28" i="14" s="1"/>
  <c r="BC28" i="14"/>
  <c r="BB28" i="14"/>
  <c r="BA28" i="14"/>
  <c r="AP28" i="14"/>
  <c r="AO28" i="14"/>
  <c r="AJ28" i="14"/>
  <c r="AH28" i="14"/>
  <c r="AF28" i="14"/>
  <c r="AC28" i="14"/>
  <c r="AB28" i="14"/>
  <c r="Q28" i="14"/>
  <c r="P28" i="14"/>
  <c r="K28" i="14"/>
  <c r="I28" i="14"/>
  <c r="G28" i="14"/>
  <c r="D28" i="14"/>
  <c r="C28" i="14"/>
  <c r="KM27" i="14"/>
  <c r="KH27" i="14"/>
  <c r="JN27" i="14"/>
  <c r="JI27" i="14"/>
  <c r="IO27" i="14"/>
  <c r="IJ27" i="14"/>
  <c r="HP27" i="14"/>
  <c r="HK27" i="14"/>
  <c r="GQ27" i="14"/>
  <c r="GL27" i="14"/>
  <c r="FR27" i="14"/>
  <c r="FM27" i="14"/>
  <c r="ES27" i="14"/>
  <c r="EN27" i="14"/>
  <c r="DT27" i="14"/>
  <c r="DO27" i="14"/>
  <c r="CT27" i="14"/>
  <c r="CQ27" i="14"/>
  <c r="CO27" i="14"/>
  <c r="CM27" i="14"/>
  <c r="CI27" i="14"/>
  <c r="CN27" i="14" s="1"/>
  <c r="CG27" i="14"/>
  <c r="CH27" i="14" s="1"/>
  <c r="CE27" i="14"/>
  <c r="CF27" i="14" s="1"/>
  <c r="CC27" i="14"/>
  <c r="CD27" i="14" s="1"/>
  <c r="CB27" i="14"/>
  <c r="CA27" i="14"/>
  <c r="BZ27" i="14"/>
  <c r="BU27" i="14"/>
  <c r="BP27" i="14"/>
  <c r="BN27" i="14"/>
  <c r="BJ27" i="14"/>
  <c r="BO27" i="14" s="1"/>
  <c r="BH27" i="14"/>
  <c r="BI27" i="14" s="1"/>
  <c r="BF27" i="14"/>
  <c r="BG27" i="14" s="1"/>
  <c r="BD27" i="14"/>
  <c r="BE27" i="14" s="1"/>
  <c r="BC27" i="14"/>
  <c r="BB27" i="14"/>
  <c r="BA27" i="14"/>
  <c r="AP27" i="14"/>
  <c r="AO27" i="14"/>
  <c r="AJ27" i="14"/>
  <c r="AH27" i="14"/>
  <c r="AF27" i="14"/>
  <c r="AC27" i="14"/>
  <c r="AB27" i="14"/>
  <c r="Q27" i="14"/>
  <c r="P27" i="14"/>
  <c r="K27" i="14"/>
  <c r="I27" i="14"/>
  <c r="G27" i="14"/>
  <c r="D27" i="14"/>
  <c r="C27" i="14"/>
  <c r="KM26" i="14"/>
  <c r="KH26" i="14"/>
  <c r="JN26" i="14"/>
  <c r="JI26" i="14"/>
  <c r="IO26" i="14"/>
  <c r="IJ26" i="14"/>
  <c r="HP26" i="14"/>
  <c r="HK26" i="14"/>
  <c r="GQ26" i="14"/>
  <c r="GL26" i="14"/>
  <c r="FR26" i="14"/>
  <c r="FM26" i="14"/>
  <c r="ES26" i="14"/>
  <c r="EN26" i="14"/>
  <c r="DT26" i="14"/>
  <c r="DO26" i="14"/>
  <c r="CT26" i="14"/>
  <c r="CQ26" i="14"/>
  <c r="CO26" i="14"/>
  <c r="CM26" i="14"/>
  <c r="CI26" i="14"/>
  <c r="CN26" i="14" s="1"/>
  <c r="CG26" i="14"/>
  <c r="CH26" i="14" s="1"/>
  <c r="CE26" i="14"/>
  <c r="CF26" i="14" s="1"/>
  <c r="CC26" i="14"/>
  <c r="CD26" i="14" s="1"/>
  <c r="CB26" i="14"/>
  <c r="CA26" i="14"/>
  <c r="BZ26" i="14"/>
  <c r="BU26" i="14"/>
  <c r="BP26" i="14"/>
  <c r="BN26" i="14"/>
  <c r="BJ26" i="14"/>
  <c r="BO26" i="14" s="1"/>
  <c r="BH26" i="14"/>
  <c r="BI26" i="14" s="1"/>
  <c r="BF26" i="14"/>
  <c r="BG26" i="14" s="1"/>
  <c r="BD26" i="14"/>
  <c r="BE26" i="14" s="1"/>
  <c r="BC26" i="14"/>
  <c r="BB26" i="14"/>
  <c r="BA26" i="14"/>
  <c r="AP26" i="14"/>
  <c r="AO26" i="14"/>
  <c r="AJ26" i="14"/>
  <c r="AH26" i="14"/>
  <c r="AF26" i="14"/>
  <c r="AC26" i="14"/>
  <c r="AB26" i="14"/>
  <c r="Q26" i="14"/>
  <c r="P26" i="14"/>
  <c r="K26" i="14"/>
  <c r="I26" i="14"/>
  <c r="G26" i="14"/>
  <c r="D26" i="14"/>
  <c r="C26" i="14"/>
  <c r="KM25" i="14"/>
  <c r="KH25" i="14"/>
  <c r="JN25" i="14"/>
  <c r="JI25" i="14"/>
  <c r="IO25" i="14"/>
  <c r="IJ25" i="14"/>
  <c r="HP25" i="14"/>
  <c r="HK25" i="14"/>
  <c r="GQ25" i="14"/>
  <c r="GL25" i="14"/>
  <c r="FR25" i="14"/>
  <c r="FM25" i="14"/>
  <c r="ES25" i="14"/>
  <c r="EN25" i="14"/>
  <c r="DT25" i="14"/>
  <c r="DO25" i="14"/>
  <c r="CT25" i="14"/>
  <c r="CQ25" i="14"/>
  <c r="CO25" i="14"/>
  <c r="CM25" i="14"/>
  <c r="CI25" i="14"/>
  <c r="CN25" i="14" s="1"/>
  <c r="CG25" i="14"/>
  <c r="CH25" i="14" s="1"/>
  <c r="CE25" i="14"/>
  <c r="CF25" i="14" s="1"/>
  <c r="CC25" i="14"/>
  <c r="CD25" i="14" s="1"/>
  <c r="CB25" i="14"/>
  <c r="CA25" i="14"/>
  <c r="BZ25" i="14"/>
  <c r="BU25" i="14"/>
  <c r="BP25" i="14"/>
  <c r="BN25" i="14"/>
  <c r="BJ25" i="14"/>
  <c r="BO25" i="14" s="1"/>
  <c r="BH25" i="14"/>
  <c r="BI25" i="14" s="1"/>
  <c r="BF25" i="14"/>
  <c r="BG25" i="14" s="1"/>
  <c r="BD25" i="14"/>
  <c r="BE25" i="14" s="1"/>
  <c r="BC25" i="14"/>
  <c r="BB25" i="14"/>
  <c r="BA25" i="14"/>
  <c r="AP25" i="14"/>
  <c r="AO25" i="14"/>
  <c r="AJ25" i="14"/>
  <c r="AH25" i="14"/>
  <c r="AF25" i="14"/>
  <c r="AC25" i="14"/>
  <c r="AB25" i="14"/>
  <c r="Q25" i="14"/>
  <c r="P25" i="14"/>
  <c r="K25" i="14"/>
  <c r="I25" i="14"/>
  <c r="G25" i="14"/>
  <c r="D25" i="14"/>
  <c r="C25" i="14"/>
  <c r="KM24" i="14"/>
  <c r="KH24" i="14"/>
  <c r="JN24" i="14"/>
  <c r="JI24" i="14"/>
  <c r="IO24" i="14"/>
  <c r="IJ24" i="14"/>
  <c r="HP24" i="14"/>
  <c r="HK24" i="14"/>
  <c r="GQ24" i="14"/>
  <c r="GL24" i="14"/>
  <c r="FR24" i="14"/>
  <c r="FM24" i="14"/>
  <c r="ES24" i="14"/>
  <c r="EN24" i="14"/>
  <c r="DT24" i="14"/>
  <c r="DO24" i="14"/>
  <c r="CT24" i="14"/>
  <c r="CQ24" i="14"/>
  <c r="CO24" i="14"/>
  <c r="CM24" i="14"/>
  <c r="CI24" i="14"/>
  <c r="CN24" i="14" s="1"/>
  <c r="CG24" i="14"/>
  <c r="CH24" i="14" s="1"/>
  <c r="CE24" i="14"/>
  <c r="CF24" i="14" s="1"/>
  <c r="CC24" i="14"/>
  <c r="CD24" i="14" s="1"/>
  <c r="CB24" i="14"/>
  <c r="CA24" i="14"/>
  <c r="BZ24" i="14"/>
  <c r="BU24" i="14"/>
  <c r="BP24" i="14"/>
  <c r="BN24" i="14"/>
  <c r="BJ24" i="14"/>
  <c r="BO24" i="14" s="1"/>
  <c r="BH24" i="14"/>
  <c r="BI24" i="14" s="1"/>
  <c r="BF24" i="14"/>
  <c r="BG24" i="14" s="1"/>
  <c r="BD24" i="14"/>
  <c r="BE24" i="14" s="1"/>
  <c r="BC24" i="14"/>
  <c r="BB24" i="14"/>
  <c r="BA24" i="14"/>
  <c r="AP24" i="14"/>
  <c r="AO24" i="14"/>
  <c r="AJ24" i="14"/>
  <c r="AH24" i="14"/>
  <c r="AF24" i="14"/>
  <c r="AC24" i="14"/>
  <c r="AB24" i="14"/>
  <c r="Q24" i="14"/>
  <c r="P24" i="14"/>
  <c r="K24" i="14"/>
  <c r="I24" i="14"/>
  <c r="G24" i="14"/>
  <c r="D24" i="14"/>
  <c r="C24" i="14"/>
  <c r="KM23" i="14"/>
  <c r="KH23" i="14"/>
  <c r="KH33" i="14" s="1"/>
  <c r="JN23" i="14"/>
  <c r="JI23" i="14"/>
  <c r="JI33" i="14" s="1"/>
  <c r="IO23" i="14"/>
  <c r="IJ23" i="14"/>
  <c r="IJ33" i="14" s="1"/>
  <c r="HP23" i="14"/>
  <c r="HK23" i="14"/>
  <c r="HK33" i="14" s="1"/>
  <c r="GQ23" i="14"/>
  <c r="GL23" i="14"/>
  <c r="GL33" i="14" s="1"/>
  <c r="FR23" i="14"/>
  <c r="FM23" i="14"/>
  <c r="FM33" i="14" s="1"/>
  <c r="ES23" i="14"/>
  <c r="EN23" i="14"/>
  <c r="EN33" i="14" s="1"/>
  <c r="DT23" i="14"/>
  <c r="DO23" i="14"/>
  <c r="DO33" i="14" s="1"/>
  <c r="CT23" i="14"/>
  <c r="CT33" i="14" s="1"/>
  <c r="CQ23" i="14"/>
  <c r="CQ33" i="14" s="1"/>
  <c r="CO23" i="14"/>
  <c r="CO33" i="14" s="1"/>
  <c r="CM23" i="14"/>
  <c r="CM33" i="14" s="1"/>
  <c r="CI23" i="14"/>
  <c r="CG23" i="14"/>
  <c r="CE23" i="14"/>
  <c r="CC23" i="14"/>
  <c r="CB23" i="14"/>
  <c r="CB33" i="14" s="1"/>
  <c r="CA23" i="14"/>
  <c r="BZ23" i="14"/>
  <c r="BU23" i="14"/>
  <c r="BU33" i="14" s="1"/>
  <c r="BP23" i="14"/>
  <c r="BP33" i="14" s="1"/>
  <c r="BN23" i="14"/>
  <c r="BN33" i="14" s="1"/>
  <c r="BJ23" i="14"/>
  <c r="BH23" i="14"/>
  <c r="BF23" i="14"/>
  <c r="BD23" i="14"/>
  <c r="BC23" i="14"/>
  <c r="BC33" i="14" s="1"/>
  <c r="BB23" i="14"/>
  <c r="BA23" i="14"/>
  <c r="AP23" i="14"/>
  <c r="AP33" i="14" s="1"/>
  <c r="AO23" i="14"/>
  <c r="AO33" i="14" s="1"/>
  <c r="AJ23" i="14"/>
  <c r="AJ33" i="14" s="1"/>
  <c r="AH23" i="14"/>
  <c r="AH33" i="14" s="1"/>
  <c r="AF23" i="14"/>
  <c r="AC23" i="14"/>
  <c r="AB23" i="14"/>
  <c r="Q23" i="14"/>
  <c r="Q33" i="14" s="1"/>
  <c r="P23" i="14"/>
  <c r="P33" i="14" s="1"/>
  <c r="K23" i="14"/>
  <c r="K33" i="14" s="1"/>
  <c r="I23" i="14"/>
  <c r="I33" i="14" s="1"/>
  <c r="G23" i="14"/>
  <c r="D23" i="14"/>
  <c r="C23" i="14"/>
  <c r="JW22" i="14"/>
  <c r="JW76" i="14" s="1"/>
  <c r="IX22" i="14"/>
  <c r="IX76" i="14" s="1"/>
  <c r="CS22" i="14"/>
  <c r="KJ21" i="14"/>
  <c r="JU21" i="14"/>
  <c r="JT21" i="14"/>
  <c r="JS21" i="14"/>
  <c r="JR21" i="14"/>
  <c r="JK21" i="14"/>
  <c r="IV21" i="14"/>
  <c r="IU21" i="14"/>
  <c r="IT21" i="14"/>
  <c r="IS21" i="14"/>
  <c r="IL21" i="14"/>
  <c r="HW21" i="14"/>
  <c r="HV21" i="14"/>
  <c r="HU21" i="14"/>
  <c r="HT21" i="14"/>
  <c r="HM21" i="14"/>
  <c r="GX21" i="14"/>
  <c r="GW21" i="14"/>
  <c r="GV21" i="14"/>
  <c r="GU21" i="14"/>
  <c r="GN21" i="14"/>
  <c r="FY21" i="14"/>
  <c r="FX21" i="14"/>
  <c r="FW21" i="14"/>
  <c r="FV21" i="14"/>
  <c r="FO21" i="14"/>
  <c r="EZ21" i="14"/>
  <c r="EY21" i="14"/>
  <c r="EX21" i="14"/>
  <c r="EW21" i="14"/>
  <c r="EP21" i="14"/>
  <c r="EA21" i="14"/>
  <c r="DZ21" i="14"/>
  <c r="DY21" i="14"/>
  <c r="DX21" i="14"/>
  <c r="DQ21" i="14"/>
  <c r="DB21" i="14"/>
  <c r="DA21" i="14"/>
  <c r="CZ21" i="14"/>
  <c r="CY21" i="14"/>
  <c r="CR21" i="14"/>
  <c r="BT21" i="14"/>
  <c r="BS21" i="14"/>
  <c r="BP21" i="14"/>
  <c r="AV21" i="14"/>
  <c r="AU21" i="14"/>
  <c r="AT21" i="14"/>
  <c r="AS21" i="14"/>
  <c r="AQ21" i="14"/>
  <c r="AK21" i="14"/>
  <c r="AI21" i="14"/>
  <c r="AG21" i="14"/>
  <c r="AE21" i="14"/>
  <c r="AD21" i="14"/>
  <c r="W21" i="14"/>
  <c r="V21" i="14"/>
  <c r="U21" i="14"/>
  <c r="T21" i="14"/>
  <c r="R21" i="14"/>
  <c r="L21" i="14"/>
  <c r="J21" i="14"/>
  <c r="H21" i="14"/>
  <c r="F21" i="14"/>
  <c r="E21" i="14"/>
  <c r="KM20" i="14"/>
  <c r="KH20" i="14"/>
  <c r="JN20" i="14"/>
  <c r="JI20" i="14"/>
  <c r="IO20" i="14"/>
  <c r="IJ20" i="14"/>
  <c r="HP20" i="14"/>
  <c r="HK20" i="14"/>
  <c r="GQ20" i="14"/>
  <c r="GL20" i="14"/>
  <c r="FR20" i="14"/>
  <c r="FM20" i="14"/>
  <c r="ES20" i="14"/>
  <c r="EN20" i="14"/>
  <c r="DT20" i="14"/>
  <c r="DO20" i="14"/>
  <c r="CT20" i="14"/>
  <c r="CQ20" i="14"/>
  <c r="CO20" i="14"/>
  <c r="CM20" i="14"/>
  <c r="CI20" i="14"/>
  <c r="CN20" i="14" s="1"/>
  <c r="CG20" i="14"/>
  <c r="CH20" i="14" s="1"/>
  <c r="CE20" i="14"/>
  <c r="CF20" i="14" s="1"/>
  <c r="CC20" i="14"/>
  <c r="CD20" i="14" s="1"/>
  <c r="CB20" i="14"/>
  <c r="CA20" i="14"/>
  <c r="BZ20" i="14"/>
  <c r="BU20" i="14"/>
  <c r="BR20" i="14"/>
  <c r="BN20" i="14"/>
  <c r="BJ20" i="14"/>
  <c r="BO20" i="14" s="1"/>
  <c r="BH20" i="14"/>
  <c r="BI20" i="14" s="1"/>
  <c r="BF20" i="14"/>
  <c r="BG20" i="14" s="1"/>
  <c r="BD20" i="14"/>
  <c r="BE20" i="14" s="1"/>
  <c r="BC20" i="14"/>
  <c r="BB20" i="14"/>
  <c r="BA20" i="14"/>
  <c r="AP20" i="14"/>
  <c r="AO20" i="14"/>
  <c r="AJ20" i="14"/>
  <c r="AH20" i="14"/>
  <c r="AF20" i="14"/>
  <c r="AC20" i="14"/>
  <c r="AB20" i="14"/>
  <c r="Q20" i="14"/>
  <c r="P20" i="14"/>
  <c r="K20" i="14"/>
  <c r="I20" i="14"/>
  <c r="G20" i="14"/>
  <c r="D20" i="14"/>
  <c r="C20" i="14"/>
  <c r="KM19" i="14"/>
  <c r="KH19" i="14"/>
  <c r="KH21" i="14" s="1"/>
  <c r="JN19" i="14"/>
  <c r="JI19" i="14"/>
  <c r="JI21" i="14" s="1"/>
  <c r="IO19" i="14"/>
  <c r="IJ19" i="14"/>
  <c r="IJ21" i="14" s="1"/>
  <c r="HP19" i="14"/>
  <c r="HK19" i="14"/>
  <c r="HK21" i="14" s="1"/>
  <c r="GQ19" i="14"/>
  <c r="GL19" i="14"/>
  <c r="GL21" i="14" s="1"/>
  <c r="FR19" i="14"/>
  <c r="FM19" i="14"/>
  <c r="FM21" i="14" s="1"/>
  <c r="ES19" i="14"/>
  <c r="EN19" i="14"/>
  <c r="EN21" i="14" s="1"/>
  <c r="DT19" i="14"/>
  <c r="DO19" i="14"/>
  <c r="DO21" i="14" s="1"/>
  <c r="CT19" i="14"/>
  <c r="CT21" i="14" s="1"/>
  <c r="CQ19" i="14"/>
  <c r="CQ21" i="14" s="1"/>
  <c r="CO19" i="14"/>
  <c r="CO21" i="14" s="1"/>
  <c r="CM19" i="14"/>
  <c r="CM21" i="14" s="1"/>
  <c r="CI19" i="14"/>
  <c r="CG19" i="14"/>
  <c r="CE19" i="14"/>
  <c r="CC19" i="14"/>
  <c r="CB19" i="14"/>
  <c r="CB21" i="14" s="1"/>
  <c r="CA19" i="14"/>
  <c r="BZ19" i="14"/>
  <c r="BU19" i="14"/>
  <c r="BU21" i="14" s="1"/>
  <c r="BR19" i="14"/>
  <c r="BR21" i="14" s="1"/>
  <c r="BN19" i="14"/>
  <c r="BN21" i="14" s="1"/>
  <c r="BJ19" i="14"/>
  <c r="BH19" i="14"/>
  <c r="BF19" i="14"/>
  <c r="BD19" i="14"/>
  <c r="BC19" i="14"/>
  <c r="BC21" i="14" s="1"/>
  <c r="BB19" i="14"/>
  <c r="BA19" i="14"/>
  <c r="AP19" i="14"/>
  <c r="AP21" i="14" s="1"/>
  <c r="AO19" i="14"/>
  <c r="AO21" i="14" s="1"/>
  <c r="AJ19" i="14"/>
  <c r="AJ21" i="14" s="1"/>
  <c r="AH19" i="14"/>
  <c r="AH21" i="14" s="1"/>
  <c r="AF19" i="14"/>
  <c r="AC19" i="14"/>
  <c r="AB19" i="14"/>
  <c r="Q19" i="14"/>
  <c r="Q21" i="14" s="1"/>
  <c r="P19" i="14"/>
  <c r="P21" i="14" s="1"/>
  <c r="K19" i="14"/>
  <c r="K21" i="14" s="1"/>
  <c r="I19" i="14"/>
  <c r="I21" i="14" s="1"/>
  <c r="G19" i="14"/>
  <c r="D19" i="14"/>
  <c r="C19" i="14"/>
  <c r="KJ18" i="14"/>
  <c r="JU18" i="14"/>
  <c r="JT18" i="14"/>
  <c r="JS18" i="14"/>
  <c r="JR18" i="14"/>
  <c r="JK18" i="14"/>
  <c r="IV18" i="14"/>
  <c r="IU18" i="14"/>
  <c r="IT18" i="14"/>
  <c r="IS18" i="14"/>
  <c r="IL18" i="14"/>
  <c r="HW18" i="14"/>
  <c r="HV18" i="14"/>
  <c r="HU18" i="14"/>
  <c r="HT18" i="14"/>
  <c r="HM18" i="14"/>
  <c r="GX18" i="14"/>
  <c r="GW18" i="14"/>
  <c r="GV18" i="14"/>
  <c r="GU18" i="14"/>
  <c r="GN18" i="14"/>
  <c r="FY18" i="14"/>
  <c r="FX18" i="14"/>
  <c r="FW18" i="14"/>
  <c r="FV18" i="14"/>
  <c r="FO18" i="14"/>
  <c r="EZ18" i="14"/>
  <c r="EY18" i="14"/>
  <c r="EX18" i="14"/>
  <c r="EW18" i="14"/>
  <c r="EP18" i="14"/>
  <c r="EA18" i="14"/>
  <c r="DZ18" i="14"/>
  <c r="DY18" i="14"/>
  <c r="DX18" i="14"/>
  <c r="DQ18" i="14"/>
  <c r="DB18" i="14"/>
  <c r="DA18" i="14"/>
  <c r="CZ18" i="14"/>
  <c r="CY18" i="14"/>
  <c r="CR18" i="14"/>
  <c r="BT18" i="14"/>
  <c r="BS18" i="14"/>
  <c r="BR18" i="14"/>
  <c r="BP18" i="14"/>
  <c r="AV18" i="14"/>
  <c r="AU18" i="14"/>
  <c r="AT18" i="14"/>
  <c r="AS18" i="14"/>
  <c r="AQ18" i="14"/>
  <c r="AK18" i="14"/>
  <c r="AI18" i="14"/>
  <c r="AG18" i="14"/>
  <c r="AE18" i="14"/>
  <c r="AD18" i="14"/>
  <c r="W18" i="14"/>
  <c r="V18" i="14"/>
  <c r="U18" i="14"/>
  <c r="T18" i="14"/>
  <c r="R18" i="14"/>
  <c r="L18" i="14"/>
  <c r="J18" i="14"/>
  <c r="H18" i="14"/>
  <c r="F18" i="14"/>
  <c r="E18" i="14"/>
  <c r="KM17" i="14"/>
  <c r="KH17" i="14"/>
  <c r="JN17" i="14"/>
  <c r="JI17" i="14"/>
  <c r="IO17" i="14"/>
  <c r="IJ17" i="14"/>
  <c r="HP17" i="14"/>
  <c r="HK17" i="14"/>
  <c r="GQ17" i="14"/>
  <c r="GL17" i="14"/>
  <c r="FR17" i="14"/>
  <c r="FM17" i="14"/>
  <c r="ES17" i="14"/>
  <c r="EN17" i="14"/>
  <c r="DT17" i="14"/>
  <c r="DO17" i="14"/>
  <c r="CT17" i="14"/>
  <c r="CQ17" i="14"/>
  <c r="CO17" i="14"/>
  <c r="CM17" i="14"/>
  <c r="CI17" i="14"/>
  <c r="CN17" i="14" s="1"/>
  <c r="CG17" i="14"/>
  <c r="CH17" i="14" s="1"/>
  <c r="CE17" i="14"/>
  <c r="CF17" i="14" s="1"/>
  <c r="CC17" i="14"/>
  <c r="CD17" i="14" s="1"/>
  <c r="CB17" i="14"/>
  <c r="CA17" i="14"/>
  <c r="BZ17" i="14"/>
  <c r="BU17" i="14"/>
  <c r="BN17" i="14"/>
  <c r="BJ17" i="14"/>
  <c r="BO17" i="14" s="1"/>
  <c r="BH17" i="14"/>
  <c r="BI17" i="14" s="1"/>
  <c r="BF17" i="14"/>
  <c r="BG17" i="14" s="1"/>
  <c r="BD17" i="14"/>
  <c r="BE17" i="14" s="1"/>
  <c r="BC17" i="14"/>
  <c r="BB17" i="14"/>
  <c r="BA17" i="14"/>
  <c r="AP17" i="14"/>
  <c r="AO17" i="14"/>
  <c r="AJ17" i="14"/>
  <c r="AH17" i="14"/>
  <c r="AF17" i="14"/>
  <c r="AC17" i="14"/>
  <c r="AB17" i="14"/>
  <c r="Q17" i="14"/>
  <c r="P17" i="14"/>
  <c r="K17" i="14"/>
  <c r="I17" i="14"/>
  <c r="G17" i="14"/>
  <c r="D17" i="14"/>
  <c r="C17" i="14"/>
  <c r="KM16" i="14"/>
  <c r="KH16" i="14"/>
  <c r="KH18" i="14" s="1"/>
  <c r="JN16" i="14"/>
  <c r="JI16" i="14"/>
  <c r="JI18" i="14" s="1"/>
  <c r="IO16" i="14"/>
  <c r="IJ16" i="14"/>
  <c r="IJ18" i="14" s="1"/>
  <c r="HP16" i="14"/>
  <c r="HK16" i="14"/>
  <c r="HK18" i="14" s="1"/>
  <c r="GQ16" i="14"/>
  <c r="GL16" i="14"/>
  <c r="GL18" i="14" s="1"/>
  <c r="FR16" i="14"/>
  <c r="FM16" i="14"/>
  <c r="FM18" i="14" s="1"/>
  <c r="ES16" i="14"/>
  <c r="EN16" i="14"/>
  <c r="EN18" i="14" s="1"/>
  <c r="DT16" i="14"/>
  <c r="DO16" i="14"/>
  <c r="DO18" i="14" s="1"/>
  <c r="CT16" i="14"/>
  <c r="CT18" i="14" s="1"/>
  <c r="CQ16" i="14"/>
  <c r="CQ18" i="14" s="1"/>
  <c r="CO16" i="14"/>
  <c r="CO18" i="14" s="1"/>
  <c r="CM16" i="14"/>
  <c r="CM18" i="14" s="1"/>
  <c r="CI16" i="14"/>
  <c r="CG16" i="14"/>
  <c r="CE16" i="14"/>
  <c r="CC16" i="14"/>
  <c r="CB16" i="14"/>
  <c r="CB18" i="14" s="1"/>
  <c r="CA16" i="14"/>
  <c r="BZ16" i="14"/>
  <c r="BU16" i="14"/>
  <c r="BU18" i="14" s="1"/>
  <c r="BN16" i="14"/>
  <c r="BN18" i="14" s="1"/>
  <c r="BJ16" i="14"/>
  <c r="BH16" i="14"/>
  <c r="BF16" i="14"/>
  <c r="BD16" i="14"/>
  <c r="BC16" i="14"/>
  <c r="BC18" i="14" s="1"/>
  <c r="BB16" i="14"/>
  <c r="BA16" i="14"/>
  <c r="AP16" i="14"/>
  <c r="AP18" i="14" s="1"/>
  <c r="AO16" i="14"/>
  <c r="AO18" i="14" s="1"/>
  <c r="AJ16" i="14"/>
  <c r="AJ18" i="14" s="1"/>
  <c r="AH16" i="14"/>
  <c r="AH18" i="14" s="1"/>
  <c r="AF16" i="14"/>
  <c r="AC16" i="14"/>
  <c r="AB16" i="14"/>
  <c r="Q16" i="14"/>
  <c r="Q18" i="14" s="1"/>
  <c r="P16" i="14"/>
  <c r="P18" i="14" s="1"/>
  <c r="K16" i="14"/>
  <c r="K18" i="14" s="1"/>
  <c r="I16" i="14"/>
  <c r="I18" i="14" s="1"/>
  <c r="G16" i="14"/>
  <c r="D16" i="14"/>
  <c r="C16" i="14"/>
  <c r="KJ15" i="14"/>
  <c r="JU15" i="14"/>
  <c r="JT15" i="14"/>
  <c r="JS15" i="14"/>
  <c r="JR15" i="14"/>
  <c r="JK15" i="14"/>
  <c r="IV15" i="14"/>
  <c r="IU15" i="14"/>
  <c r="IT15" i="14"/>
  <c r="IS15" i="14"/>
  <c r="IL15" i="14"/>
  <c r="HW15" i="14"/>
  <c r="HV15" i="14"/>
  <c r="HU15" i="14"/>
  <c r="HT15" i="14"/>
  <c r="HM15" i="14"/>
  <c r="GX15" i="14"/>
  <c r="GW15" i="14"/>
  <c r="GV15" i="14"/>
  <c r="GU15" i="14"/>
  <c r="GN15" i="14"/>
  <c r="FY15" i="14"/>
  <c r="FX15" i="14"/>
  <c r="FW15" i="14"/>
  <c r="FV15" i="14"/>
  <c r="FO15" i="14"/>
  <c r="EZ15" i="14"/>
  <c r="EY15" i="14"/>
  <c r="EX15" i="14"/>
  <c r="EW15" i="14"/>
  <c r="EP15" i="14"/>
  <c r="EA15" i="14"/>
  <c r="DZ15" i="14"/>
  <c r="DY15" i="14"/>
  <c r="DX15" i="14"/>
  <c r="DQ15" i="14"/>
  <c r="DB15" i="14"/>
  <c r="DA15" i="14"/>
  <c r="CZ15" i="14"/>
  <c r="CY15" i="14"/>
  <c r="CR15" i="14"/>
  <c r="BT15" i="14"/>
  <c r="BS15" i="14"/>
  <c r="BR15" i="14"/>
  <c r="AV15" i="14"/>
  <c r="AU15" i="14"/>
  <c r="AT15" i="14"/>
  <c r="AS15" i="14"/>
  <c r="AQ15" i="14"/>
  <c r="AK15" i="14"/>
  <c r="AI15" i="14"/>
  <c r="AG15" i="14"/>
  <c r="AE15" i="14"/>
  <c r="AD15" i="14"/>
  <c r="W15" i="14"/>
  <c r="V15" i="14"/>
  <c r="U15" i="14"/>
  <c r="T15" i="14"/>
  <c r="R15" i="14"/>
  <c r="L15" i="14"/>
  <c r="J15" i="14"/>
  <c r="H15" i="14"/>
  <c r="F15" i="14"/>
  <c r="E15" i="14"/>
  <c r="KM14" i="14"/>
  <c r="KH14" i="14"/>
  <c r="JN14" i="14"/>
  <c r="JI14" i="14"/>
  <c r="IO14" i="14"/>
  <c r="IJ14" i="14"/>
  <c r="HP14" i="14"/>
  <c r="HK14" i="14"/>
  <c r="GQ14" i="14"/>
  <c r="GL14" i="14"/>
  <c r="FR14" i="14"/>
  <c r="FM14" i="14"/>
  <c r="ES14" i="14"/>
  <c r="EN14" i="14"/>
  <c r="DT14" i="14"/>
  <c r="DO14" i="14"/>
  <c r="CT14" i="14"/>
  <c r="CQ14" i="14"/>
  <c r="CO14" i="14"/>
  <c r="CM14" i="14"/>
  <c r="CI14" i="14"/>
  <c r="CN14" i="14" s="1"/>
  <c r="CG14" i="14"/>
  <c r="CH14" i="14" s="1"/>
  <c r="CE14" i="14"/>
  <c r="CF14" i="14" s="1"/>
  <c r="CC14" i="14"/>
  <c r="CD14" i="14" s="1"/>
  <c r="CB14" i="14"/>
  <c r="CA14" i="14"/>
  <c r="BZ14" i="14"/>
  <c r="BU14" i="14"/>
  <c r="BP14" i="14"/>
  <c r="BN14" i="14"/>
  <c r="BJ14" i="14"/>
  <c r="BO14" i="14" s="1"/>
  <c r="BH14" i="14"/>
  <c r="BI14" i="14" s="1"/>
  <c r="BF14" i="14"/>
  <c r="BG14" i="14" s="1"/>
  <c r="BD14" i="14"/>
  <c r="BE14" i="14" s="1"/>
  <c r="BC14" i="14"/>
  <c r="BB14" i="14"/>
  <c r="BA14" i="14"/>
  <c r="AP14" i="14"/>
  <c r="AO14" i="14"/>
  <c r="AJ14" i="14"/>
  <c r="AH14" i="14"/>
  <c r="AF14" i="14"/>
  <c r="AC14" i="14"/>
  <c r="AB14" i="14"/>
  <c r="Q14" i="14"/>
  <c r="P14" i="14"/>
  <c r="K14" i="14"/>
  <c r="I14" i="14"/>
  <c r="G14" i="14"/>
  <c r="D14" i="14"/>
  <c r="C14" i="14"/>
  <c r="KM13" i="14"/>
  <c r="KH13" i="14"/>
  <c r="KH15" i="14" s="1"/>
  <c r="JN13" i="14"/>
  <c r="JI13" i="14"/>
  <c r="JI15" i="14" s="1"/>
  <c r="IO13" i="14"/>
  <c r="IJ13" i="14"/>
  <c r="IJ15" i="14" s="1"/>
  <c r="HP13" i="14"/>
  <c r="HK13" i="14"/>
  <c r="HK15" i="14" s="1"/>
  <c r="GQ13" i="14"/>
  <c r="GL13" i="14"/>
  <c r="GL15" i="14" s="1"/>
  <c r="FR13" i="14"/>
  <c r="FM13" i="14"/>
  <c r="FM15" i="14" s="1"/>
  <c r="ES13" i="14"/>
  <c r="EN13" i="14"/>
  <c r="EN15" i="14" s="1"/>
  <c r="DT13" i="14"/>
  <c r="DO13" i="14"/>
  <c r="DO15" i="14" s="1"/>
  <c r="CT13" i="14"/>
  <c r="CT15" i="14" s="1"/>
  <c r="CQ13" i="14"/>
  <c r="CQ15" i="14" s="1"/>
  <c r="CO13" i="14"/>
  <c r="CO15" i="14" s="1"/>
  <c r="CM13" i="14"/>
  <c r="CM15" i="14" s="1"/>
  <c r="CI13" i="14"/>
  <c r="CG13" i="14"/>
  <c r="CE13" i="14"/>
  <c r="CC13" i="14"/>
  <c r="CB13" i="14"/>
  <c r="CB15" i="14" s="1"/>
  <c r="CA13" i="14"/>
  <c r="BZ13" i="14"/>
  <c r="BU13" i="14"/>
  <c r="BU15" i="14" s="1"/>
  <c r="BP13" i="14"/>
  <c r="BP15" i="14" s="1"/>
  <c r="BN13" i="14"/>
  <c r="BN15" i="14" s="1"/>
  <c r="BJ13" i="14"/>
  <c r="BH13" i="14"/>
  <c r="BF13" i="14"/>
  <c r="BD13" i="14"/>
  <c r="BC13" i="14"/>
  <c r="BC15" i="14" s="1"/>
  <c r="BB13" i="14"/>
  <c r="BA13" i="14"/>
  <c r="AP13" i="14"/>
  <c r="AP15" i="14" s="1"/>
  <c r="AO13" i="14"/>
  <c r="AO15" i="14" s="1"/>
  <c r="AJ13" i="14"/>
  <c r="AJ15" i="14" s="1"/>
  <c r="AH13" i="14"/>
  <c r="AH15" i="14" s="1"/>
  <c r="AF13" i="14"/>
  <c r="AC13" i="14"/>
  <c r="AB13" i="14"/>
  <c r="Q13" i="14"/>
  <c r="Q15" i="14" s="1"/>
  <c r="P13" i="14"/>
  <c r="P15" i="14" s="1"/>
  <c r="K13" i="14"/>
  <c r="K15" i="14" s="1"/>
  <c r="I13" i="14"/>
  <c r="I15" i="14" s="1"/>
  <c r="G13" i="14"/>
  <c r="D13" i="14"/>
  <c r="C13" i="14"/>
  <c r="KJ12" i="14"/>
  <c r="JU12" i="14"/>
  <c r="JT12" i="14"/>
  <c r="JS12" i="14"/>
  <c r="JR12" i="14"/>
  <c r="JK12" i="14"/>
  <c r="IV12" i="14"/>
  <c r="IU12" i="14"/>
  <c r="IT12" i="14"/>
  <c r="IS12" i="14"/>
  <c r="IL12" i="14"/>
  <c r="HW12" i="14"/>
  <c r="HV12" i="14"/>
  <c r="HU12" i="14"/>
  <c r="HT12" i="14"/>
  <c r="HM12" i="14"/>
  <c r="GX12" i="14"/>
  <c r="GW12" i="14"/>
  <c r="GV12" i="14"/>
  <c r="GU12" i="14"/>
  <c r="GN12" i="14"/>
  <c r="FY12" i="14"/>
  <c r="FX12" i="14"/>
  <c r="FW12" i="14"/>
  <c r="FV12" i="14"/>
  <c r="FO12" i="14"/>
  <c r="EZ12" i="14"/>
  <c r="EY12" i="14"/>
  <c r="EX12" i="14"/>
  <c r="EW12" i="14"/>
  <c r="EP12" i="14"/>
  <c r="EA12" i="14"/>
  <c r="DZ12" i="14"/>
  <c r="DY12" i="14"/>
  <c r="DX12" i="14"/>
  <c r="DQ12" i="14"/>
  <c r="DB12" i="14"/>
  <c r="DA12" i="14"/>
  <c r="CZ12" i="14"/>
  <c r="CY12" i="14"/>
  <c r="CR12" i="14"/>
  <c r="BT12" i="14"/>
  <c r="BS12" i="14"/>
  <c r="AV12" i="14"/>
  <c r="AU12" i="14"/>
  <c r="AT12" i="14"/>
  <c r="AS12" i="14"/>
  <c r="AQ12" i="14"/>
  <c r="AK12" i="14"/>
  <c r="AI12" i="14"/>
  <c r="AG12" i="14"/>
  <c r="AE12" i="14"/>
  <c r="AD12" i="14"/>
  <c r="W12" i="14"/>
  <c r="V12" i="14"/>
  <c r="U12" i="14"/>
  <c r="T12" i="14"/>
  <c r="R12" i="14"/>
  <c r="J12" i="14"/>
  <c r="H12" i="14"/>
  <c r="F12" i="14"/>
  <c r="E12" i="14"/>
  <c r="KM11" i="14"/>
  <c r="KH11" i="14"/>
  <c r="JN11" i="14"/>
  <c r="JI11" i="14"/>
  <c r="IO11" i="14"/>
  <c r="IJ11" i="14"/>
  <c r="HP11" i="14"/>
  <c r="HK11" i="14"/>
  <c r="GQ11" i="14"/>
  <c r="GL11" i="14"/>
  <c r="FR11" i="14"/>
  <c r="FM11" i="14"/>
  <c r="ES11" i="14"/>
  <c r="EN11" i="14"/>
  <c r="DT11" i="14"/>
  <c r="DO11" i="14"/>
  <c r="CT11" i="14"/>
  <c r="CQ11" i="14"/>
  <c r="CO11" i="14"/>
  <c r="CM11" i="14"/>
  <c r="CI11" i="14"/>
  <c r="CN11" i="14" s="1"/>
  <c r="CG11" i="14"/>
  <c r="CH11" i="14" s="1"/>
  <c r="CE11" i="14"/>
  <c r="CF11" i="14" s="1"/>
  <c r="CC11" i="14"/>
  <c r="CD11" i="14" s="1"/>
  <c r="CB11" i="14"/>
  <c r="CA11" i="14"/>
  <c r="BZ11" i="14"/>
  <c r="BU11" i="14"/>
  <c r="BR11" i="14"/>
  <c r="BP11" i="14"/>
  <c r="BN11" i="14"/>
  <c r="BJ11" i="14"/>
  <c r="BO11" i="14" s="1"/>
  <c r="BH11" i="14"/>
  <c r="BI11" i="14" s="1"/>
  <c r="BF11" i="14"/>
  <c r="BG11" i="14" s="1"/>
  <c r="BD11" i="14"/>
  <c r="BE11" i="14" s="1"/>
  <c r="BC11" i="14"/>
  <c r="BB11" i="14"/>
  <c r="BA11" i="14"/>
  <c r="AP11" i="14"/>
  <c r="AO11" i="14"/>
  <c r="AJ11" i="14"/>
  <c r="AH11" i="14"/>
  <c r="AF11" i="14"/>
  <c r="AC11" i="14"/>
  <c r="AB11" i="14"/>
  <c r="P11" i="14"/>
  <c r="L11" i="14"/>
  <c r="Q11" i="14" s="1"/>
  <c r="K11" i="14"/>
  <c r="I11" i="14"/>
  <c r="G11" i="14"/>
  <c r="D11" i="14"/>
  <c r="C11" i="14"/>
  <c r="KM10" i="14"/>
  <c r="KH10" i="14"/>
  <c r="JN10" i="14"/>
  <c r="JI10" i="14"/>
  <c r="IO10" i="14"/>
  <c r="IJ10" i="14"/>
  <c r="HP10" i="14"/>
  <c r="HK10" i="14"/>
  <c r="GQ10" i="14"/>
  <c r="GL10" i="14"/>
  <c r="FR10" i="14"/>
  <c r="FM10" i="14"/>
  <c r="ES10" i="14"/>
  <c r="EN10" i="14"/>
  <c r="DT10" i="14"/>
  <c r="DO10" i="14"/>
  <c r="CT10" i="14"/>
  <c r="CQ10" i="14"/>
  <c r="CO10" i="14"/>
  <c r="CM10" i="14"/>
  <c r="CI10" i="14"/>
  <c r="CN10" i="14" s="1"/>
  <c r="CG10" i="14"/>
  <c r="CH10" i="14" s="1"/>
  <c r="CE10" i="14"/>
  <c r="CF10" i="14" s="1"/>
  <c r="CC10" i="14"/>
  <c r="CD10" i="14" s="1"/>
  <c r="CB10" i="14"/>
  <c r="CA10" i="14"/>
  <c r="BZ10" i="14"/>
  <c r="BU10" i="14"/>
  <c r="BR10" i="14"/>
  <c r="BP10" i="14"/>
  <c r="BN10" i="14"/>
  <c r="BJ10" i="14"/>
  <c r="BO10" i="14" s="1"/>
  <c r="BH10" i="14"/>
  <c r="BI10" i="14" s="1"/>
  <c r="BF10" i="14"/>
  <c r="BG10" i="14" s="1"/>
  <c r="BD10" i="14"/>
  <c r="BE10" i="14" s="1"/>
  <c r="BC10" i="14"/>
  <c r="BB10" i="14"/>
  <c r="BA10" i="14"/>
  <c r="AP10" i="14"/>
  <c r="AO10" i="14"/>
  <c r="AJ10" i="14"/>
  <c r="AH10" i="14"/>
  <c r="AF10" i="14"/>
  <c r="AC10" i="14"/>
  <c r="AB10" i="14"/>
  <c r="P10" i="14"/>
  <c r="L10" i="14"/>
  <c r="Q10" i="14" s="1"/>
  <c r="K10" i="14"/>
  <c r="I10" i="14"/>
  <c r="G10" i="14"/>
  <c r="D10" i="14"/>
  <c r="C10" i="14"/>
  <c r="KM9" i="14"/>
  <c r="KH9" i="14"/>
  <c r="JN9" i="14"/>
  <c r="JI9" i="14"/>
  <c r="IO9" i="14"/>
  <c r="IJ9" i="14"/>
  <c r="HP9" i="14"/>
  <c r="HK9" i="14"/>
  <c r="GQ9" i="14"/>
  <c r="GL9" i="14"/>
  <c r="FR9" i="14"/>
  <c r="FM9" i="14"/>
  <c r="ES9" i="14"/>
  <c r="EN9" i="14"/>
  <c r="DT9" i="14"/>
  <c r="DO9" i="14"/>
  <c r="CT9" i="14"/>
  <c r="CQ9" i="14"/>
  <c r="CO9" i="14"/>
  <c r="CM9" i="14"/>
  <c r="CI9" i="14"/>
  <c r="CN9" i="14" s="1"/>
  <c r="CG9" i="14"/>
  <c r="CH9" i="14" s="1"/>
  <c r="CE9" i="14"/>
  <c r="CF9" i="14" s="1"/>
  <c r="CC9" i="14"/>
  <c r="CD9" i="14" s="1"/>
  <c r="CB9" i="14"/>
  <c r="CA9" i="14"/>
  <c r="BZ9" i="14"/>
  <c r="BU9" i="14"/>
  <c r="BR9" i="14"/>
  <c r="BP9" i="14"/>
  <c r="BN9" i="14"/>
  <c r="BJ9" i="14"/>
  <c r="BO9" i="14" s="1"/>
  <c r="BH9" i="14"/>
  <c r="BI9" i="14" s="1"/>
  <c r="BF9" i="14"/>
  <c r="BG9" i="14" s="1"/>
  <c r="BD9" i="14"/>
  <c r="BE9" i="14" s="1"/>
  <c r="BC9" i="14"/>
  <c r="BB9" i="14"/>
  <c r="BA9" i="14"/>
  <c r="AP9" i="14"/>
  <c r="AO9" i="14"/>
  <c r="AJ9" i="14"/>
  <c r="AH9" i="14"/>
  <c r="AF9" i="14"/>
  <c r="AC9" i="14"/>
  <c r="AB9" i="14"/>
  <c r="P9" i="14"/>
  <c r="L9" i="14"/>
  <c r="Q9" i="14" s="1"/>
  <c r="K9" i="14"/>
  <c r="I9" i="14"/>
  <c r="G9" i="14"/>
  <c r="D9" i="14"/>
  <c r="C9" i="14"/>
  <c r="KM8" i="14"/>
  <c r="KH8" i="14"/>
  <c r="JN8" i="14"/>
  <c r="JI8" i="14"/>
  <c r="IO8" i="14"/>
  <c r="IJ8" i="14"/>
  <c r="HP8" i="14"/>
  <c r="HK8" i="14"/>
  <c r="GQ8" i="14"/>
  <c r="GL8" i="14"/>
  <c r="FR8" i="14"/>
  <c r="FM8" i="14"/>
  <c r="ES8" i="14"/>
  <c r="EN8" i="14"/>
  <c r="DT8" i="14"/>
  <c r="DO8" i="14"/>
  <c r="CT8" i="14"/>
  <c r="CQ8" i="14"/>
  <c r="CO8" i="14"/>
  <c r="CM8" i="14"/>
  <c r="CI8" i="14"/>
  <c r="CN8" i="14" s="1"/>
  <c r="CG8" i="14"/>
  <c r="CH8" i="14" s="1"/>
  <c r="CE8" i="14"/>
  <c r="CF8" i="14" s="1"/>
  <c r="CC8" i="14"/>
  <c r="CD8" i="14" s="1"/>
  <c r="CB8" i="14"/>
  <c r="CA8" i="14"/>
  <c r="BZ8" i="14"/>
  <c r="BU8" i="14"/>
  <c r="BR8" i="14"/>
  <c r="BP8" i="14"/>
  <c r="BN8" i="14"/>
  <c r="BJ8" i="14"/>
  <c r="BO8" i="14" s="1"/>
  <c r="BH8" i="14"/>
  <c r="BI8" i="14" s="1"/>
  <c r="BF8" i="14"/>
  <c r="BG8" i="14" s="1"/>
  <c r="BD8" i="14"/>
  <c r="BE8" i="14" s="1"/>
  <c r="BC8" i="14"/>
  <c r="BB8" i="14"/>
  <c r="BA8" i="14"/>
  <c r="AP8" i="14"/>
  <c r="AO8" i="14"/>
  <c r="AJ8" i="14"/>
  <c r="AH8" i="14"/>
  <c r="AF8" i="14"/>
  <c r="AC8" i="14"/>
  <c r="AB8" i="14"/>
  <c r="P8" i="14"/>
  <c r="L8" i="14"/>
  <c r="Q8" i="14" s="1"/>
  <c r="K8" i="14"/>
  <c r="I8" i="14"/>
  <c r="G8" i="14"/>
  <c r="D8" i="14"/>
  <c r="C8" i="14"/>
  <c r="KM7" i="14"/>
  <c r="KH7" i="14"/>
  <c r="JN7" i="14"/>
  <c r="JI7" i="14"/>
  <c r="IO7" i="14"/>
  <c r="IJ7" i="14"/>
  <c r="HP7" i="14"/>
  <c r="HK7" i="14"/>
  <c r="GQ7" i="14"/>
  <c r="GL7" i="14"/>
  <c r="FR7" i="14"/>
  <c r="FM7" i="14"/>
  <c r="ES7" i="14"/>
  <c r="EN7" i="14"/>
  <c r="DT7" i="14"/>
  <c r="DO7" i="14"/>
  <c r="CT7" i="14"/>
  <c r="CQ7" i="14"/>
  <c r="CO7" i="14"/>
  <c r="CM7" i="14"/>
  <c r="CI7" i="14"/>
  <c r="CN7" i="14" s="1"/>
  <c r="CG7" i="14"/>
  <c r="CH7" i="14" s="1"/>
  <c r="CE7" i="14"/>
  <c r="CF7" i="14" s="1"/>
  <c r="CC7" i="14"/>
  <c r="CD7" i="14" s="1"/>
  <c r="CB7" i="14"/>
  <c r="CA7" i="14"/>
  <c r="BZ7" i="14"/>
  <c r="BU7" i="14"/>
  <c r="BR7" i="14"/>
  <c r="BP7" i="14"/>
  <c r="BN7" i="14"/>
  <c r="BJ7" i="14"/>
  <c r="BO7" i="14" s="1"/>
  <c r="BH7" i="14"/>
  <c r="BI7" i="14" s="1"/>
  <c r="BF7" i="14"/>
  <c r="BG7" i="14" s="1"/>
  <c r="BD7" i="14"/>
  <c r="BE7" i="14" s="1"/>
  <c r="BC7" i="14"/>
  <c r="BB7" i="14"/>
  <c r="BA7" i="14"/>
  <c r="AP7" i="14"/>
  <c r="AO7" i="14"/>
  <c r="AJ7" i="14"/>
  <c r="AH7" i="14"/>
  <c r="AF7" i="14"/>
  <c r="AC7" i="14"/>
  <c r="AB7" i="14"/>
  <c r="P7" i="14"/>
  <c r="L7" i="14"/>
  <c r="Q7" i="14" s="1"/>
  <c r="K7" i="14"/>
  <c r="I7" i="14"/>
  <c r="G7" i="14"/>
  <c r="D7" i="14"/>
  <c r="C7" i="14"/>
  <c r="KM6" i="14"/>
  <c r="KH6" i="14"/>
  <c r="KH12" i="14" s="1"/>
  <c r="JN6" i="14"/>
  <c r="JI6" i="14"/>
  <c r="JI12" i="14" s="1"/>
  <c r="IO6" i="14"/>
  <c r="IJ6" i="14"/>
  <c r="IJ12" i="14" s="1"/>
  <c r="HP6" i="14"/>
  <c r="HK6" i="14"/>
  <c r="HK12" i="14" s="1"/>
  <c r="GQ6" i="14"/>
  <c r="GL6" i="14"/>
  <c r="GL12" i="14" s="1"/>
  <c r="FR6" i="14"/>
  <c r="FM6" i="14"/>
  <c r="FM12" i="14" s="1"/>
  <c r="ES6" i="14"/>
  <c r="EN6" i="14"/>
  <c r="EN12" i="14" s="1"/>
  <c r="DT6" i="14"/>
  <c r="DO6" i="14"/>
  <c r="DO12" i="14" s="1"/>
  <c r="CT6" i="14"/>
  <c r="CT12" i="14" s="1"/>
  <c r="CQ6" i="14"/>
  <c r="CQ12" i="14" s="1"/>
  <c r="CO6" i="14"/>
  <c r="CO12" i="14" s="1"/>
  <c r="CM6" i="14"/>
  <c r="CM12" i="14" s="1"/>
  <c r="CM22" i="14" s="1"/>
  <c r="CI6" i="14"/>
  <c r="CG6" i="14"/>
  <c r="CE6" i="14"/>
  <c r="CC6" i="14"/>
  <c r="CB6" i="14"/>
  <c r="CB12" i="14" s="1"/>
  <c r="CA6" i="14"/>
  <c r="BZ6" i="14"/>
  <c r="BU6" i="14"/>
  <c r="BU12" i="14" s="1"/>
  <c r="BR6" i="14"/>
  <c r="BR12" i="14" s="1"/>
  <c r="BP6" i="14"/>
  <c r="BP12" i="14" s="1"/>
  <c r="BN6" i="14"/>
  <c r="BN12" i="14" s="1"/>
  <c r="BJ6" i="14"/>
  <c r="BH6" i="14"/>
  <c r="BF6" i="14"/>
  <c r="BD6" i="14"/>
  <c r="BC6" i="14"/>
  <c r="BC12" i="14" s="1"/>
  <c r="BB6" i="14"/>
  <c r="BA6" i="14"/>
  <c r="AP6" i="14"/>
  <c r="AP12" i="14" s="1"/>
  <c r="AO6" i="14"/>
  <c r="AO12" i="14" s="1"/>
  <c r="AJ6" i="14"/>
  <c r="AJ12" i="14" s="1"/>
  <c r="AH6" i="14"/>
  <c r="AH12" i="14" s="1"/>
  <c r="AF6" i="14"/>
  <c r="AC6" i="14"/>
  <c r="AB6" i="14"/>
  <c r="P6" i="14"/>
  <c r="P12" i="14" s="1"/>
  <c r="L6" i="14"/>
  <c r="K6" i="14"/>
  <c r="K12" i="14" s="1"/>
  <c r="I6" i="14"/>
  <c r="I12" i="14" s="1"/>
  <c r="G6" i="14"/>
  <c r="D6" i="14"/>
  <c r="C6" i="14"/>
  <c r="P59" i="13"/>
  <c r="P60" i="13"/>
  <c r="P61" i="13"/>
  <c r="P62" i="13"/>
  <c r="P63" i="13"/>
  <c r="P64" i="13"/>
  <c r="P65" i="13"/>
  <c r="P66" i="13"/>
  <c r="P67" i="13"/>
  <c r="P68" i="13"/>
  <c r="P69" i="13"/>
  <c r="P70" i="13"/>
  <c r="P71" i="13"/>
  <c r="P72" i="13"/>
  <c r="O59" i="13"/>
  <c r="O60" i="13"/>
  <c r="O61" i="13"/>
  <c r="O62" i="13"/>
  <c r="O63" i="13"/>
  <c r="O64" i="13"/>
  <c r="O65" i="13"/>
  <c r="O66" i="13"/>
  <c r="O67" i="13"/>
  <c r="O68" i="13"/>
  <c r="O69" i="13"/>
  <c r="O70" i="13"/>
  <c r="O71" i="13"/>
  <c r="N13" i="13"/>
  <c r="N14" i="13"/>
  <c r="N15" i="13"/>
  <c r="N16" i="13"/>
  <c r="N17" i="13"/>
  <c r="N18" i="13"/>
  <c r="N19" i="13"/>
  <c r="N20" i="13"/>
  <c r="N21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10" i="13"/>
  <c r="G11" i="13"/>
  <c r="G12" i="13"/>
  <c r="G13" i="13"/>
  <c r="G14" i="13"/>
  <c r="G15" i="13"/>
  <c r="G16" i="13"/>
  <c r="G9" i="13"/>
  <c r="G7" i="13"/>
  <c r="G8" i="13"/>
  <c r="G6" i="13"/>
  <c r="JZ76" i="13"/>
  <c r="JX76" i="13"/>
  <c r="JA76" i="13"/>
  <c r="IY76" i="13"/>
  <c r="IB76" i="13"/>
  <c r="HZ76" i="13"/>
  <c r="HX76" i="13"/>
  <c r="HC76" i="13"/>
  <c r="HA76" i="13"/>
  <c r="GY76" i="13"/>
  <c r="GD76" i="13"/>
  <c r="GB76" i="13"/>
  <c r="FZ76" i="13"/>
  <c r="FE76" i="13"/>
  <c r="FC76" i="13"/>
  <c r="FA76" i="13"/>
  <c r="EF76" i="13"/>
  <c r="ED76" i="13"/>
  <c r="EB76" i="13"/>
  <c r="DG76" i="13"/>
  <c r="DE76" i="13"/>
  <c r="DC76" i="13"/>
  <c r="KK74" i="13"/>
  <c r="KK76" i="13" s="1"/>
  <c r="KH74" i="13"/>
  <c r="KH76" i="13" s="1"/>
  <c r="KF74" i="13"/>
  <c r="KF76" i="13" s="1"/>
  <c r="JL74" i="13"/>
  <c r="JL76" i="13" s="1"/>
  <c r="JI74" i="13"/>
  <c r="JI76" i="13" s="1"/>
  <c r="JG74" i="13"/>
  <c r="JG76" i="13" s="1"/>
  <c r="IM74" i="13"/>
  <c r="IM76" i="13" s="1"/>
  <c r="IJ74" i="13"/>
  <c r="IJ76" i="13" s="1"/>
  <c r="IH74" i="13"/>
  <c r="IH76" i="13" s="1"/>
  <c r="HN74" i="13"/>
  <c r="HN76" i="13" s="1"/>
  <c r="HK74" i="13"/>
  <c r="HK76" i="13" s="1"/>
  <c r="HI74" i="13"/>
  <c r="HI76" i="13" s="1"/>
  <c r="GO74" i="13"/>
  <c r="GO76" i="13" s="1"/>
  <c r="GL74" i="13"/>
  <c r="GL76" i="13" s="1"/>
  <c r="GJ74" i="13"/>
  <c r="GJ76" i="13" s="1"/>
  <c r="FP74" i="13"/>
  <c r="FP76" i="13" s="1"/>
  <c r="FM74" i="13"/>
  <c r="FM76" i="13" s="1"/>
  <c r="FK74" i="13"/>
  <c r="FK76" i="13" s="1"/>
  <c r="EQ74" i="13"/>
  <c r="EQ76" i="13" s="1"/>
  <c r="EN74" i="13"/>
  <c r="EN76" i="13" s="1"/>
  <c r="EL74" i="13"/>
  <c r="EL76" i="13" s="1"/>
  <c r="DR74" i="13"/>
  <c r="DR76" i="13" s="1"/>
  <c r="DO74" i="13"/>
  <c r="DO76" i="13" s="1"/>
  <c r="DM74" i="13"/>
  <c r="DM76" i="13" s="1"/>
  <c r="KJ73" i="13"/>
  <c r="KI73" i="13"/>
  <c r="JT73" i="13"/>
  <c r="JS73" i="13"/>
  <c r="JR73" i="13"/>
  <c r="JQ73" i="13"/>
  <c r="JK73" i="13"/>
  <c r="JJ73" i="13"/>
  <c r="IU73" i="13"/>
  <c r="IT73" i="13"/>
  <c r="IS73" i="13"/>
  <c r="IR73" i="13"/>
  <c r="IL73" i="13"/>
  <c r="IK73" i="13"/>
  <c r="HV73" i="13"/>
  <c r="HU73" i="13"/>
  <c r="HT73" i="13"/>
  <c r="HS73" i="13"/>
  <c r="HM73" i="13"/>
  <c r="HL73" i="13"/>
  <c r="GW73" i="13"/>
  <c r="GV73" i="13"/>
  <c r="GU73" i="13"/>
  <c r="GT73" i="13"/>
  <c r="GN73" i="13"/>
  <c r="GM73" i="13"/>
  <c r="FX73" i="13"/>
  <c r="FW73" i="13"/>
  <c r="FV73" i="13"/>
  <c r="FU73" i="13"/>
  <c r="FO73" i="13"/>
  <c r="FN73" i="13"/>
  <c r="EY73" i="13"/>
  <c r="EX73" i="13"/>
  <c r="EW73" i="13"/>
  <c r="EV73" i="13"/>
  <c r="EP73" i="13"/>
  <c r="EO73" i="13"/>
  <c r="DZ73" i="13"/>
  <c r="DY73" i="13"/>
  <c r="DX73" i="13"/>
  <c r="DW73" i="13"/>
  <c r="DQ73" i="13"/>
  <c r="DP73" i="13"/>
  <c r="DA73" i="13"/>
  <c r="CZ73" i="13"/>
  <c r="CY73" i="13"/>
  <c r="CX73" i="13"/>
  <c r="CR73" i="13"/>
  <c r="CQ73" i="13"/>
  <c r="BS73" i="13"/>
  <c r="BR73" i="13"/>
  <c r="AU73" i="13"/>
  <c r="AT73" i="13"/>
  <c r="AS73" i="13"/>
  <c r="AR73" i="13"/>
  <c r="AP73" i="13"/>
  <c r="AJ73" i="13"/>
  <c r="AH73" i="13"/>
  <c r="AF73" i="13"/>
  <c r="AD73" i="13"/>
  <c r="AC73" i="13"/>
  <c r="V73" i="13"/>
  <c r="U73" i="13"/>
  <c r="T73" i="13"/>
  <c r="S73" i="13"/>
  <c r="L73" i="13"/>
  <c r="J73" i="13"/>
  <c r="H73" i="13"/>
  <c r="F73" i="13"/>
  <c r="E73" i="13"/>
  <c r="KL72" i="13"/>
  <c r="KG72" i="13"/>
  <c r="JM72" i="13"/>
  <c r="JH72" i="13"/>
  <c r="IN72" i="13"/>
  <c r="II72" i="13"/>
  <c r="HO72" i="13"/>
  <c r="HJ72" i="13"/>
  <c r="GP72" i="13"/>
  <c r="GK72" i="13"/>
  <c r="FQ72" i="13"/>
  <c r="FL72" i="13"/>
  <c r="ER72" i="13"/>
  <c r="EM72" i="13"/>
  <c r="DS72" i="13"/>
  <c r="DN72" i="13"/>
  <c r="CS72" i="13"/>
  <c r="CP72" i="13"/>
  <c r="CL72" i="13" s="1"/>
  <c r="CN72" i="13"/>
  <c r="CH72" i="13"/>
  <c r="CM72" i="13" s="1"/>
  <c r="CF72" i="13"/>
  <c r="CG72" i="13" s="1"/>
  <c r="CD72" i="13"/>
  <c r="CE72" i="13" s="1"/>
  <c r="CB72" i="13"/>
  <c r="CC72" i="13" s="1"/>
  <c r="CA72" i="13"/>
  <c r="BZ72" i="13" s="1"/>
  <c r="BT72" i="13"/>
  <c r="BQ72" i="13"/>
  <c r="BM72" i="13" s="1"/>
  <c r="BO72" i="13"/>
  <c r="BI72" i="13"/>
  <c r="BN72" i="13" s="1"/>
  <c r="BG72" i="13"/>
  <c r="BH72" i="13" s="1"/>
  <c r="BE72" i="13"/>
  <c r="BF72" i="13" s="1"/>
  <c r="BC72" i="13"/>
  <c r="BD72" i="13" s="1"/>
  <c r="BB72" i="13"/>
  <c r="BA72" i="13" s="1"/>
  <c r="AO72" i="13"/>
  <c r="AN72" i="13"/>
  <c r="AI72" i="13"/>
  <c r="AG72" i="13"/>
  <c r="AE72" i="13"/>
  <c r="AB72" i="13"/>
  <c r="AA72" i="13"/>
  <c r="Q72" i="13"/>
  <c r="D72" i="13"/>
  <c r="C72" i="13"/>
  <c r="KL71" i="13"/>
  <c r="KG71" i="13"/>
  <c r="JM71" i="13"/>
  <c r="JH71" i="13"/>
  <c r="IN71" i="13"/>
  <c r="II71" i="13"/>
  <c r="HO71" i="13"/>
  <c r="HJ71" i="13"/>
  <c r="GP71" i="13"/>
  <c r="GK71" i="13"/>
  <c r="FQ71" i="13"/>
  <c r="FL71" i="13"/>
  <c r="ER71" i="13"/>
  <c r="EM71" i="13"/>
  <c r="DS71" i="13"/>
  <c r="DN71" i="13"/>
  <c r="CS71" i="13"/>
  <c r="CP71" i="13"/>
  <c r="CL71" i="13" s="1"/>
  <c r="CN71" i="13"/>
  <c r="CH71" i="13"/>
  <c r="CM71" i="13" s="1"/>
  <c r="CF71" i="13"/>
  <c r="CG71" i="13" s="1"/>
  <c r="CD71" i="13"/>
  <c r="CE71" i="13" s="1"/>
  <c r="CC71" i="13"/>
  <c r="CA71" i="13"/>
  <c r="BZ71" i="13"/>
  <c r="BY71" i="13"/>
  <c r="BT71" i="13"/>
  <c r="BQ71" i="13"/>
  <c r="BO71" i="13"/>
  <c r="BM71" i="13"/>
  <c r="BI71" i="13"/>
  <c r="BN71" i="13" s="1"/>
  <c r="BG71" i="13"/>
  <c r="BH71" i="13" s="1"/>
  <c r="BE71" i="13"/>
  <c r="BF71" i="13" s="1"/>
  <c r="BC71" i="13"/>
  <c r="BD71" i="13" s="1"/>
  <c r="BB71" i="13"/>
  <c r="AO71" i="13"/>
  <c r="AN71" i="13"/>
  <c r="AI71" i="13"/>
  <c r="AG71" i="13"/>
  <c r="AE71" i="13"/>
  <c r="AB71" i="13"/>
  <c r="AA71" i="13"/>
  <c r="Q71" i="13"/>
  <c r="D71" i="13"/>
  <c r="C71" i="13"/>
  <c r="KL70" i="13"/>
  <c r="KG70" i="13"/>
  <c r="JM70" i="13"/>
  <c r="JH70" i="13"/>
  <c r="IN70" i="13"/>
  <c r="II70" i="13"/>
  <c r="HO70" i="13"/>
  <c r="HJ70" i="13"/>
  <c r="GP70" i="13"/>
  <c r="GK70" i="13"/>
  <c r="FQ70" i="13"/>
  <c r="FL70" i="13"/>
  <c r="ER70" i="13"/>
  <c r="EM70" i="13"/>
  <c r="DS70" i="13"/>
  <c r="DN70" i="13"/>
  <c r="CS70" i="13"/>
  <c r="CP70" i="13"/>
  <c r="CL70" i="13" s="1"/>
  <c r="CN70" i="13"/>
  <c r="CH70" i="13"/>
  <c r="CM70" i="13" s="1"/>
  <c r="CF70" i="13"/>
  <c r="CG70" i="13" s="1"/>
  <c r="CD70" i="13"/>
  <c r="CE70" i="13" s="1"/>
  <c r="CC70" i="13"/>
  <c r="CA70" i="13"/>
  <c r="BZ70" i="13"/>
  <c r="BY70" i="13"/>
  <c r="BT70" i="13"/>
  <c r="BQ70" i="13"/>
  <c r="BM70" i="13" s="1"/>
  <c r="BO70" i="13"/>
  <c r="BI70" i="13"/>
  <c r="BN70" i="13" s="1"/>
  <c r="BG70" i="13"/>
  <c r="BH70" i="13" s="1"/>
  <c r="BE70" i="13"/>
  <c r="BF70" i="13" s="1"/>
  <c r="BC70" i="13"/>
  <c r="BD70" i="13" s="1"/>
  <c r="BB70" i="13"/>
  <c r="AO70" i="13"/>
  <c r="AN70" i="13"/>
  <c r="AI70" i="13"/>
  <c r="AG70" i="13"/>
  <c r="AE70" i="13"/>
  <c r="AB70" i="13"/>
  <c r="AA70" i="13"/>
  <c r="Q70" i="13"/>
  <c r="D70" i="13"/>
  <c r="C70" i="13"/>
  <c r="KL69" i="13"/>
  <c r="KG69" i="13"/>
  <c r="JM69" i="13"/>
  <c r="JH69" i="13"/>
  <c r="IN69" i="13"/>
  <c r="II69" i="13"/>
  <c r="HO69" i="13"/>
  <c r="HJ69" i="13"/>
  <c r="GP69" i="13"/>
  <c r="GK69" i="13"/>
  <c r="FQ69" i="13"/>
  <c r="FL69" i="13"/>
  <c r="ER69" i="13"/>
  <c r="EM69" i="13"/>
  <c r="DS69" i="13"/>
  <c r="DN69" i="13"/>
  <c r="CS69" i="13"/>
  <c r="CP69" i="13"/>
  <c r="CL69" i="13" s="1"/>
  <c r="CN69" i="13"/>
  <c r="CH69" i="13"/>
  <c r="CM69" i="13" s="1"/>
  <c r="CF69" i="13"/>
  <c r="CG69" i="13" s="1"/>
  <c r="CD69" i="13"/>
  <c r="CE69" i="13" s="1"/>
  <c r="CB69" i="13"/>
  <c r="CC69" i="13" s="1"/>
  <c r="CA69" i="13"/>
  <c r="BZ69" i="13" s="1"/>
  <c r="BT69" i="13"/>
  <c r="BQ69" i="13"/>
  <c r="BM69" i="13" s="1"/>
  <c r="BO69" i="13"/>
  <c r="BI69" i="13"/>
  <c r="BN69" i="13" s="1"/>
  <c r="BG69" i="13"/>
  <c r="BH69" i="13" s="1"/>
  <c r="BE69" i="13"/>
  <c r="BF69" i="13" s="1"/>
  <c r="BC69" i="13"/>
  <c r="BD69" i="13" s="1"/>
  <c r="BB69" i="13"/>
  <c r="AO69" i="13"/>
  <c r="AN69" i="13"/>
  <c r="AI69" i="13"/>
  <c r="AG69" i="13"/>
  <c r="AE69" i="13"/>
  <c r="AB69" i="13"/>
  <c r="AA69" i="13"/>
  <c r="Q69" i="13"/>
  <c r="D69" i="13"/>
  <c r="C69" i="13"/>
  <c r="KL68" i="13"/>
  <c r="KG68" i="13"/>
  <c r="JM68" i="13"/>
  <c r="JH68" i="13"/>
  <c r="IN68" i="13"/>
  <c r="II68" i="13"/>
  <c r="HO68" i="13"/>
  <c r="HJ68" i="13"/>
  <c r="GP68" i="13"/>
  <c r="GK68" i="13"/>
  <c r="FQ68" i="13"/>
  <c r="FL68" i="13"/>
  <c r="ER68" i="13"/>
  <c r="EM68" i="13"/>
  <c r="DS68" i="13"/>
  <c r="DN68" i="13"/>
  <c r="CS68" i="13"/>
  <c r="CP68" i="13"/>
  <c r="CL68" i="13" s="1"/>
  <c r="CN68" i="13"/>
  <c r="CH68" i="13"/>
  <c r="CM68" i="13" s="1"/>
  <c r="CF68" i="13"/>
  <c r="CG68" i="13" s="1"/>
  <c r="CD68" i="13"/>
  <c r="CE68" i="13" s="1"/>
  <c r="CC68" i="13"/>
  <c r="CA68" i="13"/>
  <c r="BZ68" i="13" s="1"/>
  <c r="BY68" i="13"/>
  <c r="BT68" i="13"/>
  <c r="BQ68" i="13"/>
  <c r="BM68" i="13" s="1"/>
  <c r="BO68" i="13"/>
  <c r="BI68" i="13"/>
  <c r="BN68" i="13" s="1"/>
  <c r="BG68" i="13"/>
  <c r="BH68" i="13" s="1"/>
  <c r="BE68" i="13"/>
  <c r="BF68" i="13" s="1"/>
  <c r="BC68" i="13"/>
  <c r="BD68" i="13" s="1"/>
  <c r="BB68" i="13"/>
  <c r="BA68" i="13"/>
  <c r="AO68" i="13"/>
  <c r="AN68" i="13"/>
  <c r="AI68" i="13"/>
  <c r="AG68" i="13"/>
  <c r="AE68" i="13"/>
  <c r="AB68" i="13"/>
  <c r="AA68" i="13"/>
  <c r="Q68" i="13"/>
  <c r="D68" i="13"/>
  <c r="C68" i="13"/>
  <c r="KL67" i="13"/>
  <c r="KG67" i="13"/>
  <c r="JM67" i="13"/>
  <c r="JH67" i="13"/>
  <c r="IN67" i="13"/>
  <c r="II67" i="13"/>
  <c r="HO67" i="13"/>
  <c r="HJ67" i="13"/>
  <c r="GP67" i="13"/>
  <c r="GK67" i="13"/>
  <c r="FQ67" i="13"/>
  <c r="FL67" i="13"/>
  <c r="ER67" i="13"/>
  <c r="EM67" i="13"/>
  <c r="DS67" i="13"/>
  <c r="DN67" i="13"/>
  <c r="CS67" i="13"/>
  <c r="CP67" i="13"/>
  <c r="CN67" i="13"/>
  <c r="CL67" i="13"/>
  <c r="CH67" i="13"/>
  <c r="CM67" i="13" s="1"/>
  <c r="CF67" i="13"/>
  <c r="CG67" i="13" s="1"/>
  <c r="CD67" i="13"/>
  <c r="CE67" i="13" s="1"/>
  <c r="CB67" i="13"/>
  <c r="CC67" i="13" s="1"/>
  <c r="CA67" i="13"/>
  <c r="BZ67" i="13" s="1"/>
  <c r="BY67" i="13"/>
  <c r="BT67" i="13"/>
  <c r="BQ67" i="13"/>
  <c r="BM67" i="13" s="1"/>
  <c r="BO67" i="13"/>
  <c r="BI67" i="13"/>
  <c r="BN67" i="13" s="1"/>
  <c r="BG67" i="13"/>
  <c r="BH67" i="13" s="1"/>
  <c r="BE67" i="13"/>
  <c r="BF67" i="13" s="1"/>
  <c r="BC67" i="13"/>
  <c r="BD67" i="13" s="1"/>
  <c r="BB67" i="13"/>
  <c r="BA67" i="13"/>
  <c r="AO67" i="13"/>
  <c r="AN67" i="13"/>
  <c r="AI67" i="13"/>
  <c r="AG67" i="13"/>
  <c r="AE67" i="13"/>
  <c r="AB67" i="13"/>
  <c r="AA67" i="13"/>
  <c r="Q67" i="13"/>
  <c r="D67" i="13"/>
  <c r="C67" i="13"/>
  <c r="KL66" i="13"/>
  <c r="KG66" i="13"/>
  <c r="JM66" i="13"/>
  <c r="JH66" i="13"/>
  <c r="IN66" i="13"/>
  <c r="II66" i="13"/>
  <c r="HO66" i="13"/>
  <c r="HJ66" i="13"/>
  <c r="GP66" i="13"/>
  <c r="GK66" i="13"/>
  <c r="FQ66" i="13"/>
  <c r="FL66" i="13"/>
  <c r="ER66" i="13"/>
  <c r="EM66" i="13"/>
  <c r="DS66" i="13"/>
  <c r="DN66" i="13"/>
  <c r="CS66" i="13"/>
  <c r="CP66" i="13"/>
  <c r="CL66" i="13" s="1"/>
  <c r="CN66" i="13"/>
  <c r="CH66" i="13"/>
  <c r="CM66" i="13" s="1"/>
  <c r="CF66" i="13"/>
  <c r="CG66" i="13" s="1"/>
  <c r="CD66" i="13"/>
  <c r="CE66" i="13" s="1"/>
  <c r="CC66" i="13"/>
  <c r="CA66" i="13"/>
  <c r="BZ66" i="13" s="1"/>
  <c r="BT66" i="13"/>
  <c r="BQ66" i="13"/>
  <c r="BM66" i="13" s="1"/>
  <c r="BO66" i="13"/>
  <c r="BI66" i="13"/>
  <c r="BN66" i="13" s="1"/>
  <c r="BG66" i="13"/>
  <c r="BH66" i="13" s="1"/>
  <c r="BE66" i="13"/>
  <c r="BF66" i="13" s="1"/>
  <c r="BC66" i="13"/>
  <c r="BD66" i="13" s="1"/>
  <c r="BB66" i="13"/>
  <c r="AO66" i="13"/>
  <c r="AN66" i="13"/>
  <c r="AI66" i="13"/>
  <c r="AG66" i="13"/>
  <c r="AE66" i="13"/>
  <c r="AB66" i="13"/>
  <c r="AA66" i="13"/>
  <c r="Q66" i="13"/>
  <c r="D66" i="13"/>
  <c r="C66" i="13"/>
  <c r="KL65" i="13"/>
  <c r="KG65" i="13"/>
  <c r="JM65" i="13"/>
  <c r="JH65" i="13"/>
  <c r="IN65" i="13"/>
  <c r="II65" i="13"/>
  <c r="HO65" i="13"/>
  <c r="HJ65" i="13"/>
  <c r="GP65" i="13"/>
  <c r="GK65" i="13"/>
  <c r="FQ65" i="13"/>
  <c r="FL65" i="13"/>
  <c r="ER65" i="13"/>
  <c r="EM65" i="13"/>
  <c r="DS65" i="13"/>
  <c r="DN65" i="13"/>
  <c r="CS65" i="13"/>
  <c r="CP65" i="13"/>
  <c r="CL65" i="13" s="1"/>
  <c r="CN65" i="13"/>
  <c r="CH65" i="13"/>
  <c r="CM65" i="13" s="1"/>
  <c r="CF65" i="13"/>
  <c r="CG65" i="13" s="1"/>
  <c r="CD65" i="13"/>
  <c r="CE65" i="13" s="1"/>
  <c r="CC65" i="13"/>
  <c r="CA65" i="13"/>
  <c r="BZ65" i="13" s="1"/>
  <c r="BY65" i="13"/>
  <c r="BT65" i="13"/>
  <c r="BQ65" i="13"/>
  <c r="BM65" i="13" s="1"/>
  <c r="BO65" i="13"/>
  <c r="BI65" i="13"/>
  <c r="BN65" i="13" s="1"/>
  <c r="BG65" i="13"/>
  <c r="BH65" i="13" s="1"/>
  <c r="BE65" i="13"/>
  <c r="BF65" i="13" s="1"/>
  <c r="BC65" i="13"/>
  <c r="BD65" i="13" s="1"/>
  <c r="BB65" i="13"/>
  <c r="BA65" i="13" s="1"/>
  <c r="AO65" i="13"/>
  <c r="AN65" i="13"/>
  <c r="AI65" i="13"/>
  <c r="AG65" i="13"/>
  <c r="AE65" i="13"/>
  <c r="AB65" i="13"/>
  <c r="AA65" i="13"/>
  <c r="Q65" i="13"/>
  <c r="D65" i="13"/>
  <c r="C65" i="13"/>
  <c r="KL64" i="13"/>
  <c r="KG64" i="13"/>
  <c r="JM64" i="13"/>
  <c r="JH64" i="13"/>
  <c r="IN64" i="13"/>
  <c r="II64" i="13"/>
  <c r="HO64" i="13"/>
  <c r="HJ64" i="13"/>
  <c r="GP64" i="13"/>
  <c r="GK64" i="13"/>
  <c r="FQ64" i="13"/>
  <c r="FL64" i="13"/>
  <c r="ER64" i="13"/>
  <c r="EM64" i="13"/>
  <c r="DS64" i="13"/>
  <c r="DN64" i="13"/>
  <c r="CS64" i="13"/>
  <c r="CP64" i="13"/>
  <c r="CN64" i="13"/>
  <c r="CL64" i="13"/>
  <c r="CH64" i="13"/>
  <c r="CM64" i="13" s="1"/>
  <c r="CF64" i="13"/>
  <c r="CG64" i="13" s="1"/>
  <c r="CD64" i="13"/>
  <c r="CE64" i="13" s="1"/>
  <c r="CC64" i="13"/>
  <c r="CA64" i="13"/>
  <c r="BZ64" i="13" s="1"/>
  <c r="BY64" i="13"/>
  <c r="BT64" i="13"/>
  <c r="BQ64" i="13"/>
  <c r="BM64" i="13" s="1"/>
  <c r="BO64" i="13"/>
  <c r="BI64" i="13"/>
  <c r="BN64" i="13" s="1"/>
  <c r="BG64" i="13"/>
  <c r="BH64" i="13" s="1"/>
  <c r="BE64" i="13"/>
  <c r="BF64" i="13" s="1"/>
  <c r="BC64" i="13"/>
  <c r="BD64" i="13" s="1"/>
  <c r="BB64" i="13"/>
  <c r="BA64" i="13"/>
  <c r="AO64" i="13"/>
  <c r="AN64" i="13"/>
  <c r="AI64" i="13"/>
  <c r="AG64" i="13"/>
  <c r="AE64" i="13"/>
  <c r="AB64" i="13"/>
  <c r="AA64" i="13"/>
  <c r="Q64" i="13"/>
  <c r="D64" i="13"/>
  <c r="C64" i="13"/>
  <c r="KL63" i="13"/>
  <c r="KG63" i="13"/>
  <c r="JM63" i="13"/>
  <c r="JH63" i="13"/>
  <c r="IN63" i="13"/>
  <c r="II63" i="13"/>
  <c r="HO63" i="13"/>
  <c r="HJ63" i="13"/>
  <c r="GP63" i="13"/>
  <c r="GK63" i="13"/>
  <c r="FQ63" i="13"/>
  <c r="FL63" i="13"/>
  <c r="ER63" i="13"/>
  <c r="EM63" i="13"/>
  <c r="DS63" i="13"/>
  <c r="DN63" i="13"/>
  <c r="CS63" i="13"/>
  <c r="CP63" i="13"/>
  <c r="CL63" i="13" s="1"/>
  <c r="CN63" i="13"/>
  <c r="CH63" i="13"/>
  <c r="CM63" i="13" s="1"/>
  <c r="CF63" i="13"/>
  <c r="CG63" i="13" s="1"/>
  <c r="CD63" i="13"/>
  <c r="CE63" i="13" s="1"/>
  <c r="CC63" i="13"/>
  <c r="CA63" i="13"/>
  <c r="BZ63" i="13" s="1"/>
  <c r="BT63" i="13"/>
  <c r="BQ63" i="13"/>
  <c r="BM63" i="13" s="1"/>
  <c r="BO63" i="13"/>
  <c r="BI63" i="13"/>
  <c r="BN63" i="13" s="1"/>
  <c r="BG63" i="13"/>
  <c r="BH63" i="13" s="1"/>
  <c r="BE63" i="13"/>
  <c r="BF63" i="13" s="1"/>
  <c r="BC63" i="13"/>
  <c r="BD63" i="13" s="1"/>
  <c r="BB63" i="13"/>
  <c r="AO63" i="13"/>
  <c r="AN63" i="13"/>
  <c r="AI63" i="13"/>
  <c r="AG63" i="13"/>
  <c r="AE63" i="13"/>
  <c r="AB63" i="13"/>
  <c r="AA63" i="13"/>
  <c r="Q63" i="13"/>
  <c r="D63" i="13"/>
  <c r="C63" i="13"/>
  <c r="KL62" i="13"/>
  <c r="KG62" i="13"/>
  <c r="JM62" i="13"/>
  <c r="JH62" i="13"/>
  <c r="IN62" i="13"/>
  <c r="II62" i="13"/>
  <c r="HO62" i="13"/>
  <c r="HJ62" i="13"/>
  <c r="GP62" i="13"/>
  <c r="GK62" i="13"/>
  <c r="FQ62" i="13"/>
  <c r="FL62" i="13"/>
  <c r="ER62" i="13"/>
  <c r="EM62" i="13"/>
  <c r="DS62" i="13"/>
  <c r="DN62" i="13"/>
  <c r="CS62" i="13"/>
  <c r="CP62" i="13"/>
  <c r="CL62" i="13" s="1"/>
  <c r="CN62" i="13"/>
  <c r="CH62" i="13"/>
  <c r="CM62" i="13" s="1"/>
  <c r="CF62" i="13"/>
  <c r="CG62" i="13" s="1"/>
  <c r="CD62" i="13"/>
  <c r="CE62" i="13" s="1"/>
  <c r="CB62" i="13"/>
  <c r="CC62" i="13" s="1"/>
  <c r="CA62" i="13"/>
  <c r="BZ62" i="13" s="1"/>
  <c r="BT62" i="13"/>
  <c r="BQ62" i="13"/>
  <c r="BM62" i="13" s="1"/>
  <c r="BO62" i="13"/>
  <c r="BI62" i="13"/>
  <c r="BN62" i="13" s="1"/>
  <c r="BG62" i="13"/>
  <c r="BH62" i="13" s="1"/>
  <c r="BE62" i="13"/>
  <c r="BF62" i="13" s="1"/>
  <c r="BC62" i="13"/>
  <c r="BD62" i="13" s="1"/>
  <c r="BB62" i="13"/>
  <c r="BA62" i="13" s="1"/>
  <c r="AO62" i="13"/>
  <c r="AN62" i="13"/>
  <c r="AI62" i="13"/>
  <c r="AG62" i="13"/>
  <c r="AE62" i="13"/>
  <c r="AB62" i="13"/>
  <c r="AA62" i="13"/>
  <c r="Q62" i="13"/>
  <c r="D62" i="13"/>
  <c r="C62" i="13"/>
  <c r="KL61" i="13"/>
  <c r="KG61" i="13"/>
  <c r="JM61" i="13"/>
  <c r="JH61" i="13"/>
  <c r="IN61" i="13"/>
  <c r="II61" i="13"/>
  <c r="HO61" i="13"/>
  <c r="HJ61" i="13"/>
  <c r="GP61" i="13"/>
  <c r="GK61" i="13"/>
  <c r="FQ61" i="13"/>
  <c r="FL61" i="13"/>
  <c r="ER61" i="13"/>
  <c r="EM61" i="13"/>
  <c r="DS61" i="13"/>
  <c r="DN61" i="13"/>
  <c r="CS61" i="13"/>
  <c r="CP61" i="13"/>
  <c r="CN61" i="13"/>
  <c r="CL61" i="13"/>
  <c r="CH61" i="13"/>
  <c r="CM61" i="13" s="1"/>
  <c r="CF61" i="13"/>
  <c r="CG61" i="13" s="1"/>
  <c r="CD61" i="13"/>
  <c r="CE61" i="13" s="1"/>
  <c r="CC61" i="13"/>
  <c r="CA61" i="13"/>
  <c r="BZ61" i="13" s="1"/>
  <c r="BY61" i="13"/>
  <c r="BT61" i="13"/>
  <c r="BQ61" i="13"/>
  <c r="BM61" i="13" s="1"/>
  <c r="BO61" i="13"/>
  <c r="BI61" i="13"/>
  <c r="BN61" i="13" s="1"/>
  <c r="BG61" i="13"/>
  <c r="BH61" i="13" s="1"/>
  <c r="BE61" i="13"/>
  <c r="BF61" i="13" s="1"/>
  <c r="BC61" i="13"/>
  <c r="BD61" i="13" s="1"/>
  <c r="BB61" i="13"/>
  <c r="BA61" i="13"/>
  <c r="AO61" i="13"/>
  <c r="AN61" i="13"/>
  <c r="AI61" i="13"/>
  <c r="AG61" i="13"/>
  <c r="AE61" i="13"/>
  <c r="AB61" i="13"/>
  <c r="AA61" i="13"/>
  <c r="Q61" i="13"/>
  <c r="D61" i="13"/>
  <c r="C61" i="13"/>
  <c r="KL60" i="13"/>
  <c r="KG60" i="13"/>
  <c r="JM60" i="13"/>
  <c r="JH60" i="13"/>
  <c r="IN60" i="13"/>
  <c r="II60" i="13"/>
  <c r="HO60" i="13"/>
  <c r="HJ60" i="13"/>
  <c r="GP60" i="13"/>
  <c r="GK60" i="13"/>
  <c r="FQ60" i="13"/>
  <c r="FL60" i="13"/>
  <c r="ER60" i="13"/>
  <c r="EM60" i="13"/>
  <c r="DS60" i="13"/>
  <c r="DN60" i="13"/>
  <c r="CS60" i="13"/>
  <c r="CP60" i="13"/>
  <c r="CL60" i="13" s="1"/>
  <c r="CN60" i="13"/>
  <c r="CH60" i="13"/>
  <c r="CM60" i="13" s="1"/>
  <c r="CF60" i="13"/>
  <c r="CG60" i="13" s="1"/>
  <c r="CD60" i="13"/>
  <c r="CE60" i="13" s="1"/>
  <c r="CC60" i="13"/>
  <c r="CA60" i="13"/>
  <c r="BZ60" i="13" s="1"/>
  <c r="BT60" i="13"/>
  <c r="BQ60" i="13"/>
  <c r="BM60" i="13" s="1"/>
  <c r="BO60" i="13"/>
  <c r="BI60" i="13"/>
  <c r="BN60" i="13" s="1"/>
  <c r="BG60" i="13"/>
  <c r="BH60" i="13" s="1"/>
  <c r="BE60" i="13"/>
  <c r="BF60" i="13" s="1"/>
  <c r="BC60" i="13"/>
  <c r="BD60" i="13" s="1"/>
  <c r="BB60" i="13"/>
  <c r="AO60" i="13"/>
  <c r="AN60" i="13"/>
  <c r="AI60" i="13"/>
  <c r="AG60" i="13"/>
  <c r="AE60" i="13"/>
  <c r="AB60" i="13"/>
  <c r="AA60" i="13"/>
  <c r="Q60" i="13"/>
  <c r="D60" i="13"/>
  <c r="C60" i="13"/>
  <c r="KL59" i="13"/>
  <c r="KG59" i="13"/>
  <c r="KG73" i="13" s="1"/>
  <c r="JM59" i="13"/>
  <c r="JH59" i="13"/>
  <c r="JH73" i="13" s="1"/>
  <c r="IN59" i="13"/>
  <c r="II59" i="13"/>
  <c r="II73" i="13" s="1"/>
  <c r="HO59" i="13"/>
  <c r="HJ59" i="13"/>
  <c r="HJ73" i="13" s="1"/>
  <c r="GP59" i="13"/>
  <c r="GK59" i="13"/>
  <c r="GK73" i="13" s="1"/>
  <c r="FQ59" i="13"/>
  <c r="FL59" i="13"/>
  <c r="FL73" i="13" s="1"/>
  <c r="ER59" i="13"/>
  <c r="EM59" i="13"/>
  <c r="EM73" i="13" s="1"/>
  <c r="DS59" i="13"/>
  <c r="DN59" i="13"/>
  <c r="DN73" i="13" s="1"/>
  <c r="CS59" i="13"/>
  <c r="CS73" i="13" s="1"/>
  <c r="CP59" i="13"/>
  <c r="CP73" i="13" s="1"/>
  <c r="CN59" i="13"/>
  <c r="CN73" i="13" s="1"/>
  <c r="CH59" i="13"/>
  <c r="CF59" i="13"/>
  <c r="CD59" i="13"/>
  <c r="CB59" i="13"/>
  <c r="BY59" i="13" s="1"/>
  <c r="CA59" i="13"/>
  <c r="BZ59" i="13" s="1"/>
  <c r="BT59" i="13"/>
  <c r="BQ59" i="13"/>
  <c r="BQ73" i="13" s="1"/>
  <c r="BO59" i="13"/>
  <c r="BO73" i="13" s="1"/>
  <c r="BI59" i="13"/>
  <c r="BG59" i="13"/>
  <c r="BE59" i="13"/>
  <c r="BC59" i="13"/>
  <c r="BB59" i="13"/>
  <c r="BB73" i="13" s="1"/>
  <c r="AO59" i="13"/>
  <c r="AO73" i="13" s="1"/>
  <c r="AN59" i="13"/>
  <c r="AN73" i="13" s="1"/>
  <c r="AI59" i="13"/>
  <c r="AI73" i="13" s="1"/>
  <c r="AG59" i="13"/>
  <c r="AG73" i="13" s="1"/>
  <c r="AE59" i="13"/>
  <c r="AB59" i="13"/>
  <c r="AA59" i="13"/>
  <c r="Q59" i="13"/>
  <c r="Q73" i="13" s="1"/>
  <c r="P73" i="13"/>
  <c r="K73" i="13"/>
  <c r="I73" i="13"/>
  <c r="D59" i="13"/>
  <c r="C59" i="13"/>
  <c r="KJ58" i="13"/>
  <c r="KI58" i="13"/>
  <c r="JV58" i="13"/>
  <c r="JT58" i="13"/>
  <c r="JS58" i="13"/>
  <c r="JR58" i="13"/>
  <c r="JQ58" i="13"/>
  <c r="JK58" i="13"/>
  <c r="JJ58" i="13"/>
  <c r="IW58" i="13"/>
  <c r="IU58" i="13"/>
  <c r="IT58" i="13"/>
  <c r="IS58" i="13"/>
  <c r="IR58" i="13"/>
  <c r="IL58" i="13"/>
  <c r="IK58" i="13"/>
  <c r="HX58" i="13"/>
  <c r="HV58" i="13"/>
  <c r="HU58" i="13"/>
  <c r="HT58" i="13"/>
  <c r="HS58" i="13"/>
  <c r="HM58" i="13"/>
  <c r="HL58" i="13"/>
  <c r="GY58" i="13"/>
  <c r="GW58" i="13"/>
  <c r="GV58" i="13"/>
  <c r="GU58" i="13"/>
  <c r="GT58" i="13"/>
  <c r="GN58" i="13"/>
  <c r="GM58" i="13"/>
  <c r="FZ58" i="13"/>
  <c r="FX58" i="13"/>
  <c r="FW58" i="13"/>
  <c r="FV58" i="13"/>
  <c r="FU58" i="13"/>
  <c r="FO58" i="13"/>
  <c r="FN58" i="13"/>
  <c r="FA58" i="13"/>
  <c r="EY58" i="13"/>
  <c r="EX58" i="13"/>
  <c r="EW58" i="13"/>
  <c r="EV58" i="13"/>
  <c r="EP58" i="13"/>
  <c r="EO58" i="13"/>
  <c r="EB58" i="13"/>
  <c r="DZ58" i="13"/>
  <c r="DY58" i="13"/>
  <c r="DX58" i="13"/>
  <c r="DW58" i="13"/>
  <c r="DQ58" i="13"/>
  <c r="DP58" i="13"/>
  <c r="DC58" i="13"/>
  <c r="DA58" i="13"/>
  <c r="CZ58" i="13"/>
  <c r="CY58" i="13"/>
  <c r="CX58" i="13"/>
  <c r="CR58" i="13"/>
  <c r="CQ58" i="13"/>
  <c r="BS58" i="13"/>
  <c r="BR58" i="13"/>
  <c r="BO58" i="13"/>
  <c r="AU58" i="13"/>
  <c r="AT58" i="13"/>
  <c r="AS58" i="13"/>
  <c r="AR58" i="13"/>
  <c r="AP58" i="13"/>
  <c r="AJ58" i="13"/>
  <c r="AF58" i="13"/>
  <c r="V58" i="13"/>
  <c r="U58" i="13"/>
  <c r="T58" i="13"/>
  <c r="S58" i="13"/>
  <c r="L58" i="13"/>
  <c r="H58" i="13"/>
  <c r="KL57" i="13"/>
  <c r="KG57" i="13"/>
  <c r="JM57" i="13"/>
  <c r="JH57" i="13"/>
  <c r="IN57" i="13"/>
  <c r="II57" i="13"/>
  <c r="HO57" i="13"/>
  <c r="HJ57" i="13"/>
  <c r="GP57" i="13"/>
  <c r="GK57" i="13"/>
  <c r="FQ57" i="13"/>
  <c r="FL57" i="13"/>
  <c r="ER57" i="13"/>
  <c r="EM57" i="13"/>
  <c r="DS57" i="13"/>
  <c r="DN57" i="13"/>
  <c r="CS57" i="13"/>
  <c r="CP57" i="13"/>
  <c r="CL57" i="13" s="1"/>
  <c r="CN57" i="13"/>
  <c r="CH57" i="13"/>
  <c r="CM57" i="13" s="1"/>
  <c r="CF57" i="13"/>
  <c r="CG57" i="13" s="1"/>
  <c r="CD57" i="13"/>
  <c r="CE57" i="13" s="1"/>
  <c r="CB57" i="13"/>
  <c r="CC57" i="13" s="1"/>
  <c r="CA57" i="13"/>
  <c r="BZ57" i="13" s="1"/>
  <c r="BT57" i="13"/>
  <c r="BQ57" i="13"/>
  <c r="BM57" i="13"/>
  <c r="BI57" i="13"/>
  <c r="BN57" i="13" s="1"/>
  <c r="BG57" i="13"/>
  <c r="BH57" i="13" s="1"/>
  <c r="BE57" i="13"/>
  <c r="BF57" i="13" s="1"/>
  <c r="BC57" i="13"/>
  <c r="BD57" i="13" s="1"/>
  <c r="BB57" i="13"/>
  <c r="BA57" i="13" s="1"/>
  <c r="AO57" i="13"/>
  <c r="AN57" i="13"/>
  <c r="AI57" i="13"/>
  <c r="AG57" i="13"/>
  <c r="AD57" i="13"/>
  <c r="AE57" i="13" s="1"/>
  <c r="AC57" i="13"/>
  <c r="AB57" i="13"/>
  <c r="AA57" i="13"/>
  <c r="Q57" i="13"/>
  <c r="F57" i="13"/>
  <c r="E57" i="13"/>
  <c r="D57" i="13"/>
  <c r="C57" i="13"/>
  <c r="KL56" i="13"/>
  <c r="KG56" i="13"/>
  <c r="JM56" i="13"/>
  <c r="JH56" i="13"/>
  <c r="IN56" i="13"/>
  <c r="II56" i="13"/>
  <c r="HO56" i="13"/>
  <c r="HJ56" i="13"/>
  <c r="GP56" i="13"/>
  <c r="GK56" i="13"/>
  <c r="FQ56" i="13"/>
  <c r="FL56" i="13"/>
  <c r="ER56" i="13"/>
  <c r="EM56" i="13"/>
  <c r="DS56" i="13"/>
  <c r="DN56" i="13"/>
  <c r="CS56" i="13"/>
  <c r="CP56" i="13"/>
  <c r="CL56" i="13" s="1"/>
  <c r="CN56" i="13"/>
  <c r="CH56" i="13"/>
  <c r="CM56" i="13" s="1"/>
  <c r="CF56" i="13"/>
  <c r="CG56" i="13" s="1"/>
  <c r="CD56" i="13"/>
  <c r="CE56" i="13" s="1"/>
  <c r="CB56" i="13"/>
  <c r="CC56" i="13" s="1"/>
  <c r="CA56" i="13"/>
  <c r="BZ56" i="13" s="1"/>
  <c r="BT56" i="13"/>
  <c r="BQ56" i="13"/>
  <c r="BM56" i="13"/>
  <c r="BI56" i="13"/>
  <c r="BN56" i="13" s="1"/>
  <c r="BG56" i="13"/>
  <c r="BH56" i="13" s="1"/>
  <c r="BE56" i="13"/>
  <c r="BF56" i="13" s="1"/>
  <c r="BC56" i="13"/>
  <c r="BD56" i="13" s="1"/>
  <c r="BB56" i="13"/>
  <c r="AZ56" i="13"/>
  <c r="AO56" i="13"/>
  <c r="AN56" i="13"/>
  <c r="AI56" i="13"/>
  <c r="AG56" i="13"/>
  <c r="AD56" i="13"/>
  <c r="AE56" i="13" s="1"/>
  <c r="AC56" i="13"/>
  <c r="AC58" i="13" s="1"/>
  <c r="AB56" i="13"/>
  <c r="AA56" i="13"/>
  <c r="Q56" i="13"/>
  <c r="F56" i="13"/>
  <c r="E56" i="13"/>
  <c r="E58" i="13" s="1"/>
  <c r="D56" i="13"/>
  <c r="C56" i="13"/>
  <c r="KL55" i="13"/>
  <c r="KG55" i="13"/>
  <c r="JM55" i="13"/>
  <c r="JH55" i="13"/>
  <c r="IN55" i="13"/>
  <c r="II55" i="13"/>
  <c r="HO55" i="13"/>
  <c r="HJ55" i="13"/>
  <c r="GP55" i="13"/>
  <c r="GK55" i="13"/>
  <c r="FQ55" i="13"/>
  <c r="FL55" i="13"/>
  <c r="ER55" i="13"/>
  <c r="EM55" i="13"/>
  <c r="DS55" i="13"/>
  <c r="DN55" i="13"/>
  <c r="CS55" i="13"/>
  <c r="CP55" i="13"/>
  <c r="CN55" i="13"/>
  <c r="CL55" i="13"/>
  <c r="CH55" i="13"/>
  <c r="CM55" i="13" s="1"/>
  <c r="CF55" i="13"/>
  <c r="CG55" i="13" s="1"/>
  <c r="CD55" i="13"/>
  <c r="CE55" i="13" s="1"/>
  <c r="CB55" i="13"/>
  <c r="CC55" i="13" s="1"/>
  <c r="CA55" i="13"/>
  <c r="BZ55" i="13" s="1"/>
  <c r="BT55" i="13"/>
  <c r="BQ55" i="13"/>
  <c r="BM55" i="13" s="1"/>
  <c r="BI55" i="13"/>
  <c r="BN55" i="13" s="1"/>
  <c r="BG55" i="13"/>
  <c r="BH55" i="13" s="1"/>
  <c r="BE55" i="13"/>
  <c r="BF55" i="13" s="1"/>
  <c r="BC55" i="13"/>
  <c r="BD55" i="13" s="1"/>
  <c r="BB55" i="13"/>
  <c r="AZ55" i="13"/>
  <c r="AO55" i="13"/>
  <c r="AO58" i="13" s="1"/>
  <c r="AN55" i="13"/>
  <c r="AN58" i="13" s="1"/>
  <c r="AH55" i="13"/>
  <c r="AG55" i="13"/>
  <c r="AG58" i="13" s="1"/>
  <c r="AD55" i="13"/>
  <c r="AE55" i="13" s="1"/>
  <c r="AB55" i="13"/>
  <c r="AA55" i="13"/>
  <c r="Q55" i="13"/>
  <c r="J55" i="13"/>
  <c r="D55" i="13"/>
  <c r="C55" i="13"/>
  <c r="KL54" i="13"/>
  <c r="KG54" i="13"/>
  <c r="KG58" i="13" s="1"/>
  <c r="JM54" i="13"/>
  <c r="JH54" i="13"/>
  <c r="JH58" i="13" s="1"/>
  <c r="IN54" i="13"/>
  <c r="II54" i="13"/>
  <c r="II58" i="13" s="1"/>
  <c r="HO54" i="13"/>
  <c r="HJ54" i="13"/>
  <c r="HJ58" i="13" s="1"/>
  <c r="GP54" i="13"/>
  <c r="GK54" i="13"/>
  <c r="GK58" i="13" s="1"/>
  <c r="FQ54" i="13"/>
  <c r="FL54" i="13"/>
  <c r="FL58" i="13" s="1"/>
  <c r="ER54" i="13"/>
  <c r="EM54" i="13"/>
  <c r="EM58" i="13" s="1"/>
  <c r="DS54" i="13"/>
  <c r="DN54" i="13"/>
  <c r="DN58" i="13" s="1"/>
  <c r="CS54" i="13"/>
  <c r="CS58" i="13" s="1"/>
  <c r="CP54" i="13"/>
  <c r="CL54" i="13" s="1"/>
  <c r="CL58" i="13" s="1"/>
  <c r="CN54" i="13"/>
  <c r="CH54" i="13"/>
  <c r="CF54" i="13"/>
  <c r="CD54" i="13"/>
  <c r="CB54" i="13"/>
  <c r="BY54" i="13" s="1"/>
  <c r="CA54" i="13"/>
  <c r="BT54" i="13"/>
  <c r="BQ54" i="13"/>
  <c r="BQ58" i="13" s="1"/>
  <c r="BI54" i="13"/>
  <c r="BG54" i="13"/>
  <c r="BE54" i="13"/>
  <c r="BC54" i="13"/>
  <c r="AZ54" i="13" s="1"/>
  <c r="BB54" i="13"/>
  <c r="BA54" i="13" s="1"/>
  <c r="AO54" i="13"/>
  <c r="AN54" i="13"/>
  <c r="AI54" i="13"/>
  <c r="AG54" i="13"/>
  <c r="AD54" i="13"/>
  <c r="AB54" i="13"/>
  <c r="AA54" i="13"/>
  <c r="Q54" i="13"/>
  <c r="Q58" i="13" s="1"/>
  <c r="J54" i="13"/>
  <c r="F54" i="13"/>
  <c r="D54" i="13"/>
  <c r="C54" i="13"/>
  <c r="KJ53" i="13"/>
  <c r="KI53" i="13"/>
  <c r="JK53" i="13"/>
  <c r="JJ53" i="13"/>
  <c r="IL53" i="13"/>
  <c r="IK53" i="13"/>
  <c r="HM53" i="13"/>
  <c r="HL53" i="13"/>
  <c r="GN53" i="13"/>
  <c r="GM53" i="13"/>
  <c r="FO53" i="13"/>
  <c r="FN53" i="13"/>
  <c r="EP53" i="13"/>
  <c r="EO53" i="13"/>
  <c r="DQ53" i="13"/>
  <c r="DP53" i="13"/>
  <c r="CR53" i="13"/>
  <c r="CQ53" i="13"/>
  <c r="BS53" i="13"/>
  <c r="BR53" i="13"/>
  <c r="AU53" i="13"/>
  <c r="AT53" i="13"/>
  <c r="AS53" i="13"/>
  <c r="AR53" i="13"/>
  <c r="AP53" i="13"/>
  <c r="AJ53" i="13"/>
  <c r="AH53" i="13"/>
  <c r="AF53" i="13"/>
  <c r="AD53" i="13"/>
  <c r="AC53" i="13"/>
  <c r="V53" i="13"/>
  <c r="U53" i="13"/>
  <c r="T53" i="13"/>
  <c r="S53" i="13"/>
  <c r="L53" i="13"/>
  <c r="J53" i="13"/>
  <c r="H53" i="13"/>
  <c r="F53" i="13"/>
  <c r="E53" i="13"/>
  <c r="KL52" i="13"/>
  <c r="KG52" i="13"/>
  <c r="JM52" i="13"/>
  <c r="JH52" i="13"/>
  <c r="IN52" i="13"/>
  <c r="II52" i="13"/>
  <c r="HO52" i="13"/>
  <c r="HJ52" i="13"/>
  <c r="GP52" i="13"/>
  <c r="GK52" i="13"/>
  <c r="FQ52" i="13"/>
  <c r="FL52" i="13"/>
  <c r="ER52" i="13"/>
  <c r="EM52" i="13"/>
  <c r="DS52" i="13"/>
  <c r="DN52" i="13"/>
  <c r="CS52" i="13"/>
  <c r="CP52" i="13"/>
  <c r="CN52" i="13"/>
  <c r="CL52" i="13"/>
  <c r="CH52" i="13"/>
  <c r="CM52" i="13" s="1"/>
  <c r="CF52" i="13"/>
  <c r="CG52" i="13" s="1"/>
  <c r="CD52" i="13"/>
  <c r="CE52" i="13" s="1"/>
  <c r="CB52" i="13"/>
  <c r="CC52" i="13" s="1"/>
  <c r="CA52" i="13"/>
  <c r="BZ52" i="13" s="1"/>
  <c r="BT52" i="13"/>
  <c r="BQ52" i="13"/>
  <c r="BO52" i="13"/>
  <c r="BM52" i="13"/>
  <c r="BI52" i="13"/>
  <c r="BN52" i="13" s="1"/>
  <c r="BG52" i="13"/>
  <c r="BH52" i="13" s="1"/>
  <c r="BE52" i="13"/>
  <c r="BF52" i="13" s="1"/>
  <c r="BC52" i="13"/>
  <c r="BD52" i="13" s="1"/>
  <c r="BB52" i="13"/>
  <c r="AO52" i="13"/>
  <c r="AN52" i="13"/>
  <c r="AI52" i="13"/>
  <c r="AG52" i="13"/>
  <c r="AE52" i="13"/>
  <c r="AB52" i="13"/>
  <c r="AA52" i="13"/>
  <c r="Q52" i="13"/>
  <c r="D52" i="13"/>
  <c r="C52" i="13"/>
  <c r="KL51" i="13"/>
  <c r="KG51" i="13"/>
  <c r="KG53" i="13" s="1"/>
  <c r="JM51" i="13"/>
  <c r="JH51" i="13"/>
  <c r="JH53" i="13" s="1"/>
  <c r="IN51" i="13"/>
  <c r="II51" i="13"/>
  <c r="II53" i="13" s="1"/>
  <c r="HO51" i="13"/>
  <c r="HJ51" i="13"/>
  <c r="HJ53" i="13" s="1"/>
  <c r="GP51" i="13"/>
  <c r="GK51" i="13"/>
  <c r="GK53" i="13" s="1"/>
  <c r="FQ51" i="13"/>
  <c r="FL51" i="13"/>
  <c r="FL53" i="13" s="1"/>
  <c r="ER51" i="13"/>
  <c r="EM51" i="13"/>
  <c r="EM53" i="13" s="1"/>
  <c r="DS51" i="13"/>
  <c r="DN51" i="13"/>
  <c r="DN53" i="13" s="1"/>
  <c r="CS51" i="13"/>
  <c r="CP51" i="13"/>
  <c r="CP53" i="13" s="1"/>
  <c r="CN51" i="13"/>
  <c r="CN53" i="13" s="1"/>
  <c r="CH51" i="13"/>
  <c r="CF51" i="13"/>
  <c r="CD51" i="13"/>
  <c r="CB51" i="13"/>
  <c r="BY51" i="13" s="1"/>
  <c r="CA51" i="13"/>
  <c r="BZ51" i="13" s="1"/>
  <c r="BT51" i="13"/>
  <c r="BQ51" i="13"/>
  <c r="BO51" i="13"/>
  <c r="BO53" i="13" s="1"/>
  <c r="BM51" i="13"/>
  <c r="BM53" i="13" s="1"/>
  <c r="BI51" i="13"/>
  <c r="BG51" i="13"/>
  <c r="BE51" i="13"/>
  <c r="BC51" i="13"/>
  <c r="AZ51" i="13" s="1"/>
  <c r="BB51" i="13"/>
  <c r="BB53" i="13" s="1"/>
  <c r="AO51" i="13"/>
  <c r="AO53" i="13" s="1"/>
  <c r="AN51" i="13"/>
  <c r="AN53" i="13" s="1"/>
  <c r="AI51" i="13"/>
  <c r="AI53" i="13" s="1"/>
  <c r="AG51" i="13"/>
  <c r="AG53" i="13" s="1"/>
  <c r="AE51" i="13"/>
  <c r="AB51" i="13"/>
  <c r="AA51" i="13"/>
  <c r="Q51" i="13"/>
  <c r="Q53" i="13" s="1"/>
  <c r="D51" i="13"/>
  <c r="C51" i="13"/>
  <c r="KJ50" i="13"/>
  <c r="KI50" i="13"/>
  <c r="JK50" i="13"/>
  <c r="JJ50" i="13"/>
  <c r="IL50" i="13"/>
  <c r="IK50" i="13"/>
  <c r="HM50" i="13"/>
  <c r="HL50" i="13"/>
  <c r="GN50" i="13"/>
  <c r="GM50" i="13"/>
  <c r="FO50" i="13"/>
  <c r="FN50" i="13"/>
  <c r="EP50" i="13"/>
  <c r="EO50" i="13"/>
  <c r="DQ50" i="13"/>
  <c r="DP50" i="13"/>
  <c r="CR50" i="13"/>
  <c r="CQ50" i="13"/>
  <c r="BS50" i="13"/>
  <c r="BR50" i="13"/>
  <c r="AU50" i="13"/>
  <c r="AT50" i="13"/>
  <c r="AS50" i="13"/>
  <c r="AR50" i="13"/>
  <c r="AP50" i="13"/>
  <c r="AJ50" i="13"/>
  <c r="AH50" i="13"/>
  <c r="AF50" i="13"/>
  <c r="AD50" i="13"/>
  <c r="AC50" i="13"/>
  <c r="V50" i="13"/>
  <c r="U50" i="13"/>
  <c r="T50" i="13"/>
  <c r="S50" i="13"/>
  <c r="L50" i="13"/>
  <c r="J50" i="13"/>
  <c r="H50" i="13"/>
  <c r="F50" i="13"/>
  <c r="E50" i="13"/>
  <c r="KL49" i="13"/>
  <c r="KG49" i="13"/>
  <c r="JM49" i="13"/>
  <c r="JH49" i="13"/>
  <c r="IN49" i="13"/>
  <c r="II49" i="13"/>
  <c r="HO49" i="13"/>
  <c r="HJ49" i="13"/>
  <c r="GP49" i="13"/>
  <c r="GK49" i="13"/>
  <c r="FQ49" i="13"/>
  <c r="FL49" i="13"/>
  <c r="ER49" i="13"/>
  <c r="EM49" i="13"/>
  <c r="DS49" i="13"/>
  <c r="DN49" i="13"/>
  <c r="CS49" i="13"/>
  <c r="CP49" i="13"/>
  <c r="CL49" i="13" s="1"/>
  <c r="CN49" i="13"/>
  <c r="CH49" i="13"/>
  <c r="CM49" i="13" s="1"/>
  <c r="CF49" i="13"/>
  <c r="CG49" i="13" s="1"/>
  <c r="CD49" i="13"/>
  <c r="CE49" i="13" s="1"/>
  <c r="CB49" i="13"/>
  <c r="CC49" i="13" s="1"/>
  <c r="CA49" i="13"/>
  <c r="BT49" i="13"/>
  <c r="BQ49" i="13"/>
  <c r="BM49" i="13" s="1"/>
  <c r="BO49" i="13"/>
  <c r="BI49" i="13"/>
  <c r="BN49" i="13" s="1"/>
  <c r="BG49" i="13"/>
  <c r="BH49" i="13" s="1"/>
  <c r="BE49" i="13"/>
  <c r="BF49" i="13" s="1"/>
  <c r="BC49" i="13"/>
  <c r="BD49" i="13" s="1"/>
  <c r="BB49" i="13"/>
  <c r="BA49" i="13" s="1"/>
  <c r="AO49" i="13"/>
  <c r="AN49" i="13"/>
  <c r="AI49" i="13"/>
  <c r="AG49" i="13"/>
  <c r="AE49" i="13"/>
  <c r="AB49" i="13"/>
  <c r="AA49" i="13"/>
  <c r="Q49" i="13"/>
  <c r="D49" i="13"/>
  <c r="C49" i="13"/>
  <c r="KL48" i="13"/>
  <c r="KG48" i="13"/>
  <c r="JM48" i="13"/>
  <c r="JH48" i="13"/>
  <c r="IN48" i="13"/>
  <c r="II48" i="13"/>
  <c r="HO48" i="13"/>
  <c r="HJ48" i="13"/>
  <c r="GP48" i="13"/>
  <c r="GK48" i="13"/>
  <c r="FQ48" i="13"/>
  <c r="FL48" i="13"/>
  <c r="ER48" i="13"/>
  <c r="EM48" i="13"/>
  <c r="DS48" i="13"/>
  <c r="DN48" i="13"/>
  <c r="CS48" i="13"/>
  <c r="CP48" i="13"/>
  <c r="CN48" i="13"/>
  <c r="CL48" i="13"/>
  <c r="CH48" i="13"/>
  <c r="CM48" i="13" s="1"/>
  <c r="CF48" i="13"/>
  <c r="CG48" i="13" s="1"/>
  <c r="CD48" i="13"/>
  <c r="CE48" i="13" s="1"/>
  <c r="CB48" i="13"/>
  <c r="CC48" i="13" s="1"/>
  <c r="CA48" i="13"/>
  <c r="BZ48" i="13" s="1"/>
  <c r="BT48" i="13"/>
  <c r="BQ48" i="13"/>
  <c r="BO48" i="13"/>
  <c r="BM48" i="13"/>
  <c r="BI48" i="13"/>
  <c r="BN48" i="13" s="1"/>
  <c r="BG48" i="13"/>
  <c r="BH48" i="13" s="1"/>
  <c r="BE48" i="13"/>
  <c r="BF48" i="13" s="1"/>
  <c r="BC48" i="13"/>
  <c r="BD48" i="13" s="1"/>
  <c r="BB48" i="13"/>
  <c r="AO48" i="13"/>
  <c r="AN48" i="13"/>
  <c r="AI48" i="13"/>
  <c r="AG48" i="13"/>
  <c r="AE48" i="13"/>
  <c r="AB48" i="13"/>
  <c r="AA48" i="13"/>
  <c r="Q48" i="13"/>
  <c r="D48" i="13"/>
  <c r="C48" i="13"/>
  <c r="KL47" i="13"/>
  <c r="KG47" i="13"/>
  <c r="KG50" i="13" s="1"/>
  <c r="JM47" i="13"/>
  <c r="JH47" i="13"/>
  <c r="JH50" i="13" s="1"/>
  <c r="IN47" i="13"/>
  <c r="II47" i="13"/>
  <c r="II50" i="13" s="1"/>
  <c r="HO47" i="13"/>
  <c r="HJ47" i="13"/>
  <c r="HJ50" i="13" s="1"/>
  <c r="GP47" i="13"/>
  <c r="GK47" i="13"/>
  <c r="GK50" i="13" s="1"/>
  <c r="FQ47" i="13"/>
  <c r="FL47" i="13"/>
  <c r="FL50" i="13" s="1"/>
  <c r="ER47" i="13"/>
  <c r="EM47" i="13"/>
  <c r="EM50" i="13" s="1"/>
  <c r="DS47" i="13"/>
  <c r="DN47" i="13"/>
  <c r="DN50" i="13" s="1"/>
  <c r="CS47" i="13"/>
  <c r="CP47" i="13"/>
  <c r="CP50" i="13" s="1"/>
  <c r="CN47" i="13"/>
  <c r="CH47" i="13"/>
  <c r="CF47" i="13"/>
  <c r="CD47" i="13"/>
  <c r="CB47" i="13"/>
  <c r="CA47" i="13"/>
  <c r="BY47" i="13"/>
  <c r="BT47" i="13"/>
  <c r="BT50" i="13" s="1"/>
  <c r="BQ47" i="13"/>
  <c r="BM47" i="13" s="1"/>
  <c r="BO47" i="13"/>
  <c r="BO50" i="13" s="1"/>
  <c r="BI47" i="13"/>
  <c r="BG47" i="13"/>
  <c r="BE47" i="13"/>
  <c r="BC47" i="13"/>
  <c r="BB47" i="13"/>
  <c r="BA47" i="13" s="1"/>
  <c r="AO47" i="13"/>
  <c r="AO50" i="13" s="1"/>
  <c r="AN47" i="13"/>
  <c r="AN50" i="13" s="1"/>
  <c r="AI47" i="13"/>
  <c r="AI50" i="13" s="1"/>
  <c r="AG47" i="13"/>
  <c r="AG50" i="13" s="1"/>
  <c r="AE47" i="13"/>
  <c r="AB47" i="13"/>
  <c r="AA47" i="13"/>
  <c r="Q47" i="13"/>
  <c r="Q50" i="13" s="1"/>
  <c r="D47" i="13"/>
  <c r="C47" i="13"/>
  <c r="KJ46" i="13"/>
  <c r="KI46" i="13"/>
  <c r="JK46" i="13"/>
  <c r="JJ46" i="13"/>
  <c r="IL46" i="13"/>
  <c r="IK46" i="13"/>
  <c r="HM46" i="13"/>
  <c r="HL46" i="13"/>
  <c r="GN46" i="13"/>
  <c r="GM46" i="13"/>
  <c r="FO46" i="13"/>
  <c r="FN46" i="13"/>
  <c r="EP46" i="13"/>
  <c r="EO46" i="13"/>
  <c r="DQ46" i="13"/>
  <c r="DP46" i="13"/>
  <c r="CR46" i="13"/>
  <c r="CQ46" i="13"/>
  <c r="BS46" i="13"/>
  <c r="BR46" i="13"/>
  <c r="BO46" i="13"/>
  <c r="AU46" i="13"/>
  <c r="AT46" i="13"/>
  <c r="AS46" i="13"/>
  <c r="AR46" i="13"/>
  <c r="AP46" i="13"/>
  <c r="AJ46" i="13"/>
  <c r="AH46" i="13"/>
  <c r="AF46" i="13"/>
  <c r="AD46" i="13"/>
  <c r="AC46" i="13"/>
  <c r="V46" i="13"/>
  <c r="U46" i="13"/>
  <c r="T46" i="13"/>
  <c r="S46" i="13"/>
  <c r="L46" i="13"/>
  <c r="J46" i="13"/>
  <c r="H46" i="13"/>
  <c r="F46" i="13"/>
  <c r="E46" i="13"/>
  <c r="KL45" i="13"/>
  <c r="KG45" i="13"/>
  <c r="JM45" i="13"/>
  <c r="JH45" i="13"/>
  <c r="IN45" i="13"/>
  <c r="II45" i="13"/>
  <c r="HO45" i="13"/>
  <c r="HJ45" i="13"/>
  <c r="GP45" i="13"/>
  <c r="GK45" i="13"/>
  <c r="FQ45" i="13"/>
  <c r="FL45" i="13"/>
  <c r="ER45" i="13"/>
  <c r="EM45" i="13"/>
  <c r="DS45" i="13"/>
  <c r="DN45" i="13"/>
  <c r="CS45" i="13"/>
  <c r="CP45" i="13"/>
  <c r="CN45" i="13"/>
  <c r="CL45" i="13"/>
  <c r="CH45" i="13"/>
  <c r="CM45" i="13" s="1"/>
  <c r="CF45" i="13"/>
  <c r="CG45" i="13" s="1"/>
  <c r="CD45" i="13"/>
  <c r="CE45" i="13" s="1"/>
  <c r="CB45" i="13"/>
  <c r="CC45" i="13" s="1"/>
  <c r="CA45" i="13"/>
  <c r="BZ45" i="13" s="1"/>
  <c r="BT45" i="13"/>
  <c r="BQ45" i="13"/>
  <c r="BM45" i="13"/>
  <c r="BI45" i="13"/>
  <c r="BN45" i="13" s="1"/>
  <c r="BG45" i="13"/>
  <c r="BH45" i="13" s="1"/>
  <c r="BE45" i="13"/>
  <c r="BF45" i="13" s="1"/>
  <c r="BC45" i="13"/>
  <c r="BD45" i="13" s="1"/>
  <c r="BB45" i="13"/>
  <c r="AO45" i="13"/>
  <c r="AN45" i="13"/>
  <c r="AI45" i="13"/>
  <c r="AG45" i="13"/>
  <c r="AE45" i="13"/>
  <c r="AB45" i="13"/>
  <c r="AA45" i="13"/>
  <c r="Q45" i="13"/>
  <c r="D45" i="13"/>
  <c r="C45" i="13"/>
  <c r="KL44" i="13"/>
  <c r="KG44" i="13"/>
  <c r="KG46" i="13" s="1"/>
  <c r="JM44" i="13"/>
  <c r="JH44" i="13"/>
  <c r="JH46" i="13" s="1"/>
  <c r="IN44" i="13"/>
  <c r="II44" i="13"/>
  <c r="II46" i="13" s="1"/>
  <c r="HO44" i="13"/>
  <c r="HJ44" i="13"/>
  <c r="HJ46" i="13" s="1"/>
  <c r="GP44" i="13"/>
  <c r="GK44" i="13"/>
  <c r="GK46" i="13" s="1"/>
  <c r="FQ44" i="13"/>
  <c r="FL44" i="13"/>
  <c r="FL46" i="13" s="1"/>
  <c r="ER44" i="13"/>
  <c r="EM44" i="13"/>
  <c r="EM46" i="13" s="1"/>
  <c r="DS44" i="13"/>
  <c r="DN44" i="13"/>
  <c r="DN46" i="13" s="1"/>
  <c r="CS44" i="13"/>
  <c r="CS46" i="13" s="1"/>
  <c r="CP44" i="13"/>
  <c r="CN44" i="13"/>
  <c r="CL44" i="13"/>
  <c r="CH44" i="13"/>
  <c r="CF44" i="13"/>
  <c r="CD44" i="13"/>
  <c r="CB44" i="13"/>
  <c r="CA44" i="13"/>
  <c r="BZ44" i="13" s="1"/>
  <c r="BT44" i="13"/>
  <c r="BT46" i="13" s="1"/>
  <c r="BQ44" i="13"/>
  <c r="BQ46" i="13" s="1"/>
  <c r="BI44" i="13"/>
  <c r="BG44" i="13"/>
  <c r="BE44" i="13"/>
  <c r="BC44" i="13"/>
  <c r="AZ44" i="13" s="1"/>
  <c r="BB44" i="13"/>
  <c r="BB46" i="13" s="1"/>
  <c r="AO44" i="13"/>
  <c r="AO46" i="13" s="1"/>
  <c r="AN44" i="13"/>
  <c r="AN46" i="13" s="1"/>
  <c r="AI44" i="13"/>
  <c r="AI46" i="13" s="1"/>
  <c r="AG44" i="13"/>
  <c r="AG46" i="13" s="1"/>
  <c r="AE44" i="13"/>
  <c r="AB44" i="13"/>
  <c r="AA44" i="13"/>
  <c r="Q44" i="13"/>
  <c r="Q46" i="13" s="1"/>
  <c r="D44" i="13"/>
  <c r="C44" i="13"/>
  <c r="KJ43" i="13"/>
  <c r="KI43" i="13"/>
  <c r="JK43" i="13"/>
  <c r="JJ43" i="13"/>
  <c r="IL43" i="13"/>
  <c r="IK43" i="13"/>
  <c r="HM43" i="13"/>
  <c r="HL43" i="13"/>
  <c r="GN43" i="13"/>
  <c r="GM43" i="13"/>
  <c r="FO43" i="13"/>
  <c r="FN43" i="13"/>
  <c r="EP43" i="13"/>
  <c r="EO43" i="13"/>
  <c r="DQ43" i="13"/>
  <c r="DP43" i="13"/>
  <c r="CR43" i="13"/>
  <c r="CQ43" i="13"/>
  <c r="CB43" i="13"/>
  <c r="BS43" i="13"/>
  <c r="BR43" i="13"/>
  <c r="AU43" i="13"/>
  <c r="AT43" i="13"/>
  <c r="AS43" i="13"/>
  <c r="AR43" i="13"/>
  <c r="AP43" i="13"/>
  <c r="AJ43" i="13"/>
  <c r="AH43" i="13"/>
  <c r="AF43" i="13"/>
  <c r="AD43" i="13"/>
  <c r="AC43" i="13"/>
  <c r="V43" i="13"/>
  <c r="U43" i="13"/>
  <c r="T43" i="13"/>
  <c r="S43" i="13"/>
  <c r="L43" i="13"/>
  <c r="J43" i="13"/>
  <c r="H43" i="13"/>
  <c r="F43" i="13"/>
  <c r="E43" i="13"/>
  <c r="KL42" i="13"/>
  <c r="KG42" i="13"/>
  <c r="KG43" i="13" s="1"/>
  <c r="JM42" i="13"/>
  <c r="JH42" i="13"/>
  <c r="JH43" i="13" s="1"/>
  <c r="IN42" i="13"/>
  <c r="II42" i="13"/>
  <c r="II43" i="13" s="1"/>
  <c r="HO42" i="13"/>
  <c r="HJ42" i="13"/>
  <c r="HJ43" i="13" s="1"/>
  <c r="GP42" i="13"/>
  <c r="GK42" i="13"/>
  <c r="GK43" i="13" s="1"/>
  <c r="FQ42" i="13"/>
  <c r="FL42" i="13"/>
  <c r="FL43" i="13" s="1"/>
  <c r="ER42" i="13"/>
  <c r="EM42" i="13"/>
  <c r="EM43" i="13" s="1"/>
  <c r="DS42" i="13"/>
  <c r="DN42" i="13"/>
  <c r="DN43" i="13" s="1"/>
  <c r="CS42" i="13"/>
  <c r="CS43" i="13" s="1"/>
  <c r="CP42" i="13"/>
  <c r="CP43" i="13" s="1"/>
  <c r="CN42" i="13"/>
  <c r="CN43" i="13" s="1"/>
  <c r="CH42" i="13"/>
  <c r="CF42" i="13"/>
  <c r="CD42" i="13"/>
  <c r="CC42" i="13"/>
  <c r="CA42" i="13"/>
  <c r="CA43" i="13" s="1"/>
  <c r="BY42" i="13"/>
  <c r="BT42" i="13"/>
  <c r="BT43" i="13" s="1"/>
  <c r="BQ42" i="13"/>
  <c r="BQ43" i="13" s="1"/>
  <c r="BO42" i="13"/>
  <c r="BO43" i="13" s="1"/>
  <c r="BI42" i="13"/>
  <c r="BG42" i="13"/>
  <c r="BE42" i="13"/>
  <c r="BC42" i="13"/>
  <c r="AZ42" i="13" s="1"/>
  <c r="BB42" i="13"/>
  <c r="BB43" i="13" s="1"/>
  <c r="AO42" i="13"/>
  <c r="AO43" i="13" s="1"/>
  <c r="AN42" i="13"/>
  <c r="AN43" i="13" s="1"/>
  <c r="AI42" i="13"/>
  <c r="AI43" i="13" s="1"/>
  <c r="AG42" i="13"/>
  <c r="AG43" i="13" s="1"/>
  <c r="AE42" i="13"/>
  <c r="AB42" i="13"/>
  <c r="AA42" i="13"/>
  <c r="Q42" i="13"/>
  <c r="Q43" i="13" s="1"/>
  <c r="D42" i="13"/>
  <c r="C42" i="13"/>
  <c r="KJ41" i="13"/>
  <c r="KI41" i="13"/>
  <c r="JK41" i="13"/>
  <c r="JJ41" i="13"/>
  <c r="IL41" i="13"/>
  <c r="IK41" i="13"/>
  <c r="HM41" i="13"/>
  <c r="HL41" i="13"/>
  <c r="GN41" i="13"/>
  <c r="GM41" i="13"/>
  <c r="FO41" i="13"/>
  <c r="FN41" i="13"/>
  <c r="EP41" i="13"/>
  <c r="EO41" i="13"/>
  <c r="DQ41" i="13"/>
  <c r="DP41" i="13"/>
  <c r="CR41" i="13"/>
  <c r="CQ41" i="13"/>
  <c r="BS41" i="13"/>
  <c r="BR41" i="13"/>
  <c r="BO41" i="13"/>
  <c r="AU41" i="13"/>
  <c r="AT41" i="13"/>
  <c r="AS41" i="13"/>
  <c r="AR41" i="13"/>
  <c r="AP41" i="13"/>
  <c r="AJ41" i="13"/>
  <c r="AH41" i="13"/>
  <c r="AF41" i="13"/>
  <c r="AD41" i="13"/>
  <c r="AC41" i="13"/>
  <c r="V41" i="13"/>
  <c r="U41" i="13"/>
  <c r="T41" i="13"/>
  <c r="S41" i="13"/>
  <c r="L41" i="13"/>
  <c r="J41" i="13"/>
  <c r="H41" i="13"/>
  <c r="F41" i="13"/>
  <c r="E41" i="13"/>
  <c r="KL40" i="13"/>
  <c r="KG40" i="13"/>
  <c r="KG41" i="13" s="1"/>
  <c r="JM40" i="13"/>
  <c r="JH40" i="13"/>
  <c r="JH41" i="13" s="1"/>
  <c r="IN40" i="13"/>
  <c r="II40" i="13"/>
  <c r="II41" i="13" s="1"/>
  <c r="HO40" i="13"/>
  <c r="HJ40" i="13"/>
  <c r="HJ41" i="13" s="1"/>
  <c r="GP40" i="13"/>
  <c r="GK40" i="13"/>
  <c r="GK41" i="13" s="1"/>
  <c r="FQ40" i="13"/>
  <c r="FL40" i="13"/>
  <c r="FL41" i="13" s="1"/>
  <c r="ER40" i="13"/>
  <c r="EM40" i="13"/>
  <c r="EM41" i="13" s="1"/>
  <c r="DS40" i="13"/>
  <c r="DN40" i="13"/>
  <c r="DN41" i="13" s="1"/>
  <c r="CS40" i="13"/>
  <c r="CS41" i="13" s="1"/>
  <c r="CP40" i="13"/>
  <c r="CP41" i="13" s="1"/>
  <c r="CN40" i="13"/>
  <c r="CN41" i="13" s="1"/>
  <c r="CL40" i="13"/>
  <c r="CL41" i="13" s="1"/>
  <c r="CH40" i="13"/>
  <c r="CF40" i="13"/>
  <c r="CD40" i="13"/>
  <c r="CB40" i="13"/>
  <c r="CA40" i="13"/>
  <c r="CA41" i="13" s="1"/>
  <c r="BZ40" i="13"/>
  <c r="BY40" i="13"/>
  <c r="BT40" i="13"/>
  <c r="BT41" i="13" s="1"/>
  <c r="BQ40" i="13"/>
  <c r="BQ41" i="13" s="1"/>
  <c r="BI40" i="13"/>
  <c r="BG40" i="13"/>
  <c r="BE40" i="13"/>
  <c r="BC40" i="13"/>
  <c r="BB40" i="13"/>
  <c r="BB41" i="13" s="1"/>
  <c r="AO40" i="13"/>
  <c r="AO41" i="13" s="1"/>
  <c r="AN40" i="13"/>
  <c r="AN41" i="13" s="1"/>
  <c r="AI40" i="13"/>
  <c r="AI41" i="13" s="1"/>
  <c r="AG40" i="13"/>
  <c r="AG41" i="13" s="1"/>
  <c r="AE40" i="13"/>
  <c r="AB40" i="13"/>
  <c r="AA40" i="13"/>
  <c r="Q40" i="13"/>
  <c r="Q41" i="13" s="1"/>
  <c r="D40" i="13"/>
  <c r="C40" i="13"/>
  <c r="KJ39" i="13"/>
  <c r="KI39" i="13"/>
  <c r="JT39" i="13"/>
  <c r="JS39" i="13"/>
  <c r="JR39" i="13"/>
  <c r="JQ39" i="13"/>
  <c r="JK39" i="13"/>
  <c r="JJ39" i="13"/>
  <c r="IU39" i="13"/>
  <c r="IT39" i="13"/>
  <c r="IS39" i="13"/>
  <c r="IR39" i="13"/>
  <c r="IL39" i="13"/>
  <c r="IK39" i="13"/>
  <c r="HV39" i="13"/>
  <c r="HU39" i="13"/>
  <c r="HT39" i="13"/>
  <c r="HS39" i="13"/>
  <c r="HM39" i="13"/>
  <c r="HL39" i="13"/>
  <c r="GW39" i="13"/>
  <c r="GV39" i="13"/>
  <c r="GU39" i="13"/>
  <c r="GT39" i="13"/>
  <c r="GN39" i="13"/>
  <c r="GM39" i="13"/>
  <c r="FX39" i="13"/>
  <c r="FW39" i="13"/>
  <c r="FV39" i="13"/>
  <c r="FU39" i="13"/>
  <c r="FO39" i="13"/>
  <c r="FN39" i="13"/>
  <c r="EY39" i="13"/>
  <c r="EX39" i="13"/>
  <c r="EW39" i="13"/>
  <c r="EV39" i="13"/>
  <c r="EP39" i="13"/>
  <c r="EO39" i="13"/>
  <c r="DZ39" i="13"/>
  <c r="DY39" i="13"/>
  <c r="DX39" i="13"/>
  <c r="DW39" i="13"/>
  <c r="DQ39" i="13"/>
  <c r="DP39" i="13"/>
  <c r="DA39" i="13"/>
  <c r="CZ39" i="13"/>
  <c r="CY39" i="13"/>
  <c r="CX39" i="13"/>
  <c r="CR39" i="13"/>
  <c r="CQ39" i="13"/>
  <c r="BS39" i="13"/>
  <c r="BR39" i="13"/>
  <c r="BO39" i="13"/>
  <c r="AU39" i="13"/>
  <c r="AT39" i="13"/>
  <c r="AS39" i="13"/>
  <c r="AR39" i="13"/>
  <c r="AP39" i="13"/>
  <c r="AJ39" i="13"/>
  <c r="AH39" i="13"/>
  <c r="AF39" i="13"/>
  <c r="AD39" i="13"/>
  <c r="AC39" i="13"/>
  <c r="V39" i="13"/>
  <c r="U39" i="13"/>
  <c r="T39" i="13"/>
  <c r="S39" i="13"/>
  <c r="L39" i="13"/>
  <c r="J39" i="13"/>
  <c r="H39" i="13"/>
  <c r="F39" i="13"/>
  <c r="E39" i="13"/>
  <c r="KL38" i="13"/>
  <c r="KG38" i="13"/>
  <c r="KG39" i="13" s="1"/>
  <c r="JM38" i="13"/>
  <c r="JH38" i="13"/>
  <c r="JH39" i="13" s="1"/>
  <c r="IN38" i="13"/>
  <c r="II38" i="13"/>
  <c r="II39" i="13" s="1"/>
  <c r="HO38" i="13"/>
  <c r="HJ38" i="13"/>
  <c r="HJ39" i="13" s="1"/>
  <c r="GP38" i="13"/>
  <c r="GK38" i="13"/>
  <c r="GK39" i="13" s="1"/>
  <c r="FQ38" i="13"/>
  <c r="FL38" i="13"/>
  <c r="FL39" i="13" s="1"/>
  <c r="ER38" i="13"/>
  <c r="EM38" i="13"/>
  <c r="EM39" i="13" s="1"/>
  <c r="DS38" i="13"/>
  <c r="DN38" i="13"/>
  <c r="DN39" i="13" s="1"/>
  <c r="CS38" i="13"/>
  <c r="CS39" i="13" s="1"/>
  <c r="CP38" i="13"/>
  <c r="CP39" i="13" s="1"/>
  <c r="CN38" i="13"/>
  <c r="CN39" i="13" s="1"/>
  <c r="CH38" i="13"/>
  <c r="CF38" i="13"/>
  <c r="CD38" i="13"/>
  <c r="CB38" i="13"/>
  <c r="BY38" i="13" s="1"/>
  <c r="CA38" i="13"/>
  <c r="CA39" i="13" s="1"/>
  <c r="BT38" i="13"/>
  <c r="BT39" i="13" s="1"/>
  <c r="BQ38" i="13"/>
  <c r="BQ39" i="13" s="1"/>
  <c r="BI38" i="13"/>
  <c r="BG38" i="13"/>
  <c r="BE38" i="13"/>
  <c r="BC38" i="13"/>
  <c r="BB38" i="13"/>
  <c r="BB39" i="13" s="1"/>
  <c r="AZ38" i="13"/>
  <c r="AO38" i="13"/>
  <c r="AO39" i="13" s="1"/>
  <c r="AN38" i="13"/>
  <c r="AN39" i="13" s="1"/>
  <c r="AI38" i="13"/>
  <c r="AI39" i="13" s="1"/>
  <c r="AG38" i="13"/>
  <c r="AG39" i="13" s="1"/>
  <c r="AE38" i="13"/>
  <c r="AB38" i="13"/>
  <c r="AA38" i="13"/>
  <c r="Q38" i="13"/>
  <c r="Q39" i="13" s="1"/>
  <c r="D38" i="13"/>
  <c r="C38" i="13"/>
  <c r="KJ37" i="13"/>
  <c r="KI37" i="13"/>
  <c r="JT37" i="13"/>
  <c r="JS37" i="13"/>
  <c r="JR37" i="13"/>
  <c r="JQ37" i="13"/>
  <c r="JK37" i="13"/>
  <c r="JJ37" i="13"/>
  <c r="IU37" i="13"/>
  <c r="IT37" i="13"/>
  <c r="IS37" i="13"/>
  <c r="IR37" i="13"/>
  <c r="IL37" i="13"/>
  <c r="IK37" i="13"/>
  <c r="HV37" i="13"/>
  <c r="HU37" i="13"/>
  <c r="HT37" i="13"/>
  <c r="HS37" i="13"/>
  <c r="HM37" i="13"/>
  <c r="HL37" i="13"/>
  <c r="GW37" i="13"/>
  <c r="GV37" i="13"/>
  <c r="GU37" i="13"/>
  <c r="GT37" i="13"/>
  <c r="GN37" i="13"/>
  <c r="GM37" i="13"/>
  <c r="FX37" i="13"/>
  <c r="FW37" i="13"/>
  <c r="FV37" i="13"/>
  <c r="FU37" i="13"/>
  <c r="FO37" i="13"/>
  <c r="FN37" i="13"/>
  <c r="EY37" i="13"/>
  <c r="EX37" i="13"/>
  <c r="EW37" i="13"/>
  <c r="EV37" i="13"/>
  <c r="EP37" i="13"/>
  <c r="EO37" i="13"/>
  <c r="DZ37" i="13"/>
  <c r="DY37" i="13"/>
  <c r="DX37" i="13"/>
  <c r="DW37" i="13"/>
  <c r="DQ37" i="13"/>
  <c r="DP37" i="13"/>
  <c r="DA37" i="13"/>
  <c r="CZ37" i="13"/>
  <c r="CY37" i="13"/>
  <c r="CX37" i="13"/>
  <c r="CR37" i="13"/>
  <c r="CQ37" i="13"/>
  <c r="BS37" i="13"/>
  <c r="BR37" i="13"/>
  <c r="AU37" i="13"/>
  <c r="AT37" i="13"/>
  <c r="AS37" i="13"/>
  <c r="AR37" i="13"/>
  <c r="AP37" i="13"/>
  <c r="AJ37" i="13"/>
  <c r="AH37" i="13"/>
  <c r="AF37" i="13"/>
  <c r="AD37" i="13"/>
  <c r="AC37" i="13"/>
  <c r="V37" i="13"/>
  <c r="U37" i="13"/>
  <c r="T37" i="13"/>
  <c r="S37" i="13"/>
  <c r="L37" i="13"/>
  <c r="J37" i="13"/>
  <c r="H37" i="13"/>
  <c r="F37" i="13"/>
  <c r="E37" i="13"/>
  <c r="KL36" i="13"/>
  <c r="KG36" i="13"/>
  <c r="JM36" i="13"/>
  <c r="JH36" i="13"/>
  <c r="IN36" i="13"/>
  <c r="II36" i="13"/>
  <c r="HO36" i="13"/>
  <c r="HJ36" i="13"/>
  <c r="GP36" i="13"/>
  <c r="GK36" i="13"/>
  <c r="FQ36" i="13"/>
  <c r="FL36" i="13"/>
  <c r="ER36" i="13"/>
  <c r="EM36" i="13"/>
  <c r="DS36" i="13"/>
  <c r="DN36" i="13"/>
  <c r="CS36" i="13"/>
  <c r="CP36" i="13"/>
  <c r="CL36" i="13" s="1"/>
  <c r="CN36" i="13"/>
  <c r="CH36" i="13"/>
  <c r="CM36" i="13" s="1"/>
  <c r="CF36" i="13"/>
  <c r="CG36" i="13" s="1"/>
  <c r="CD36" i="13"/>
  <c r="CE36" i="13" s="1"/>
  <c r="CB36" i="13"/>
  <c r="CC36" i="13" s="1"/>
  <c r="CA36" i="13"/>
  <c r="BT36" i="13"/>
  <c r="BQ36" i="13"/>
  <c r="BM36" i="13" s="1"/>
  <c r="BO36" i="13"/>
  <c r="BI36" i="13"/>
  <c r="BN36" i="13" s="1"/>
  <c r="BG36" i="13"/>
  <c r="BH36" i="13" s="1"/>
  <c r="BE36" i="13"/>
  <c r="BF36" i="13" s="1"/>
  <c r="BC36" i="13"/>
  <c r="BD36" i="13" s="1"/>
  <c r="BB36" i="13"/>
  <c r="BA36" i="13" s="1"/>
  <c r="AO36" i="13"/>
  <c r="AN36" i="13"/>
  <c r="AI36" i="13"/>
  <c r="AG36" i="13"/>
  <c r="AE36" i="13"/>
  <c r="AB36" i="13"/>
  <c r="AA36" i="13"/>
  <c r="Q36" i="13"/>
  <c r="D36" i="13"/>
  <c r="C36" i="13"/>
  <c r="KL35" i="13"/>
  <c r="KG35" i="13"/>
  <c r="JM35" i="13"/>
  <c r="JH35" i="13"/>
  <c r="IN35" i="13"/>
  <c r="II35" i="13"/>
  <c r="HO35" i="13"/>
  <c r="HJ35" i="13"/>
  <c r="GP35" i="13"/>
  <c r="GK35" i="13"/>
  <c r="FQ35" i="13"/>
  <c r="FL35" i="13"/>
  <c r="ER35" i="13"/>
  <c r="EM35" i="13"/>
  <c r="DS35" i="13"/>
  <c r="DN35" i="13"/>
  <c r="CS35" i="13"/>
  <c r="CP35" i="13"/>
  <c r="CN35" i="13"/>
  <c r="CL35" i="13"/>
  <c r="CH35" i="13"/>
  <c r="CM35" i="13" s="1"/>
  <c r="CF35" i="13"/>
  <c r="CG35" i="13" s="1"/>
  <c r="CD35" i="13"/>
  <c r="CE35" i="13" s="1"/>
  <c r="CB35" i="13"/>
  <c r="CC35" i="13" s="1"/>
  <c r="CA35" i="13"/>
  <c r="BZ35" i="13" s="1"/>
  <c r="BT35" i="13"/>
  <c r="BQ35" i="13"/>
  <c r="BO35" i="13"/>
  <c r="BM35" i="13"/>
  <c r="BI35" i="13"/>
  <c r="BN35" i="13" s="1"/>
  <c r="BG35" i="13"/>
  <c r="BH35" i="13" s="1"/>
  <c r="BE35" i="13"/>
  <c r="BF35" i="13" s="1"/>
  <c r="BC35" i="13"/>
  <c r="BD35" i="13" s="1"/>
  <c r="BB35" i="13"/>
  <c r="AO35" i="13"/>
  <c r="AN35" i="13"/>
  <c r="AI35" i="13"/>
  <c r="AG35" i="13"/>
  <c r="AE35" i="13"/>
  <c r="AB35" i="13"/>
  <c r="AA35" i="13"/>
  <c r="Q35" i="13"/>
  <c r="D35" i="13"/>
  <c r="C35" i="13"/>
  <c r="KL34" i="13"/>
  <c r="KG34" i="13"/>
  <c r="KG37" i="13" s="1"/>
  <c r="JM34" i="13"/>
  <c r="JH34" i="13"/>
  <c r="JH37" i="13" s="1"/>
  <c r="IN34" i="13"/>
  <c r="II34" i="13"/>
  <c r="II37" i="13" s="1"/>
  <c r="HO34" i="13"/>
  <c r="HJ34" i="13"/>
  <c r="HJ37" i="13" s="1"/>
  <c r="GP34" i="13"/>
  <c r="GK34" i="13"/>
  <c r="GK37" i="13" s="1"/>
  <c r="FQ34" i="13"/>
  <c r="FL34" i="13"/>
  <c r="FL37" i="13" s="1"/>
  <c r="ER34" i="13"/>
  <c r="EM34" i="13"/>
  <c r="EM37" i="13" s="1"/>
  <c r="DS34" i="13"/>
  <c r="DN34" i="13"/>
  <c r="DN37" i="13" s="1"/>
  <c r="CS34" i="13"/>
  <c r="CP34" i="13"/>
  <c r="CP37" i="13" s="1"/>
  <c r="CN34" i="13"/>
  <c r="CH34" i="13"/>
  <c r="CF34" i="13"/>
  <c r="CD34" i="13"/>
  <c r="CB34" i="13"/>
  <c r="CA34" i="13"/>
  <c r="BY34" i="13"/>
  <c r="BT34" i="13"/>
  <c r="BT37" i="13" s="1"/>
  <c r="BQ34" i="13"/>
  <c r="BO34" i="13"/>
  <c r="BO37" i="13" s="1"/>
  <c r="BM34" i="13"/>
  <c r="BI34" i="13"/>
  <c r="BG34" i="13"/>
  <c r="BE34" i="13"/>
  <c r="BC34" i="13"/>
  <c r="BB34" i="13"/>
  <c r="BA34" i="13" s="1"/>
  <c r="AO34" i="13"/>
  <c r="AO37" i="13" s="1"/>
  <c r="AN34" i="13"/>
  <c r="AN37" i="13" s="1"/>
  <c r="AI34" i="13"/>
  <c r="AI37" i="13" s="1"/>
  <c r="AG34" i="13"/>
  <c r="AG37" i="13" s="1"/>
  <c r="AE34" i="13"/>
  <c r="AB34" i="13"/>
  <c r="AA34" i="13"/>
  <c r="Q34" i="13"/>
  <c r="Q37" i="13" s="1"/>
  <c r="D34" i="13"/>
  <c r="C34" i="13"/>
  <c r="KJ33" i="13"/>
  <c r="KI33" i="13"/>
  <c r="JV33" i="13"/>
  <c r="JT33" i="13"/>
  <c r="JS33" i="13"/>
  <c r="JR33" i="13"/>
  <c r="JQ33" i="13"/>
  <c r="JK33" i="13"/>
  <c r="JJ33" i="13"/>
  <c r="IW33" i="13"/>
  <c r="IU33" i="13"/>
  <c r="IT33" i="13"/>
  <c r="IS33" i="13"/>
  <c r="IR33" i="13"/>
  <c r="IL33" i="13"/>
  <c r="IK33" i="13"/>
  <c r="HX33" i="13"/>
  <c r="HV33" i="13"/>
  <c r="HU33" i="13"/>
  <c r="HT33" i="13"/>
  <c r="HS33" i="13"/>
  <c r="HM33" i="13"/>
  <c r="HL33" i="13"/>
  <c r="GY33" i="13"/>
  <c r="GW33" i="13"/>
  <c r="GV33" i="13"/>
  <c r="GU33" i="13"/>
  <c r="GT33" i="13"/>
  <c r="GN33" i="13"/>
  <c r="GM33" i="13"/>
  <c r="FZ33" i="13"/>
  <c r="FX33" i="13"/>
  <c r="FW33" i="13"/>
  <c r="FV33" i="13"/>
  <c r="FU33" i="13"/>
  <c r="FO33" i="13"/>
  <c r="FN33" i="13"/>
  <c r="FA33" i="13"/>
  <c r="EY33" i="13"/>
  <c r="EX33" i="13"/>
  <c r="EW33" i="13"/>
  <c r="EV33" i="13"/>
  <c r="EP33" i="13"/>
  <c r="EO33" i="13"/>
  <c r="EB33" i="13"/>
  <c r="DZ33" i="13"/>
  <c r="DY33" i="13"/>
  <c r="DX33" i="13"/>
  <c r="DW33" i="13"/>
  <c r="DQ33" i="13"/>
  <c r="DP33" i="13"/>
  <c r="DC33" i="13"/>
  <c r="DA33" i="13"/>
  <c r="CZ33" i="13"/>
  <c r="CY33" i="13"/>
  <c r="CX33" i="13"/>
  <c r="CR33" i="13"/>
  <c r="CQ33" i="13"/>
  <c r="BS33" i="13"/>
  <c r="BR33" i="13"/>
  <c r="BQ33" i="13"/>
  <c r="AU33" i="13"/>
  <c r="AT33" i="13"/>
  <c r="AS33" i="13"/>
  <c r="AR33" i="13"/>
  <c r="AP33" i="13"/>
  <c r="AJ33" i="13"/>
  <c r="AH33" i="13"/>
  <c r="AF33" i="13"/>
  <c r="AD33" i="13"/>
  <c r="AC33" i="13"/>
  <c r="V33" i="13"/>
  <c r="U33" i="13"/>
  <c r="T33" i="13"/>
  <c r="S33" i="13"/>
  <c r="L33" i="13"/>
  <c r="J33" i="13"/>
  <c r="H33" i="13"/>
  <c r="F33" i="13"/>
  <c r="E33" i="13"/>
  <c r="KL32" i="13"/>
  <c r="KG32" i="13"/>
  <c r="JM32" i="13"/>
  <c r="JH32" i="13"/>
  <c r="IN32" i="13"/>
  <c r="II32" i="13"/>
  <c r="HO32" i="13"/>
  <c r="HJ32" i="13"/>
  <c r="GP32" i="13"/>
  <c r="GK32" i="13"/>
  <c r="FQ32" i="13"/>
  <c r="FL32" i="13"/>
  <c r="ER32" i="13"/>
  <c r="EM32" i="13"/>
  <c r="DS32" i="13"/>
  <c r="DN32" i="13"/>
  <c r="CS32" i="13"/>
  <c r="CP32" i="13"/>
  <c r="CL32" i="13" s="1"/>
  <c r="CN32" i="13"/>
  <c r="CH32" i="13"/>
  <c r="CM32" i="13" s="1"/>
  <c r="CF32" i="13"/>
  <c r="CG32" i="13" s="1"/>
  <c r="CD32" i="13"/>
  <c r="CE32" i="13" s="1"/>
  <c r="CB32" i="13"/>
  <c r="CC32" i="13" s="1"/>
  <c r="CA32" i="13"/>
  <c r="BY32" i="13"/>
  <c r="BT32" i="13"/>
  <c r="BO32" i="13"/>
  <c r="BM32" i="13"/>
  <c r="BI32" i="13"/>
  <c r="BN32" i="13" s="1"/>
  <c r="BG32" i="13"/>
  <c r="BH32" i="13" s="1"/>
  <c r="BE32" i="13"/>
  <c r="BF32" i="13" s="1"/>
  <c r="BC32" i="13"/>
  <c r="BD32" i="13" s="1"/>
  <c r="BB32" i="13"/>
  <c r="AO32" i="13"/>
  <c r="AN32" i="13"/>
  <c r="AI32" i="13"/>
  <c r="AG32" i="13"/>
  <c r="AE32" i="13"/>
  <c r="AB32" i="13"/>
  <c r="AA32" i="13"/>
  <c r="Q32" i="13"/>
  <c r="D32" i="13"/>
  <c r="C32" i="13"/>
  <c r="KL31" i="13"/>
  <c r="KG31" i="13"/>
  <c r="JM31" i="13"/>
  <c r="JH31" i="13"/>
  <c r="IN31" i="13"/>
  <c r="II31" i="13"/>
  <c r="HO31" i="13"/>
  <c r="HJ31" i="13"/>
  <c r="GP31" i="13"/>
  <c r="GK31" i="13"/>
  <c r="FQ31" i="13"/>
  <c r="FL31" i="13"/>
  <c r="ER31" i="13"/>
  <c r="EM31" i="13"/>
  <c r="DS31" i="13"/>
  <c r="DN31" i="13"/>
  <c r="CS31" i="13"/>
  <c r="CP31" i="13"/>
  <c r="CL31" i="13" s="1"/>
  <c r="CN31" i="13"/>
  <c r="CH31" i="13"/>
  <c r="CM31" i="13" s="1"/>
  <c r="CF31" i="13"/>
  <c r="CG31" i="13" s="1"/>
  <c r="CD31" i="13"/>
  <c r="CE31" i="13" s="1"/>
  <c r="CB31" i="13"/>
  <c r="CC31" i="13" s="1"/>
  <c r="CA31" i="13"/>
  <c r="BZ31" i="13" s="1"/>
  <c r="BT31" i="13"/>
  <c r="BO31" i="13"/>
  <c r="BM31" i="13"/>
  <c r="BI31" i="13"/>
  <c r="BN31" i="13" s="1"/>
  <c r="BG31" i="13"/>
  <c r="BH31" i="13" s="1"/>
  <c r="BE31" i="13"/>
  <c r="BF31" i="13" s="1"/>
  <c r="BC31" i="13"/>
  <c r="BD31" i="13" s="1"/>
  <c r="BB31" i="13"/>
  <c r="BA31" i="13"/>
  <c r="AZ31" i="13"/>
  <c r="AO31" i="13"/>
  <c r="AN31" i="13"/>
  <c r="AI31" i="13"/>
  <c r="AG31" i="13"/>
  <c r="AE31" i="13"/>
  <c r="AB31" i="13"/>
  <c r="AA31" i="13"/>
  <c r="Q31" i="13"/>
  <c r="D31" i="13"/>
  <c r="C31" i="13"/>
  <c r="KL30" i="13"/>
  <c r="KG30" i="13"/>
  <c r="JM30" i="13"/>
  <c r="JH30" i="13"/>
  <c r="IN30" i="13"/>
  <c r="II30" i="13"/>
  <c r="HO30" i="13"/>
  <c r="HJ30" i="13"/>
  <c r="GP30" i="13"/>
  <c r="GK30" i="13"/>
  <c r="FQ30" i="13"/>
  <c r="FL30" i="13"/>
  <c r="ER30" i="13"/>
  <c r="EM30" i="13"/>
  <c r="DS30" i="13"/>
  <c r="DN30" i="13"/>
  <c r="CS30" i="13"/>
  <c r="CP30" i="13"/>
  <c r="CL30" i="13" s="1"/>
  <c r="CN30" i="13"/>
  <c r="CH30" i="13"/>
  <c r="CM30" i="13" s="1"/>
  <c r="CF30" i="13"/>
  <c r="CG30" i="13" s="1"/>
  <c r="CD30" i="13"/>
  <c r="CE30" i="13" s="1"/>
  <c r="CB30" i="13"/>
  <c r="CC30" i="13" s="1"/>
  <c r="CA30" i="13"/>
  <c r="BZ30" i="13" s="1"/>
  <c r="BT30" i="13"/>
  <c r="BO30" i="13"/>
  <c r="BM30" i="13"/>
  <c r="BI30" i="13"/>
  <c r="BN30" i="13" s="1"/>
  <c r="BG30" i="13"/>
  <c r="BH30" i="13" s="1"/>
  <c r="BE30" i="13"/>
  <c r="BF30" i="13" s="1"/>
  <c r="BC30" i="13"/>
  <c r="BD30" i="13" s="1"/>
  <c r="BB30" i="13"/>
  <c r="AO30" i="13"/>
  <c r="AN30" i="13"/>
  <c r="AI30" i="13"/>
  <c r="AG30" i="13"/>
  <c r="AE30" i="13"/>
  <c r="AB30" i="13"/>
  <c r="AA30" i="13"/>
  <c r="Q30" i="13"/>
  <c r="D30" i="13"/>
  <c r="C30" i="13"/>
  <c r="KL29" i="13"/>
  <c r="KG29" i="13"/>
  <c r="JM29" i="13"/>
  <c r="JH29" i="13"/>
  <c r="IN29" i="13"/>
  <c r="II29" i="13"/>
  <c r="HO29" i="13"/>
  <c r="HJ29" i="13"/>
  <c r="GP29" i="13"/>
  <c r="GK29" i="13"/>
  <c r="FQ29" i="13"/>
  <c r="FL29" i="13"/>
  <c r="ER29" i="13"/>
  <c r="EM29" i="13"/>
  <c r="DS29" i="13"/>
  <c r="DN29" i="13"/>
  <c r="CS29" i="13"/>
  <c r="CP29" i="13"/>
  <c r="CL29" i="13" s="1"/>
  <c r="CN29" i="13"/>
  <c r="CH29" i="13"/>
  <c r="CM29" i="13" s="1"/>
  <c r="CF29" i="13"/>
  <c r="CG29" i="13" s="1"/>
  <c r="CD29" i="13"/>
  <c r="CE29" i="13" s="1"/>
  <c r="CB29" i="13"/>
  <c r="CC29" i="13" s="1"/>
  <c r="CA29" i="13"/>
  <c r="BZ29" i="13" s="1"/>
  <c r="BT29" i="13"/>
  <c r="BO29" i="13"/>
  <c r="BM29" i="13"/>
  <c r="BI29" i="13"/>
  <c r="BN29" i="13" s="1"/>
  <c r="BG29" i="13"/>
  <c r="BH29" i="13" s="1"/>
  <c r="BE29" i="13"/>
  <c r="BF29" i="13" s="1"/>
  <c r="BC29" i="13"/>
  <c r="BD29" i="13" s="1"/>
  <c r="BB29" i="13"/>
  <c r="AO29" i="13"/>
  <c r="AN29" i="13"/>
  <c r="AI29" i="13"/>
  <c r="AG29" i="13"/>
  <c r="AE29" i="13"/>
  <c r="AB29" i="13"/>
  <c r="AA29" i="13"/>
  <c r="Q29" i="13"/>
  <c r="D29" i="13"/>
  <c r="C29" i="13"/>
  <c r="KL28" i="13"/>
  <c r="KG28" i="13"/>
  <c r="JM28" i="13"/>
  <c r="JH28" i="13"/>
  <c r="IN28" i="13"/>
  <c r="II28" i="13"/>
  <c r="HO28" i="13"/>
  <c r="HJ28" i="13"/>
  <c r="GP28" i="13"/>
  <c r="GK28" i="13"/>
  <c r="FQ28" i="13"/>
  <c r="FL28" i="13"/>
  <c r="ER28" i="13"/>
  <c r="EM28" i="13"/>
  <c r="DS28" i="13"/>
  <c r="DN28" i="13"/>
  <c r="CS28" i="13"/>
  <c r="CP28" i="13"/>
  <c r="CL28" i="13" s="1"/>
  <c r="CN28" i="13"/>
  <c r="CH28" i="13"/>
  <c r="CM28" i="13" s="1"/>
  <c r="CF28" i="13"/>
  <c r="CG28" i="13" s="1"/>
  <c r="CD28" i="13"/>
  <c r="CE28" i="13" s="1"/>
  <c r="CB28" i="13"/>
  <c r="CC28" i="13" s="1"/>
  <c r="CA28" i="13"/>
  <c r="BY28" i="13"/>
  <c r="BT28" i="13"/>
  <c r="BO28" i="13"/>
  <c r="BM28" i="13"/>
  <c r="BI28" i="13"/>
  <c r="BN28" i="13" s="1"/>
  <c r="BG28" i="13"/>
  <c r="BH28" i="13" s="1"/>
  <c r="BE28" i="13"/>
  <c r="BF28" i="13" s="1"/>
  <c r="BC28" i="13"/>
  <c r="BD28" i="13" s="1"/>
  <c r="BB28" i="13"/>
  <c r="AO28" i="13"/>
  <c r="AN28" i="13"/>
  <c r="AI28" i="13"/>
  <c r="AG28" i="13"/>
  <c r="AE28" i="13"/>
  <c r="AB28" i="13"/>
  <c r="AA28" i="13"/>
  <c r="Q28" i="13"/>
  <c r="D28" i="13"/>
  <c r="C28" i="13"/>
  <c r="KL27" i="13"/>
  <c r="KG27" i="13"/>
  <c r="JM27" i="13"/>
  <c r="JH27" i="13"/>
  <c r="IN27" i="13"/>
  <c r="II27" i="13"/>
  <c r="HO27" i="13"/>
  <c r="HJ27" i="13"/>
  <c r="GP27" i="13"/>
  <c r="GK27" i="13"/>
  <c r="FQ27" i="13"/>
  <c r="FL27" i="13"/>
  <c r="ER27" i="13"/>
  <c r="EM27" i="13"/>
  <c r="DS27" i="13"/>
  <c r="DN27" i="13"/>
  <c r="CS27" i="13"/>
  <c r="CP27" i="13"/>
  <c r="CL27" i="13" s="1"/>
  <c r="CN27" i="13"/>
  <c r="CH27" i="13"/>
  <c r="CM27" i="13" s="1"/>
  <c r="CF27" i="13"/>
  <c r="CG27" i="13" s="1"/>
  <c r="CD27" i="13"/>
  <c r="CE27" i="13" s="1"/>
  <c r="CB27" i="13"/>
  <c r="CC27" i="13" s="1"/>
  <c r="CA27" i="13"/>
  <c r="BZ27" i="13" s="1"/>
  <c r="BT27" i="13"/>
  <c r="BO27" i="13"/>
  <c r="BM27" i="13"/>
  <c r="BI27" i="13"/>
  <c r="BN27" i="13" s="1"/>
  <c r="BG27" i="13"/>
  <c r="BH27" i="13" s="1"/>
  <c r="BE27" i="13"/>
  <c r="BF27" i="13" s="1"/>
  <c r="BC27" i="13"/>
  <c r="BD27" i="13" s="1"/>
  <c r="BB27" i="13"/>
  <c r="BA27" i="13"/>
  <c r="AZ27" i="13"/>
  <c r="AO27" i="13"/>
  <c r="AN27" i="13"/>
  <c r="AI27" i="13"/>
  <c r="AG27" i="13"/>
  <c r="AE27" i="13"/>
  <c r="AB27" i="13"/>
  <c r="AA27" i="13"/>
  <c r="Q27" i="13"/>
  <c r="D27" i="13"/>
  <c r="C27" i="13"/>
  <c r="KL26" i="13"/>
  <c r="KG26" i="13"/>
  <c r="JM26" i="13"/>
  <c r="JH26" i="13"/>
  <c r="IN26" i="13"/>
  <c r="II26" i="13"/>
  <c r="HO26" i="13"/>
  <c r="HJ26" i="13"/>
  <c r="GP26" i="13"/>
  <c r="GK26" i="13"/>
  <c r="FQ26" i="13"/>
  <c r="FL26" i="13"/>
  <c r="ER26" i="13"/>
  <c r="EM26" i="13"/>
  <c r="DS26" i="13"/>
  <c r="DN26" i="13"/>
  <c r="CS26" i="13"/>
  <c r="CP26" i="13"/>
  <c r="CL26" i="13" s="1"/>
  <c r="CN26" i="13"/>
  <c r="CH26" i="13"/>
  <c r="CM26" i="13" s="1"/>
  <c r="CF26" i="13"/>
  <c r="CG26" i="13" s="1"/>
  <c r="CD26" i="13"/>
  <c r="CE26" i="13" s="1"/>
  <c r="CB26" i="13"/>
  <c r="CC26" i="13" s="1"/>
  <c r="CA26" i="13"/>
  <c r="BZ26" i="13" s="1"/>
  <c r="BT26" i="13"/>
  <c r="BO26" i="13"/>
  <c r="BM26" i="13"/>
  <c r="BI26" i="13"/>
  <c r="BN26" i="13" s="1"/>
  <c r="BG26" i="13"/>
  <c r="BH26" i="13" s="1"/>
  <c r="BE26" i="13"/>
  <c r="BF26" i="13" s="1"/>
  <c r="BC26" i="13"/>
  <c r="BD26" i="13" s="1"/>
  <c r="BB26" i="13"/>
  <c r="AO26" i="13"/>
  <c r="AN26" i="13"/>
  <c r="AI26" i="13"/>
  <c r="AG26" i="13"/>
  <c r="AE26" i="13"/>
  <c r="AB26" i="13"/>
  <c r="AA26" i="13"/>
  <c r="Q26" i="13"/>
  <c r="D26" i="13"/>
  <c r="C26" i="13"/>
  <c r="KL25" i="13"/>
  <c r="KG25" i="13"/>
  <c r="JM25" i="13"/>
  <c r="JH25" i="13"/>
  <c r="IN25" i="13"/>
  <c r="II25" i="13"/>
  <c r="HO25" i="13"/>
  <c r="HJ25" i="13"/>
  <c r="GP25" i="13"/>
  <c r="GK25" i="13"/>
  <c r="FQ25" i="13"/>
  <c r="FL25" i="13"/>
  <c r="ER25" i="13"/>
  <c r="EM25" i="13"/>
  <c r="DS25" i="13"/>
  <c r="DN25" i="13"/>
  <c r="CS25" i="13"/>
  <c r="CP25" i="13"/>
  <c r="CL25" i="13" s="1"/>
  <c r="CN25" i="13"/>
  <c r="CH25" i="13"/>
  <c r="CM25" i="13" s="1"/>
  <c r="CF25" i="13"/>
  <c r="CG25" i="13" s="1"/>
  <c r="CD25" i="13"/>
  <c r="CE25" i="13" s="1"/>
  <c r="CB25" i="13"/>
  <c r="CC25" i="13" s="1"/>
  <c r="CA25" i="13"/>
  <c r="BZ25" i="13" s="1"/>
  <c r="BT25" i="13"/>
  <c r="BO25" i="13"/>
  <c r="BM25" i="13"/>
  <c r="BI25" i="13"/>
  <c r="BN25" i="13" s="1"/>
  <c r="BG25" i="13"/>
  <c r="BH25" i="13" s="1"/>
  <c r="BE25" i="13"/>
  <c r="BF25" i="13" s="1"/>
  <c r="BC25" i="13"/>
  <c r="BD25" i="13" s="1"/>
  <c r="BB25" i="13"/>
  <c r="AO25" i="13"/>
  <c r="AN25" i="13"/>
  <c r="AI25" i="13"/>
  <c r="AG25" i="13"/>
  <c r="AE25" i="13"/>
  <c r="AB25" i="13"/>
  <c r="AA25" i="13"/>
  <c r="Q25" i="13"/>
  <c r="D25" i="13"/>
  <c r="C25" i="13"/>
  <c r="KL24" i="13"/>
  <c r="KG24" i="13"/>
  <c r="JM24" i="13"/>
  <c r="JH24" i="13"/>
  <c r="IN24" i="13"/>
  <c r="II24" i="13"/>
  <c r="HO24" i="13"/>
  <c r="HJ24" i="13"/>
  <c r="GP24" i="13"/>
  <c r="GK24" i="13"/>
  <c r="FQ24" i="13"/>
  <c r="FL24" i="13"/>
  <c r="ER24" i="13"/>
  <c r="EM24" i="13"/>
  <c r="DS24" i="13"/>
  <c r="DN24" i="13"/>
  <c r="CS24" i="13"/>
  <c r="CP24" i="13"/>
  <c r="CL24" i="13" s="1"/>
  <c r="CN24" i="13"/>
  <c r="CH24" i="13"/>
  <c r="CM24" i="13" s="1"/>
  <c r="CF24" i="13"/>
  <c r="CG24" i="13" s="1"/>
  <c r="CD24" i="13"/>
  <c r="CE24" i="13" s="1"/>
  <c r="CB24" i="13"/>
  <c r="CC24" i="13" s="1"/>
  <c r="CA24" i="13"/>
  <c r="BY24" i="13"/>
  <c r="BT24" i="13"/>
  <c r="BO24" i="13"/>
  <c r="BM24" i="13"/>
  <c r="BI24" i="13"/>
  <c r="BN24" i="13" s="1"/>
  <c r="BG24" i="13"/>
  <c r="BH24" i="13" s="1"/>
  <c r="BE24" i="13"/>
  <c r="BF24" i="13" s="1"/>
  <c r="BC24" i="13"/>
  <c r="BD24" i="13" s="1"/>
  <c r="BB24" i="13"/>
  <c r="AO24" i="13"/>
  <c r="AN24" i="13"/>
  <c r="AI24" i="13"/>
  <c r="AG24" i="13"/>
  <c r="AE24" i="13"/>
  <c r="AB24" i="13"/>
  <c r="AA24" i="13"/>
  <c r="Q24" i="13"/>
  <c r="D24" i="13"/>
  <c r="C24" i="13"/>
  <c r="KL23" i="13"/>
  <c r="KG23" i="13"/>
  <c r="KG33" i="13" s="1"/>
  <c r="JM23" i="13"/>
  <c r="JH23" i="13"/>
  <c r="JH33" i="13" s="1"/>
  <c r="IN23" i="13"/>
  <c r="II23" i="13"/>
  <c r="II33" i="13" s="1"/>
  <c r="HO23" i="13"/>
  <c r="HJ23" i="13"/>
  <c r="HJ33" i="13" s="1"/>
  <c r="GP23" i="13"/>
  <c r="GK23" i="13"/>
  <c r="GK33" i="13" s="1"/>
  <c r="FQ23" i="13"/>
  <c r="FL23" i="13"/>
  <c r="FL33" i="13" s="1"/>
  <c r="ER23" i="13"/>
  <c r="EM23" i="13"/>
  <c r="EM33" i="13" s="1"/>
  <c r="DS23" i="13"/>
  <c r="DN23" i="13"/>
  <c r="DN33" i="13" s="1"/>
  <c r="CS23" i="13"/>
  <c r="CP23" i="13"/>
  <c r="CL23" i="13" s="1"/>
  <c r="CN23" i="13"/>
  <c r="CN33" i="13" s="1"/>
  <c r="CH23" i="13"/>
  <c r="CF23" i="13"/>
  <c r="CD23" i="13"/>
  <c r="CB23" i="13"/>
  <c r="BY23" i="13" s="1"/>
  <c r="CA23" i="13"/>
  <c r="BZ23" i="13" s="1"/>
  <c r="BT23" i="13"/>
  <c r="BO23" i="13"/>
  <c r="BM23" i="13"/>
  <c r="BM33" i="13" s="1"/>
  <c r="BI23" i="13"/>
  <c r="BG23" i="13"/>
  <c r="BE23" i="13"/>
  <c r="BC23" i="13"/>
  <c r="BB23" i="13"/>
  <c r="BB33" i="13" s="1"/>
  <c r="BA23" i="13"/>
  <c r="AZ23" i="13"/>
  <c r="AO23" i="13"/>
  <c r="AO33" i="13" s="1"/>
  <c r="AN23" i="13"/>
  <c r="AN33" i="13" s="1"/>
  <c r="AI23" i="13"/>
  <c r="AI33" i="13" s="1"/>
  <c r="AG23" i="13"/>
  <c r="AG33" i="13" s="1"/>
  <c r="AE23" i="13"/>
  <c r="AB23" i="13"/>
  <c r="AA23" i="13"/>
  <c r="Q23" i="13"/>
  <c r="Q33" i="13" s="1"/>
  <c r="D23" i="13"/>
  <c r="C23" i="13"/>
  <c r="JV22" i="13"/>
  <c r="JV76" i="13" s="1"/>
  <c r="IW22" i="13"/>
  <c r="IW76" i="13" s="1"/>
  <c r="CR22" i="13"/>
  <c r="KI21" i="13"/>
  <c r="JT21" i="13"/>
  <c r="JS21" i="13"/>
  <c r="JR21" i="13"/>
  <c r="JQ21" i="13"/>
  <c r="JJ21" i="13"/>
  <c r="IU21" i="13"/>
  <c r="IT21" i="13"/>
  <c r="IS21" i="13"/>
  <c r="IR21" i="13"/>
  <c r="IK21" i="13"/>
  <c r="HV21" i="13"/>
  <c r="HU21" i="13"/>
  <c r="HT21" i="13"/>
  <c r="HS21" i="13"/>
  <c r="HL21" i="13"/>
  <c r="GW21" i="13"/>
  <c r="GV21" i="13"/>
  <c r="GU21" i="13"/>
  <c r="GT21" i="13"/>
  <c r="GM21" i="13"/>
  <c r="FX21" i="13"/>
  <c r="FW21" i="13"/>
  <c r="FV21" i="13"/>
  <c r="FU21" i="13"/>
  <c r="FN21" i="13"/>
  <c r="EY21" i="13"/>
  <c r="EX21" i="13"/>
  <c r="EW21" i="13"/>
  <c r="EV21" i="13"/>
  <c r="EO21" i="13"/>
  <c r="DZ21" i="13"/>
  <c r="DY21" i="13"/>
  <c r="DX21" i="13"/>
  <c r="DW21" i="13"/>
  <c r="DP21" i="13"/>
  <c r="DA21" i="13"/>
  <c r="CZ21" i="13"/>
  <c r="CY21" i="13"/>
  <c r="CX21" i="13"/>
  <c r="CQ21" i="13"/>
  <c r="BS21" i="13"/>
  <c r="BR21" i="13"/>
  <c r="BO21" i="13"/>
  <c r="AU21" i="13"/>
  <c r="AT21" i="13"/>
  <c r="AS21" i="13"/>
  <c r="AR21" i="13"/>
  <c r="AP21" i="13"/>
  <c r="AJ21" i="13"/>
  <c r="AH21" i="13"/>
  <c r="AF21" i="13"/>
  <c r="AD21" i="13"/>
  <c r="AC21" i="13"/>
  <c r="V21" i="13"/>
  <c r="U21" i="13"/>
  <c r="T21" i="13"/>
  <c r="S21" i="13"/>
  <c r="L21" i="13"/>
  <c r="J21" i="13"/>
  <c r="H21" i="13"/>
  <c r="F21" i="13"/>
  <c r="E21" i="13"/>
  <c r="KL20" i="13"/>
  <c r="KG20" i="13"/>
  <c r="JM20" i="13"/>
  <c r="JH20" i="13"/>
  <c r="IN20" i="13"/>
  <c r="II20" i="13"/>
  <c r="HO20" i="13"/>
  <c r="HJ20" i="13"/>
  <c r="GP20" i="13"/>
  <c r="GK20" i="13"/>
  <c r="FQ20" i="13"/>
  <c r="FL20" i="13"/>
  <c r="ER20" i="13"/>
  <c r="EM20" i="13"/>
  <c r="DS20" i="13"/>
  <c r="DN20" i="13"/>
  <c r="CS20" i="13"/>
  <c r="CP20" i="13"/>
  <c r="CL20" i="13" s="1"/>
  <c r="CN20" i="13"/>
  <c r="CH20" i="13"/>
  <c r="CM20" i="13" s="1"/>
  <c r="CF20" i="13"/>
  <c r="CG20" i="13" s="1"/>
  <c r="CD20" i="13"/>
  <c r="CE20" i="13" s="1"/>
  <c r="CB20" i="13"/>
  <c r="CC20" i="13" s="1"/>
  <c r="CA20" i="13"/>
  <c r="BY20" i="13"/>
  <c r="BT20" i="13"/>
  <c r="BQ20" i="13"/>
  <c r="BM20" i="13"/>
  <c r="BI20" i="13"/>
  <c r="BN20" i="13" s="1"/>
  <c r="BG20" i="13"/>
  <c r="BH20" i="13" s="1"/>
  <c r="BE20" i="13"/>
  <c r="BF20" i="13" s="1"/>
  <c r="BC20" i="13"/>
  <c r="BD20" i="13" s="1"/>
  <c r="BB20" i="13"/>
  <c r="AO20" i="13"/>
  <c r="AN20" i="13"/>
  <c r="AI20" i="13"/>
  <c r="AG20" i="13"/>
  <c r="AE20" i="13"/>
  <c r="AB20" i="13"/>
  <c r="AA20" i="13"/>
  <c r="Q20" i="13"/>
  <c r="D20" i="13"/>
  <c r="C20" i="13"/>
  <c r="KL19" i="13"/>
  <c r="KG19" i="13"/>
  <c r="KG21" i="13" s="1"/>
  <c r="JM19" i="13"/>
  <c r="JH19" i="13"/>
  <c r="JH21" i="13" s="1"/>
  <c r="IN19" i="13"/>
  <c r="II19" i="13"/>
  <c r="II21" i="13" s="1"/>
  <c r="HO19" i="13"/>
  <c r="HJ19" i="13"/>
  <c r="HJ21" i="13" s="1"/>
  <c r="GP19" i="13"/>
  <c r="GK19" i="13"/>
  <c r="GK21" i="13" s="1"/>
  <c r="FQ19" i="13"/>
  <c r="FL19" i="13"/>
  <c r="FL21" i="13" s="1"/>
  <c r="ER19" i="13"/>
  <c r="EM19" i="13"/>
  <c r="EM21" i="13" s="1"/>
  <c r="DS19" i="13"/>
  <c r="DN19" i="13"/>
  <c r="DN21" i="13" s="1"/>
  <c r="CS19" i="13"/>
  <c r="CS21" i="13" s="1"/>
  <c r="CP19" i="13"/>
  <c r="CL19" i="13" s="1"/>
  <c r="CN19" i="13"/>
  <c r="CN21" i="13" s="1"/>
  <c r="CH19" i="13"/>
  <c r="CF19" i="13"/>
  <c r="CD19" i="13"/>
  <c r="CB19" i="13"/>
  <c r="BY19" i="13" s="1"/>
  <c r="CA19" i="13"/>
  <c r="CA21" i="13" s="1"/>
  <c r="BT19" i="13"/>
  <c r="BQ19" i="13"/>
  <c r="BQ21" i="13" s="1"/>
  <c r="BM19" i="13"/>
  <c r="BI19" i="13"/>
  <c r="BG19" i="13"/>
  <c r="BE19" i="13"/>
  <c r="BC19" i="13"/>
  <c r="BB19" i="13"/>
  <c r="BB21" i="13" s="1"/>
  <c r="BA19" i="13"/>
  <c r="AZ19" i="13"/>
  <c r="AO19" i="13"/>
  <c r="AO21" i="13" s="1"/>
  <c r="AN19" i="13"/>
  <c r="AN21" i="13" s="1"/>
  <c r="AI19" i="13"/>
  <c r="AI21" i="13" s="1"/>
  <c r="AG19" i="13"/>
  <c r="AG21" i="13" s="1"/>
  <c r="AE19" i="13"/>
  <c r="AB19" i="13"/>
  <c r="AA19" i="13"/>
  <c r="Q19" i="13"/>
  <c r="Q21" i="13" s="1"/>
  <c r="D19" i="13"/>
  <c r="C19" i="13"/>
  <c r="KI18" i="13"/>
  <c r="JT18" i="13"/>
  <c r="JS18" i="13"/>
  <c r="JR18" i="13"/>
  <c r="JQ18" i="13"/>
  <c r="JJ18" i="13"/>
  <c r="IU18" i="13"/>
  <c r="IT18" i="13"/>
  <c r="IS18" i="13"/>
  <c r="IR18" i="13"/>
  <c r="IK18" i="13"/>
  <c r="HV18" i="13"/>
  <c r="HU18" i="13"/>
  <c r="HT18" i="13"/>
  <c r="HS18" i="13"/>
  <c r="HL18" i="13"/>
  <c r="GW18" i="13"/>
  <c r="GV18" i="13"/>
  <c r="GU18" i="13"/>
  <c r="GT18" i="13"/>
  <c r="GM18" i="13"/>
  <c r="FX18" i="13"/>
  <c r="FW18" i="13"/>
  <c r="FV18" i="13"/>
  <c r="FU18" i="13"/>
  <c r="FN18" i="13"/>
  <c r="EY18" i="13"/>
  <c r="EX18" i="13"/>
  <c r="EW18" i="13"/>
  <c r="EV18" i="13"/>
  <c r="EO18" i="13"/>
  <c r="DZ18" i="13"/>
  <c r="DY18" i="13"/>
  <c r="DX18" i="13"/>
  <c r="DW18" i="13"/>
  <c r="DP18" i="13"/>
  <c r="DA18" i="13"/>
  <c r="CZ18" i="13"/>
  <c r="CY18" i="13"/>
  <c r="CX18" i="13"/>
  <c r="CQ18" i="13"/>
  <c r="BS18" i="13"/>
  <c r="BR18" i="13"/>
  <c r="BQ18" i="13"/>
  <c r="BO18" i="13"/>
  <c r="AU18" i="13"/>
  <c r="AT18" i="13"/>
  <c r="AS18" i="13"/>
  <c r="AR18" i="13"/>
  <c r="AP18" i="13"/>
  <c r="AJ18" i="13"/>
  <c r="AH18" i="13"/>
  <c r="AF18" i="13"/>
  <c r="AD18" i="13"/>
  <c r="AC18" i="13"/>
  <c r="V18" i="13"/>
  <c r="U18" i="13"/>
  <c r="T18" i="13"/>
  <c r="S18" i="13"/>
  <c r="L18" i="13"/>
  <c r="J18" i="13"/>
  <c r="H18" i="13"/>
  <c r="F18" i="13"/>
  <c r="E18" i="13"/>
  <c r="KL17" i="13"/>
  <c r="KG17" i="13"/>
  <c r="JM17" i="13"/>
  <c r="JH17" i="13"/>
  <c r="IN17" i="13"/>
  <c r="II17" i="13"/>
  <c r="HO17" i="13"/>
  <c r="HJ17" i="13"/>
  <c r="GP17" i="13"/>
  <c r="GK17" i="13"/>
  <c r="FQ17" i="13"/>
  <c r="FL17" i="13"/>
  <c r="ER17" i="13"/>
  <c r="EM17" i="13"/>
  <c r="DS17" i="13"/>
  <c r="DN17" i="13"/>
  <c r="CS17" i="13"/>
  <c r="CP17" i="13"/>
  <c r="CN17" i="13"/>
  <c r="CL17" i="13"/>
  <c r="CH17" i="13"/>
  <c r="CM17" i="13" s="1"/>
  <c r="CF17" i="13"/>
  <c r="CG17" i="13" s="1"/>
  <c r="CD17" i="13"/>
  <c r="CE17" i="13" s="1"/>
  <c r="CB17" i="13"/>
  <c r="CC17" i="13" s="1"/>
  <c r="CA17" i="13"/>
  <c r="BT17" i="13"/>
  <c r="BM17" i="13"/>
  <c r="BI17" i="13"/>
  <c r="BN17" i="13" s="1"/>
  <c r="BG17" i="13"/>
  <c r="BH17" i="13" s="1"/>
  <c r="BE17" i="13"/>
  <c r="BF17" i="13" s="1"/>
  <c r="BC17" i="13"/>
  <c r="BD17" i="13" s="1"/>
  <c r="BB17" i="13"/>
  <c r="AO17" i="13"/>
  <c r="AN17" i="13"/>
  <c r="AI17" i="13"/>
  <c r="AG17" i="13"/>
  <c r="AE17" i="13"/>
  <c r="AB17" i="13"/>
  <c r="AA17" i="13"/>
  <c r="Q17" i="13"/>
  <c r="D17" i="13"/>
  <c r="C17" i="13"/>
  <c r="KL16" i="13"/>
  <c r="KG16" i="13"/>
  <c r="KG18" i="13" s="1"/>
  <c r="JM16" i="13"/>
  <c r="JH16" i="13"/>
  <c r="JH18" i="13" s="1"/>
  <c r="IN16" i="13"/>
  <c r="II16" i="13"/>
  <c r="II18" i="13" s="1"/>
  <c r="HO16" i="13"/>
  <c r="HJ16" i="13"/>
  <c r="HJ18" i="13" s="1"/>
  <c r="GP16" i="13"/>
  <c r="GK16" i="13"/>
  <c r="GK18" i="13" s="1"/>
  <c r="FQ16" i="13"/>
  <c r="FL16" i="13"/>
  <c r="FL18" i="13" s="1"/>
  <c r="ER16" i="13"/>
  <c r="EM16" i="13"/>
  <c r="EM18" i="13" s="1"/>
  <c r="DS16" i="13"/>
  <c r="DN16" i="13"/>
  <c r="DN18" i="13" s="1"/>
  <c r="CS16" i="13"/>
  <c r="CP16" i="13"/>
  <c r="CP18" i="13" s="1"/>
  <c r="CN16" i="13"/>
  <c r="CN18" i="13" s="1"/>
  <c r="CH16" i="13"/>
  <c r="CF16" i="13"/>
  <c r="CD16" i="13"/>
  <c r="CB16" i="13"/>
  <c r="CA16" i="13"/>
  <c r="CA18" i="13" s="1"/>
  <c r="BY16" i="13"/>
  <c r="BT16" i="13"/>
  <c r="BT18" i="13" s="1"/>
  <c r="BM16" i="13"/>
  <c r="BM18" i="13" s="1"/>
  <c r="BI16" i="13"/>
  <c r="BG16" i="13"/>
  <c r="BE16" i="13"/>
  <c r="BC16" i="13"/>
  <c r="AZ16" i="13" s="1"/>
  <c r="BB16" i="13"/>
  <c r="BB18" i="13" s="1"/>
  <c r="AO16" i="13"/>
  <c r="AO18" i="13" s="1"/>
  <c r="AN16" i="13"/>
  <c r="AN18" i="13" s="1"/>
  <c r="AI16" i="13"/>
  <c r="AI18" i="13" s="1"/>
  <c r="AG16" i="13"/>
  <c r="AG18" i="13" s="1"/>
  <c r="AE16" i="13"/>
  <c r="AB16" i="13"/>
  <c r="AA16" i="13"/>
  <c r="Q16" i="13"/>
  <c r="Q18" i="13" s="1"/>
  <c r="D16" i="13"/>
  <c r="C16" i="13"/>
  <c r="KI15" i="13"/>
  <c r="JT15" i="13"/>
  <c r="JS15" i="13"/>
  <c r="JR15" i="13"/>
  <c r="JQ15" i="13"/>
  <c r="JJ15" i="13"/>
  <c r="IU15" i="13"/>
  <c r="IT15" i="13"/>
  <c r="IS15" i="13"/>
  <c r="IR15" i="13"/>
  <c r="IK15" i="13"/>
  <c r="HV15" i="13"/>
  <c r="HU15" i="13"/>
  <c r="HT15" i="13"/>
  <c r="HS15" i="13"/>
  <c r="HL15" i="13"/>
  <c r="GW15" i="13"/>
  <c r="GV15" i="13"/>
  <c r="GU15" i="13"/>
  <c r="GT15" i="13"/>
  <c r="GM15" i="13"/>
  <c r="FX15" i="13"/>
  <c r="FW15" i="13"/>
  <c r="FV15" i="13"/>
  <c r="FU15" i="13"/>
  <c r="FN15" i="13"/>
  <c r="EY15" i="13"/>
  <c r="EX15" i="13"/>
  <c r="EW15" i="13"/>
  <c r="EV15" i="13"/>
  <c r="EO15" i="13"/>
  <c r="DZ15" i="13"/>
  <c r="DY15" i="13"/>
  <c r="DX15" i="13"/>
  <c r="DW15" i="13"/>
  <c r="DP15" i="13"/>
  <c r="DA15" i="13"/>
  <c r="CZ15" i="13"/>
  <c r="CY15" i="13"/>
  <c r="CX15" i="13"/>
  <c r="CQ15" i="13"/>
  <c r="BS15" i="13"/>
  <c r="BR15" i="13"/>
  <c r="BQ15" i="13"/>
  <c r="AU15" i="13"/>
  <c r="AT15" i="13"/>
  <c r="AS15" i="13"/>
  <c r="AR15" i="13"/>
  <c r="AP15" i="13"/>
  <c r="AJ15" i="13"/>
  <c r="AH15" i="13"/>
  <c r="AF15" i="13"/>
  <c r="AD15" i="13"/>
  <c r="AC15" i="13"/>
  <c r="V15" i="13"/>
  <c r="U15" i="13"/>
  <c r="T15" i="13"/>
  <c r="S15" i="13"/>
  <c r="L15" i="13"/>
  <c r="J15" i="13"/>
  <c r="H15" i="13"/>
  <c r="F15" i="13"/>
  <c r="E15" i="13"/>
  <c r="KL14" i="13"/>
  <c r="KG14" i="13"/>
  <c r="JM14" i="13"/>
  <c r="JH14" i="13"/>
  <c r="IN14" i="13"/>
  <c r="II14" i="13"/>
  <c r="HO14" i="13"/>
  <c r="HJ14" i="13"/>
  <c r="GP14" i="13"/>
  <c r="GK14" i="13"/>
  <c r="FQ14" i="13"/>
  <c r="FL14" i="13"/>
  <c r="ER14" i="13"/>
  <c r="EM14" i="13"/>
  <c r="DS14" i="13"/>
  <c r="DN14" i="13"/>
  <c r="CS14" i="13"/>
  <c r="CP14" i="13"/>
  <c r="CN14" i="13"/>
  <c r="CL14" i="13"/>
  <c r="CH14" i="13"/>
  <c r="CM14" i="13" s="1"/>
  <c r="CF14" i="13"/>
  <c r="CG14" i="13" s="1"/>
  <c r="CD14" i="13"/>
  <c r="CE14" i="13" s="1"/>
  <c r="CB14" i="13"/>
  <c r="CC14" i="13" s="1"/>
  <c r="CA14" i="13"/>
  <c r="BZ14" i="13" s="1"/>
  <c r="BT14" i="13"/>
  <c r="BO14" i="13"/>
  <c r="BM14" i="13"/>
  <c r="BI14" i="13"/>
  <c r="BN14" i="13" s="1"/>
  <c r="BG14" i="13"/>
  <c r="BH14" i="13" s="1"/>
  <c r="BE14" i="13"/>
  <c r="BF14" i="13" s="1"/>
  <c r="BC14" i="13"/>
  <c r="BD14" i="13" s="1"/>
  <c r="BB14" i="13"/>
  <c r="BA14" i="13" s="1"/>
  <c r="AO14" i="13"/>
  <c r="AN14" i="13"/>
  <c r="AI14" i="13"/>
  <c r="AG14" i="13"/>
  <c r="AE14" i="13"/>
  <c r="AB14" i="13"/>
  <c r="AA14" i="13"/>
  <c r="Q14" i="13"/>
  <c r="D14" i="13"/>
  <c r="C14" i="13"/>
  <c r="KL13" i="13"/>
  <c r="KG13" i="13"/>
  <c r="KG15" i="13" s="1"/>
  <c r="JM13" i="13"/>
  <c r="JH13" i="13"/>
  <c r="JH15" i="13" s="1"/>
  <c r="IN13" i="13"/>
  <c r="II13" i="13"/>
  <c r="II15" i="13" s="1"/>
  <c r="HO13" i="13"/>
  <c r="HJ13" i="13"/>
  <c r="HJ15" i="13" s="1"/>
  <c r="GP13" i="13"/>
  <c r="GK13" i="13"/>
  <c r="GK15" i="13" s="1"/>
  <c r="FQ13" i="13"/>
  <c r="FL13" i="13"/>
  <c r="FL15" i="13" s="1"/>
  <c r="ER13" i="13"/>
  <c r="EM13" i="13"/>
  <c r="EM15" i="13" s="1"/>
  <c r="DS13" i="13"/>
  <c r="DN13" i="13"/>
  <c r="DN15" i="13" s="1"/>
  <c r="CS13" i="13"/>
  <c r="CP13" i="13"/>
  <c r="CP15" i="13" s="1"/>
  <c r="CN13" i="13"/>
  <c r="CN15" i="13" s="1"/>
  <c r="CL13" i="13"/>
  <c r="CL15" i="13" s="1"/>
  <c r="CH13" i="13"/>
  <c r="CF13" i="13"/>
  <c r="CD13" i="13"/>
  <c r="CB13" i="13"/>
  <c r="BY13" i="13" s="1"/>
  <c r="CA13" i="13"/>
  <c r="BZ13" i="13" s="1"/>
  <c r="BT13" i="13"/>
  <c r="BO13" i="13"/>
  <c r="BM13" i="13"/>
  <c r="BM15" i="13" s="1"/>
  <c r="BI13" i="13"/>
  <c r="BG13" i="13"/>
  <c r="BE13" i="13"/>
  <c r="BC13" i="13"/>
  <c r="AZ13" i="13" s="1"/>
  <c r="BB13" i="13"/>
  <c r="BA13" i="13" s="1"/>
  <c r="AO13" i="13"/>
  <c r="AO15" i="13" s="1"/>
  <c r="AN13" i="13"/>
  <c r="AN15" i="13" s="1"/>
  <c r="AI13" i="13"/>
  <c r="AI15" i="13" s="1"/>
  <c r="AG13" i="13"/>
  <c r="AG15" i="13" s="1"/>
  <c r="AE13" i="13"/>
  <c r="AB13" i="13"/>
  <c r="AA13" i="13"/>
  <c r="Q13" i="13"/>
  <c r="Q15" i="13" s="1"/>
  <c r="D13" i="13"/>
  <c r="C13" i="13"/>
  <c r="KI12" i="13"/>
  <c r="JT12" i="13"/>
  <c r="JS12" i="13"/>
  <c r="JR12" i="13"/>
  <c r="JQ12" i="13"/>
  <c r="JJ12" i="13"/>
  <c r="IU12" i="13"/>
  <c r="IT12" i="13"/>
  <c r="IS12" i="13"/>
  <c r="IR12" i="13"/>
  <c r="IK12" i="13"/>
  <c r="HV12" i="13"/>
  <c r="HU12" i="13"/>
  <c r="HT12" i="13"/>
  <c r="HS12" i="13"/>
  <c r="HL12" i="13"/>
  <c r="GW12" i="13"/>
  <c r="GV12" i="13"/>
  <c r="GU12" i="13"/>
  <c r="GT12" i="13"/>
  <c r="GM12" i="13"/>
  <c r="FX12" i="13"/>
  <c r="FW12" i="13"/>
  <c r="FV12" i="13"/>
  <c r="FU12" i="13"/>
  <c r="FN12" i="13"/>
  <c r="EY12" i="13"/>
  <c r="EX12" i="13"/>
  <c r="EW12" i="13"/>
  <c r="EV12" i="13"/>
  <c r="EO12" i="13"/>
  <c r="DZ12" i="13"/>
  <c r="DY12" i="13"/>
  <c r="DX12" i="13"/>
  <c r="DW12" i="13"/>
  <c r="DP12" i="13"/>
  <c r="DA12" i="13"/>
  <c r="CZ12" i="13"/>
  <c r="CY12" i="13"/>
  <c r="CX12" i="13"/>
  <c r="CQ12" i="13"/>
  <c r="BS12" i="13"/>
  <c r="BR12" i="13"/>
  <c r="AU12" i="13"/>
  <c r="AT12" i="13"/>
  <c r="AS12" i="13"/>
  <c r="AR12" i="13"/>
  <c r="AP12" i="13"/>
  <c r="AJ12" i="13"/>
  <c r="AH12" i="13"/>
  <c r="AF12" i="13"/>
  <c r="AD12" i="13"/>
  <c r="AC12" i="13"/>
  <c r="V12" i="13"/>
  <c r="U12" i="13"/>
  <c r="T12" i="13"/>
  <c r="S12" i="13"/>
  <c r="J12" i="13"/>
  <c r="H12" i="13"/>
  <c r="F12" i="13"/>
  <c r="E12" i="13"/>
  <c r="KL11" i="13"/>
  <c r="KG11" i="13"/>
  <c r="JM11" i="13"/>
  <c r="JH11" i="13"/>
  <c r="IN11" i="13"/>
  <c r="II11" i="13"/>
  <c r="HO11" i="13"/>
  <c r="HJ11" i="13"/>
  <c r="GP11" i="13"/>
  <c r="GK11" i="13"/>
  <c r="FQ11" i="13"/>
  <c r="FL11" i="13"/>
  <c r="ER11" i="13"/>
  <c r="EM11" i="13"/>
  <c r="DS11" i="13"/>
  <c r="DN11" i="13"/>
  <c r="CS11" i="13"/>
  <c r="CP11" i="13"/>
  <c r="CL11" i="13" s="1"/>
  <c r="CN11" i="13"/>
  <c r="CH11" i="13"/>
  <c r="CM11" i="13" s="1"/>
  <c r="CF11" i="13"/>
  <c r="CG11" i="13" s="1"/>
  <c r="CD11" i="13"/>
  <c r="CE11" i="13" s="1"/>
  <c r="CB11" i="13"/>
  <c r="CC11" i="13" s="1"/>
  <c r="CA11" i="13"/>
  <c r="BY11" i="13"/>
  <c r="BT11" i="13"/>
  <c r="BQ11" i="13"/>
  <c r="BO11" i="13"/>
  <c r="BM11" i="13"/>
  <c r="BI11" i="13"/>
  <c r="BN11" i="13" s="1"/>
  <c r="BG11" i="13"/>
  <c r="BH11" i="13" s="1"/>
  <c r="BE11" i="13"/>
  <c r="BF11" i="13" s="1"/>
  <c r="BC11" i="13"/>
  <c r="BD11" i="13" s="1"/>
  <c r="BB11" i="13"/>
  <c r="BA11" i="13" s="1"/>
  <c r="AO11" i="13"/>
  <c r="AN11" i="13"/>
  <c r="AI11" i="13"/>
  <c r="AG11" i="13"/>
  <c r="AE11" i="13"/>
  <c r="AB11" i="13"/>
  <c r="AA11" i="13"/>
  <c r="L11" i="13"/>
  <c r="D11" i="13"/>
  <c r="C11" i="13"/>
  <c r="KL10" i="13"/>
  <c r="KG10" i="13"/>
  <c r="JM10" i="13"/>
  <c r="JH10" i="13"/>
  <c r="IN10" i="13"/>
  <c r="II10" i="13"/>
  <c r="HO10" i="13"/>
  <c r="HJ10" i="13"/>
  <c r="GP10" i="13"/>
  <c r="GK10" i="13"/>
  <c r="FQ10" i="13"/>
  <c r="FL10" i="13"/>
  <c r="ER10" i="13"/>
  <c r="EM10" i="13"/>
  <c r="DS10" i="13"/>
  <c r="DN10" i="13"/>
  <c r="CS10" i="13"/>
  <c r="CP10" i="13"/>
  <c r="CL10" i="13" s="1"/>
  <c r="CN10" i="13"/>
  <c r="CH10" i="13"/>
  <c r="CM10" i="13" s="1"/>
  <c r="CF10" i="13"/>
  <c r="CG10" i="13" s="1"/>
  <c r="CD10" i="13"/>
  <c r="CE10" i="13" s="1"/>
  <c r="CB10" i="13"/>
  <c r="CC10" i="13" s="1"/>
  <c r="CA10" i="13"/>
  <c r="BZ10" i="13"/>
  <c r="BT10" i="13"/>
  <c r="BQ10" i="13"/>
  <c r="BM10" i="13" s="1"/>
  <c r="BO10" i="13"/>
  <c r="BI10" i="13"/>
  <c r="BN10" i="13" s="1"/>
  <c r="BG10" i="13"/>
  <c r="BH10" i="13" s="1"/>
  <c r="BE10" i="13"/>
  <c r="BF10" i="13" s="1"/>
  <c r="BC10" i="13"/>
  <c r="BD10" i="13" s="1"/>
  <c r="BB10" i="13"/>
  <c r="BA10" i="13" s="1"/>
  <c r="AZ10" i="13"/>
  <c r="AO10" i="13"/>
  <c r="AN10" i="13"/>
  <c r="AI10" i="13"/>
  <c r="AG10" i="13"/>
  <c r="AE10" i="13"/>
  <c r="AB10" i="13"/>
  <c r="AA10" i="13"/>
  <c r="L10" i="13"/>
  <c r="D10" i="13"/>
  <c r="C10" i="13"/>
  <c r="KL9" i="13"/>
  <c r="KG9" i="13"/>
  <c r="JM9" i="13"/>
  <c r="JH9" i="13"/>
  <c r="IN9" i="13"/>
  <c r="II9" i="13"/>
  <c r="HO9" i="13"/>
  <c r="HJ9" i="13"/>
  <c r="GP9" i="13"/>
  <c r="GK9" i="13"/>
  <c r="FQ9" i="13"/>
  <c r="FL9" i="13"/>
  <c r="ER9" i="13"/>
  <c r="EM9" i="13"/>
  <c r="DS9" i="13"/>
  <c r="DN9" i="13"/>
  <c r="CS9" i="13"/>
  <c r="CP9" i="13"/>
  <c r="CN9" i="13"/>
  <c r="CL9" i="13"/>
  <c r="CH9" i="13"/>
  <c r="CM9" i="13" s="1"/>
  <c r="CF9" i="13"/>
  <c r="CG9" i="13" s="1"/>
  <c r="CD9" i="13"/>
  <c r="CE9" i="13" s="1"/>
  <c r="CB9" i="13"/>
  <c r="CC9" i="13" s="1"/>
  <c r="CA9" i="13"/>
  <c r="BZ9" i="13" s="1"/>
  <c r="BT9" i="13"/>
  <c r="BQ9" i="13"/>
  <c r="BO9" i="13"/>
  <c r="BM9" i="13"/>
  <c r="BI9" i="13"/>
  <c r="BN9" i="13" s="1"/>
  <c r="BG9" i="13"/>
  <c r="BH9" i="13" s="1"/>
  <c r="BE9" i="13"/>
  <c r="BF9" i="13" s="1"/>
  <c r="BC9" i="13"/>
  <c r="BD9" i="13" s="1"/>
  <c r="BB9" i="13"/>
  <c r="AO9" i="13"/>
  <c r="AN9" i="13"/>
  <c r="AI9" i="13"/>
  <c r="AG9" i="13"/>
  <c r="AE9" i="13"/>
  <c r="AB9" i="13"/>
  <c r="AA9" i="13"/>
  <c r="L9" i="13"/>
  <c r="D9" i="13"/>
  <c r="C9" i="13"/>
  <c r="KL8" i="13"/>
  <c r="KG8" i="13"/>
  <c r="JM8" i="13"/>
  <c r="JH8" i="13"/>
  <c r="IN8" i="13"/>
  <c r="II8" i="13"/>
  <c r="HO8" i="13"/>
  <c r="HJ8" i="13"/>
  <c r="GP8" i="13"/>
  <c r="GK8" i="13"/>
  <c r="FQ8" i="13"/>
  <c r="FL8" i="13"/>
  <c r="ER8" i="13"/>
  <c r="EM8" i="13"/>
  <c r="DS8" i="13"/>
  <c r="DN8" i="13"/>
  <c r="CS8" i="13"/>
  <c r="CP8" i="13"/>
  <c r="CL8" i="13" s="1"/>
  <c r="CN8" i="13"/>
  <c r="CH8" i="13"/>
  <c r="CM8" i="13" s="1"/>
  <c r="CF8" i="13"/>
  <c r="CG8" i="13" s="1"/>
  <c r="CD8" i="13"/>
  <c r="CE8" i="13" s="1"/>
  <c r="CB8" i="13"/>
  <c r="CC8" i="13" s="1"/>
  <c r="CA8" i="13"/>
  <c r="BY8" i="13"/>
  <c r="BT8" i="13"/>
  <c r="BQ8" i="13"/>
  <c r="BO8" i="13"/>
  <c r="BM8" i="13"/>
  <c r="BI8" i="13"/>
  <c r="BN8" i="13" s="1"/>
  <c r="BG8" i="13"/>
  <c r="BH8" i="13" s="1"/>
  <c r="BE8" i="13"/>
  <c r="BF8" i="13" s="1"/>
  <c r="BC8" i="13"/>
  <c r="BD8" i="13" s="1"/>
  <c r="BB8" i="13"/>
  <c r="BA8" i="13" s="1"/>
  <c r="AO8" i="13"/>
  <c r="AN8" i="13"/>
  <c r="AI8" i="13"/>
  <c r="AG8" i="13"/>
  <c r="AE8" i="13"/>
  <c r="AB8" i="13"/>
  <c r="AA8" i="13"/>
  <c r="L8" i="13"/>
  <c r="D8" i="13"/>
  <c r="C8" i="13"/>
  <c r="KL7" i="13"/>
  <c r="KG7" i="13"/>
  <c r="JM7" i="13"/>
  <c r="JH7" i="13"/>
  <c r="IN7" i="13"/>
  <c r="II7" i="13"/>
  <c r="HO7" i="13"/>
  <c r="HJ7" i="13"/>
  <c r="GP7" i="13"/>
  <c r="GK7" i="13"/>
  <c r="FQ7" i="13"/>
  <c r="FL7" i="13"/>
  <c r="ER7" i="13"/>
  <c r="EM7" i="13"/>
  <c r="DS7" i="13"/>
  <c r="DN7" i="13"/>
  <c r="CS7" i="13"/>
  <c r="CP7" i="13"/>
  <c r="CL7" i="13" s="1"/>
  <c r="CN7" i="13"/>
  <c r="CH7" i="13"/>
  <c r="CM7" i="13" s="1"/>
  <c r="CF7" i="13"/>
  <c r="CG7" i="13" s="1"/>
  <c r="CD7" i="13"/>
  <c r="CE7" i="13" s="1"/>
  <c r="CB7" i="13"/>
  <c r="CC7" i="13" s="1"/>
  <c r="CA7" i="13"/>
  <c r="BT7" i="13"/>
  <c r="BQ7" i="13"/>
  <c r="BM7" i="13" s="1"/>
  <c r="BO7" i="13"/>
  <c r="BI7" i="13"/>
  <c r="BN7" i="13" s="1"/>
  <c r="BG7" i="13"/>
  <c r="BH7" i="13" s="1"/>
  <c r="BE7" i="13"/>
  <c r="BF7" i="13" s="1"/>
  <c r="BC7" i="13"/>
  <c r="BD7" i="13" s="1"/>
  <c r="BB7" i="13"/>
  <c r="BA7" i="13" s="1"/>
  <c r="AZ7" i="13"/>
  <c r="AO7" i="13"/>
  <c r="AN7" i="13"/>
  <c r="AI7" i="13"/>
  <c r="AG7" i="13"/>
  <c r="AE7" i="13"/>
  <c r="AB7" i="13"/>
  <c r="AA7" i="13"/>
  <c r="L7" i="13"/>
  <c r="D7" i="13"/>
  <c r="C7" i="13"/>
  <c r="KL6" i="13"/>
  <c r="KG6" i="13"/>
  <c r="KG12" i="13" s="1"/>
  <c r="JM6" i="13"/>
  <c r="JH6" i="13"/>
  <c r="JH12" i="13" s="1"/>
  <c r="IN6" i="13"/>
  <c r="II6" i="13"/>
  <c r="II12" i="13" s="1"/>
  <c r="HO6" i="13"/>
  <c r="HJ6" i="13"/>
  <c r="HJ12" i="13" s="1"/>
  <c r="GP6" i="13"/>
  <c r="GK6" i="13"/>
  <c r="GK12" i="13" s="1"/>
  <c r="FQ6" i="13"/>
  <c r="FL6" i="13"/>
  <c r="FL12" i="13" s="1"/>
  <c r="ER6" i="13"/>
  <c r="EM6" i="13"/>
  <c r="EM12" i="13" s="1"/>
  <c r="DS6" i="13"/>
  <c r="DN6" i="13"/>
  <c r="DN12" i="13" s="1"/>
  <c r="CS6" i="13"/>
  <c r="CP6" i="13"/>
  <c r="CN6" i="13"/>
  <c r="CN12" i="13" s="1"/>
  <c r="CL6" i="13"/>
  <c r="CH6" i="13"/>
  <c r="CF6" i="13"/>
  <c r="CD6" i="13"/>
  <c r="CB6" i="13"/>
  <c r="BY6" i="13" s="1"/>
  <c r="CA6" i="13"/>
  <c r="CA12" i="13" s="1"/>
  <c r="BT6" i="13"/>
  <c r="BQ6" i="13"/>
  <c r="BO6" i="13"/>
  <c r="BM6" i="13"/>
  <c r="BI6" i="13"/>
  <c r="BG6" i="13"/>
  <c r="BE6" i="13"/>
  <c r="BC6" i="13"/>
  <c r="BB6" i="13"/>
  <c r="AO6" i="13"/>
  <c r="AO12" i="13" s="1"/>
  <c r="AN6" i="13"/>
  <c r="AN12" i="13" s="1"/>
  <c r="AI6" i="13"/>
  <c r="AI12" i="13" s="1"/>
  <c r="AG6" i="13"/>
  <c r="AG12" i="13" s="1"/>
  <c r="AE6" i="13"/>
  <c r="AB6" i="13"/>
  <c r="AA6" i="13"/>
  <c r="L6" i="13"/>
  <c r="D6" i="13"/>
  <c r="C6" i="13"/>
  <c r="U71" i="11"/>
  <c r="T71" i="11"/>
  <c r="U56" i="11"/>
  <c r="T56" i="11"/>
  <c r="U51" i="11"/>
  <c r="T51" i="11"/>
  <c r="U48" i="11"/>
  <c r="T48" i="11"/>
  <c r="U44" i="11"/>
  <c r="T44" i="11"/>
  <c r="U41" i="11"/>
  <c r="T41" i="11"/>
  <c r="U39" i="11"/>
  <c r="T39" i="11"/>
  <c r="U37" i="11"/>
  <c r="T37" i="11"/>
  <c r="U35" i="11"/>
  <c r="T35" i="11"/>
  <c r="U31" i="11"/>
  <c r="T31" i="11"/>
  <c r="U20" i="11"/>
  <c r="T19" i="11"/>
  <c r="T16" i="11"/>
  <c r="T13" i="11"/>
  <c r="T10" i="11"/>
  <c r="B2" i="11"/>
  <c r="S22" i="11"/>
  <c r="S23" i="11"/>
  <c r="S24" i="11"/>
  <c r="S25" i="11"/>
  <c r="S27" i="11"/>
  <c r="S28" i="11"/>
  <c r="S29" i="11"/>
  <c r="S30" i="11"/>
  <c r="S14" i="11"/>
  <c r="R38" i="11"/>
  <c r="R39" i="11" s="1"/>
  <c r="R36" i="11"/>
  <c r="R37" i="11" s="1"/>
  <c r="R43" i="11"/>
  <c r="R55" i="11"/>
  <c r="R54" i="11"/>
  <c r="R53" i="11"/>
  <c r="R52" i="11"/>
  <c r="BA54" i="1"/>
  <c r="AI54" i="1"/>
  <c r="AI46" i="1"/>
  <c r="AI43" i="1"/>
  <c r="AI41" i="1"/>
  <c r="AI39" i="1"/>
  <c r="AI35" i="1"/>
  <c r="Q54" i="1"/>
  <c r="Q49" i="1"/>
  <c r="Q46" i="1"/>
  <c r="Q43" i="1"/>
  <c r="Q41" i="1"/>
  <c r="Q39" i="1"/>
  <c r="Q35" i="1"/>
  <c r="S43" i="11"/>
  <c r="S42" i="11"/>
  <c r="S40" i="11"/>
  <c r="S41" i="11" s="1"/>
  <c r="S38" i="11"/>
  <c r="S39" i="11" s="1"/>
  <c r="S46" i="11"/>
  <c r="S47" i="11"/>
  <c r="S45" i="11"/>
  <c r="S48" i="11" s="1"/>
  <c r="R46" i="11"/>
  <c r="R47" i="11"/>
  <c r="R45" i="11"/>
  <c r="R48" i="11" s="1"/>
  <c r="L46" i="11"/>
  <c r="L47" i="11"/>
  <c r="L45" i="11"/>
  <c r="H46" i="11"/>
  <c r="H47" i="11"/>
  <c r="J46" i="11"/>
  <c r="J47" i="11"/>
  <c r="J45" i="11"/>
  <c r="H45" i="11"/>
  <c r="F45" i="11"/>
  <c r="F46" i="11"/>
  <c r="F47" i="11"/>
  <c r="E46" i="11"/>
  <c r="E47" i="11"/>
  <c r="E45" i="11"/>
  <c r="R49" i="11"/>
  <c r="S54" i="11"/>
  <c r="S53" i="11"/>
  <c r="S52" i="11"/>
  <c r="S50" i="11"/>
  <c r="S49" i="11"/>
  <c r="S51" i="11" s="1"/>
  <c r="E49" i="11"/>
  <c r="L38" i="11"/>
  <c r="J38" i="11"/>
  <c r="L43" i="11"/>
  <c r="J43" i="11"/>
  <c r="J42" i="11"/>
  <c r="H43" i="11"/>
  <c r="H42" i="11"/>
  <c r="E43" i="11"/>
  <c r="S36" i="11"/>
  <c r="S37" i="11" s="1"/>
  <c r="J36" i="11"/>
  <c r="H36" i="11"/>
  <c r="R40" i="11"/>
  <c r="R41" i="11" s="1"/>
  <c r="L40" i="11"/>
  <c r="H40" i="11"/>
  <c r="E40" i="11"/>
  <c r="E41" i="11" s="1"/>
  <c r="R34" i="11"/>
  <c r="R32" i="11"/>
  <c r="E38" i="11"/>
  <c r="E39" i="11" s="1"/>
  <c r="E36" i="11"/>
  <c r="E37" i="11" s="1"/>
  <c r="F36" i="11"/>
  <c r="E33" i="11"/>
  <c r="F33" i="11"/>
  <c r="E34" i="11"/>
  <c r="F34" i="11"/>
  <c r="E32" i="11"/>
  <c r="F32" i="11"/>
  <c r="R22" i="11"/>
  <c r="R23" i="11"/>
  <c r="R24" i="11"/>
  <c r="R25" i="11"/>
  <c r="R26" i="11"/>
  <c r="R27" i="11"/>
  <c r="R28" i="11"/>
  <c r="R29" i="11"/>
  <c r="R30" i="11"/>
  <c r="J17" i="11"/>
  <c r="H18" i="11"/>
  <c r="E15" i="11"/>
  <c r="F15" i="11"/>
  <c r="R12" i="11"/>
  <c r="R11" i="11"/>
  <c r="L12" i="11"/>
  <c r="R5" i="11"/>
  <c r="R6" i="11"/>
  <c r="R7" i="11"/>
  <c r="R8" i="11"/>
  <c r="R9" i="11"/>
  <c r="R4" i="11"/>
  <c r="J7" i="11"/>
  <c r="J8" i="11"/>
  <c r="J9" i="11"/>
  <c r="J4" i="11"/>
  <c r="H5" i="11"/>
  <c r="H6" i="11"/>
  <c r="H7" i="11"/>
  <c r="H8" i="11"/>
  <c r="H9" i="11"/>
  <c r="H4" i="11"/>
  <c r="F4" i="11"/>
  <c r="F5" i="11"/>
  <c r="F6" i="11"/>
  <c r="F7" i="11"/>
  <c r="E6" i="11"/>
  <c r="E7" i="11"/>
  <c r="E8" i="11"/>
  <c r="E9" i="11"/>
  <c r="E4" i="11"/>
  <c r="E12" i="11"/>
  <c r="F12" i="11"/>
  <c r="F11" i="11"/>
  <c r="L6" i="11"/>
  <c r="L5" i="11"/>
  <c r="Z54" i="1"/>
  <c r="X39" i="1"/>
  <c r="AP17" i="1"/>
  <c r="AO17" i="1"/>
  <c r="X17" i="1"/>
  <c r="AM20" i="1"/>
  <c r="AO23" i="1"/>
  <c r="AN23" i="1"/>
  <c r="AM23" i="1"/>
  <c r="X54" i="1"/>
  <c r="AZ54" i="1"/>
  <c r="AZ49" i="1"/>
  <c r="AZ46" i="1"/>
  <c r="AZ43" i="1"/>
  <c r="AZ41" i="1"/>
  <c r="AZ39" i="1"/>
  <c r="AZ35" i="1"/>
  <c r="AZ23" i="1"/>
  <c r="AZ17" i="1"/>
  <c r="AH54" i="1"/>
  <c r="AH46" i="1"/>
  <c r="AH43" i="1"/>
  <c r="AH41" i="1"/>
  <c r="AH39" i="1"/>
  <c r="AH35" i="1"/>
  <c r="AH23" i="1"/>
  <c r="AH20" i="1"/>
  <c r="AH17" i="1"/>
  <c r="P54" i="1"/>
  <c r="P49" i="1"/>
  <c r="P46" i="1"/>
  <c r="P43" i="1"/>
  <c r="P41" i="1"/>
  <c r="P39" i="1"/>
  <c r="P35" i="1"/>
  <c r="P23" i="1"/>
  <c r="P20" i="1"/>
  <c r="P17" i="1"/>
  <c r="C6" i="1" l="1"/>
  <c r="G45" i="1"/>
  <c r="C45" i="1"/>
  <c r="C46" i="1" s="1"/>
  <c r="AS21" i="1"/>
  <c r="AS23" i="1" s="1"/>
  <c r="AR23" i="1"/>
  <c r="AW37" i="1"/>
  <c r="AV39" i="1"/>
  <c r="E23" i="1"/>
  <c r="D21" i="1"/>
  <c r="D23" i="1" s="1"/>
  <c r="D24" i="1" s="1"/>
  <c r="D38" i="1"/>
  <c r="D39" i="1" s="1"/>
  <c r="V47" i="1"/>
  <c r="V49" i="1" s="1"/>
  <c r="AY35" i="1"/>
  <c r="X35" i="1"/>
  <c r="X55" i="1" s="1"/>
  <c r="G7" i="1"/>
  <c r="C7" i="1"/>
  <c r="M7" i="1" s="1"/>
  <c r="W10" i="1"/>
  <c r="V6" i="1"/>
  <c r="V10" i="1" s="1"/>
  <c r="AT24" i="1"/>
  <c r="AU66" i="1"/>
  <c r="AM35" i="1"/>
  <c r="E41" i="1"/>
  <c r="D40" i="1"/>
  <c r="D41" i="1" s="1"/>
  <c r="L10" i="1"/>
  <c r="V42" i="1"/>
  <c r="V43" i="1" s="1"/>
  <c r="AW31" i="1"/>
  <c r="AU62" i="1"/>
  <c r="V15" i="1"/>
  <c r="AA15" i="1"/>
  <c r="Z17" i="1"/>
  <c r="U15" i="1"/>
  <c r="X20" i="1"/>
  <c r="Y18" i="1"/>
  <c r="Y20" i="1" s="1"/>
  <c r="Y21" i="1"/>
  <c r="Y23" i="1" s="1"/>
  <c r="U21" i="1"/>
  <c r="AC28" i="1"/>
  <c r="V28" i="1"/>
  <c r="U16" i="1"/>
  <c r="AE16" i="1" s="1"/>
  <c r="AA16" i="1"/>
  <c r="AW38" i="1"/>
  <c r="AM39" i="1"/>
  <c r="AQ28" i="1"/>
  <c r="AQ35" i="1" s="1"/>
  <c r="AP35" i="1"/>
  <c r="D7" i="1"/>
  <c r="D10" i="1" s="1"/>
  <c r="D14" i="1" s="1"/>
  <c r="G32" i="1"/>
  <c r="C32" i="1"/>
  <c r="V44" i="1"/>
  <c r="AX18" i="1"/>
  <c r="AY20" i="1"/>
  <c r="AY24" i="1" s="1"/>
  <c r="D29" i="1"/>
  <c r="C40" i="1"/>
  <c r="G53" i="1"/>
  <c r="C53" i="1"/>
  <c r="I22" i="1"/>
  <c r="D22" i="1"/>
  <c r="I37" i="1"/>
  <c r="D37" i="1"/>
  <c r="J10" i="1"/>
  <c r="U44" i="1"/>
  <c r="Y12" i="1"/>
  <c r="U12" i="1"/>
  <c r="AE12" i="1" s="1"/>
  <c r="AV62" i="1"/>
  <c r="AW60" i="1"/>
  <c r="AW62" i="1" s="1"/>
  <c r="U30" i="1"/>
  <c r="AE30" i="1" s="1"/>
  <c r="AA30" i="1"/>
  <c r="AA35" i="1" s="1"/>
  <c r="G29" i="1"/>
  <c r="C29" i="1"/>
  <c r="U18" i="1"/>
  <c r="U20" i="1" s="1"/>
  <c r="V38" i="1"/>
  <c r="U38" i="1"/>
  <c r="AA47" i="1"/>
  <c r="Z49" i="1"/>
  <c r="Z55" i="1" s="1"/>
  <c r="AB54" i="1"/>
  <c r="AC50" i="1"/>
  <c r="AP39" i="1"/>
  <c r="G16" i="1"/>
  <c r="C16" i="1"/>
  <c r="C17" i="1" s="1"/>
  <c r="AB35" i="1"/>
  <c r="V18" i="1"/>
  <c r="V20" i="1" s="1"/>
  <c r="AW19" i="1"/>
  <c r="AW20" i="1" s="1"/>
  <c r="BA55" i="1"/>
  <c r="BA57" i="1" s="1"/>
  <c r="C25" i="1"/>
  <c r="C35" i="1" s="1"/>
  <c r="W39" i="1"/>
  <c r="V36" i="1"/>
  <c r="AC47" i="1"/>
  <c r="AB49" i="1"/>
  <c r="AR35" i="1"/>
  <c r="D26" i="1"/>
  <c r="E39" i="1"/>
  <c r="D36" i="1"/>
  <c r="AG20" i="1"/>
  <c r="AF19" i="1"/>
  <c r="AF20" i="1" s="1"/>
  <c r="V30" i="1"/>
  <c r="AF26" i="1"/>
  <c r="AF35" i="1" s="1"/>
  <c r="AG35" i="1"/>
  <c r="AW35" i="1"/>
  <c r="AV35" i="1"/>
  <c r="AY46" i="1"/>
  <c r="AY55" i="1" s="1"/>
  <c r="AX44" i="1"/>
  <c r="AX46" i="1" s="1"/>
  <c r="AO55" i="1"/>
  <c r="AQ66" i="1"/>
  <c r="V50" i="1"/>
  <c r="V54" i="1" s="1"/>
  <c r="W54" i="1"/>
  <c r="W55" i="1" s="1"/>
  <c r="W57" i="1" s="1"/>
  <c r="O62" i="1"/>
  <c r="N60" i="1"/>
  <c r="D25" i="1"/>
  <c r="Y25" i="1"/>
  <c r="Y35" i="1" s="1"/>
  <c r="AC37" i="1"/>
  <c r="U37" i="1"/>
  <c r="AE37" i="1" s="1"/>
  <c r="AB39" i="1"/>
  <c r="V45" i="1"/>
  <c r="U45" i="1"/>
  <c r="AE45" i="1" s="1"/>
  <c r="AA48" i="1"/>
  <c r="AA49" i="1" s="1"/>
  <c r="V48" i="1"/>
  <c r="U48" i="1"/>
  <c r="U51" i="1"/>
  <c r="AC51" i="1"/>
  <c r="Z35" i="1"/>
  <c r="E54" i="1"/>
  <c r="E55" i="1" s="1"/>
  <c r="E57" i="1" s="1"/>
  <c r="D50" i="1"/>
  <c r="D54" i="1" s="1"/>
  <c r="U47" i="1"/>
  <c r="U49" i="1" s="1"/>
  <c r="AC44" i="1"/>
  <c r="AB46" i="1"/>
  <c r="AQ44" i="1"/>
  <c r="AP46" i="1"/>
  <c r="AP43" i="1"/>
  <c r="AQ42" i="1"/>
  <c r="AP54" i="1"/>
  <c r="AQ50" i="1"/>
  <c r="AP20" i="1"/>
  <c r="E13" i="1"/>
  <c r="D11" i="1"/>
  <c r="D13" i="1" s="1"/>
  <c r="G26" i="1"/>
  <c r="C26" i="1"/>
  <c r="C36" i="1"/>
  <c r="V16" i="1"/>
  <c r="W17" i="1"/>
  <c r="W23" i="1"/>
  <c r="V21" i="1"/>
  <c r="V23" i="1" s="1"/>
  <c r="W35" i="1"/>
  <c r="V25" i="1"/>
  <c r="Y29" i="1"/>
  <c r="U29" i="1"/>
  <c r="AE29" i="1" s="1"/>
  <c r="V31" i="1"/>
  <c r="U31" i="1"/>
  <c r="AE31" i="1" s="1"/>
  <c r="AA31" i="1"/>
  <c r="AD55" i="1"/>
  <c r="AU23" i="1"/>
  <c r="AN55" i="1"/>
  <c r="AV54" i="1"/>
  <c r="AV55" i="1" s="1"/>
  <c r="AW66" i="1"/>
  <c r="AR54" i="1"/>
  <c r="AR55" i="1" s="1"/>
  <c r="E20" i="1"/>
  <c r="E49" i="1"/>
  <c r="Z39" i="1"/>
  <c r="U36" i="1"/>
  <c r="U39" i="1" s="1"/>
  <c r="Y42" i="1"/>
  <c r="AY17" i="1"/>
  <c r="AM54" i="1"/>
  <c r="N17" i="1"/>
  <c r="O17" i="1"/>
  <c r="U9" i="1"/>
  <c r="Y40" i="1"/>
  <c r="AF47" i="1"/>
  <c r="AW50" i="1"/>
  <c r="AQ40" i="1"/>
  <c r="AQ41" i="1" s="1"/>
  <c r="AQ47" i="1"/>
  <c r="AQ49" i="1" s="1"/>
  <c r="N65" i="1"/>
  <c r="C9" i="1"/>
  <c r="C19" i="1"/>
  <c r="C28" i="1"/>
  <c r="C31" i="1"/>
  <c r="M31" i="1" s="1"/>
  <c r="C34" i="1"/>
  <c r="M34" i="1" s="1"/>
  <c r="C38" i="1"/>
  <c r="C48" i="1"/>
  <c r="M48" i="1" s="1"/>
  <c r="C52" i="1"/>
  <c r="AB23" i="1"/>
  <c r="U8" i="1"/>
  <c r="U10" i="1" s="1"/>
  <c r="U22" i="1"/>
  <c r="AE22" i="1" s="1"/>
  <c r="U50" i="1"/>
  <c r="U54" i="1" s="1"/>
  <c r="AC34" i="1"/>
  <c r="AS20" i="1"/>
  <c r="AX35" i="1"/>
  <c r="M64" i="1"/>
  <c r="AX60" i="1"/>
  <c r="AX62" i="1" s="1"/>
  <c r="AB20" i="1"/>
  <c r="W49" i="1"/>
  <c r="N20" i="1"/>
  <c r="O20" i="1"/>
  <c r="AT39" i="1"/>
  <c r="AT55" i="1" s="1"/>
  <c r="AT57" i="1" s="1"/>
  <c r="AS47" i="1"/>
  <c r="AS49" i="1" s="1"/>
  <c r="AZ14" i="1"/>
  <c r="AZ24" i="1" s="1"/>
  <c r="M63" i="1"/>
  <c r="I66" i="1"/>
  <c r="P66" i="1"/>
  <c r="E17" i="1"/>
  <c r="E46" i="1"/>
  <c r="AV10" i="1"/>
  <c r="AX36" i="1"/>
  <c r="F10" i="1"/>
  <c r="W41" i="1"/>
  <c r="U40" i="1"/>
  <c r="U41" i="1" s="1"/>
  <c r="AC15" i="1"/>
  <c r="AC17" i="1" s="1"/>
  <c r="AO10" i="1"/>
  <c r="K66" i="1"/>
  <c r="AY66" i="1"/>
  <c r="E35" i="1"/>
  <c r="AR10" i="1"/>
  <c r="AU20" i="1"/>
  <c r="AV66" i="1"/>
  <c r="AT35" i="1"/>
  <c r="N10" i="1"/>
  <c r="AG43" i="1"/>
  <c r="AG55" i="1" s="1"/>
  <c r="AN10" i="1"/>
  <c r="AH14" i="1"/>
  <c r="AH24" i="1" s="1"/>
  <c r="AD62" i="1"/>
  <c r="AE60" i="1"/>
  <c r="AG62" i="1"/>
  <c r="AF60" i="1"/>
  <c r="AD66" i="1"/>
  <c r="AE63" i="1"/>
  <c r="AE66" i="1" s="1"/>
  <c r="AG66" i="1"/>
  <c r="AF63" i="1"/>
  <c r="AM62" i="1"/>
  <c r="AP62" i="1"/>
  <c r="AR62" i="1"/>
  <c r="AT62" i="1"/>
  <c r="AM66" i="1"/>
  <c r="AP66" i="1"/>
  <c r="AR66" i="1"/>
  <c r="AT66" i="1"/>
  <c r="U62" i="1"/>
  <c r="X62" i="1"/>
  <c r="Z62" i="1"/>
  <c r="AB62" i="1"/>
  <c r="U66" i="1"/>
  <c r="X66" i="1"/>
  <c r="Y66" i="1"/>
  <c r="Z66" i="1"/>
  <c r="AA66" i="1"/>
  <c r="AB66" i="1"/>
  <c r="AC66" i="1"/>
  <c r="AF66" i="1"/>
  <c r="N63" i="1"/>
  <c r="O66" i="1"/>
  <c r="M60" i="1"/>
  <c r="M61" i="1"/>
  <c r="Q62" i="1"/>
  <c r="P55" i="1"/>
  <c r="AH55" i="1"/>
  <c r="AZ55" i="1"/>
  <c r="Q55" i="1"/>
  <c r="AI55" i="1"/>
  <c r="AI57" i="1" s="1"/>
  <c r="G11" i="1"/>
  <c r="G13" i="1" s="1"/>
  <c r="F13" i="1"/>
  <c r="F14" i="1" s="1"/>
  <c r="I11" i="1"/>
  <c r="I13" i="1" s="1"/>
  <c r="H13" i="1"/>
  <c r="H14" i="1" s="1"/>
  <c r="K11" i="1"/>
  <c r="K13" i="1" s="1"/>
  <c r="J13" i="1"/>
  <c r="J14" i="1" s="1"/>
  <c r="L14" i="1"/>
  <c r="P14" i="1"/>
  <c r="P24" i="1" s="1"/>
  <c r="Q14" i="1"/>
  <c r="C62" i="1"/>
  <c r="D62" i="1"/>
  <c r="F62" i="1"/>
  <c r="H62" i="1"/>
  <c r="J62" i="1"/>
  <c r="L62" i="1"/>
  <c r="C66" i="1"/>
  <c r="D66" i="1"/>
  <c r="F66" i="1"/>
  <c r="H66" i="1"/>
  <c r="J66" i="1"/>
  <c r="L66" i="1"/>
  <c r="E10" i="1"/>
  <c r="E14" i="1" s="1"/>
  <c r="E24" i="1" s="1"/>
  <c r="O10" i="1"/>
  <c r="O14" i="1" s="1"/>
  <c r="V13" i="1"/>
  <c r="V14" i="1" s="1"/>
  <c r="AF6" i="1"/>
  <c r="AF10" i="1" s="1"/>
  <c r="AG10" i="1"/>
  <c r="AF11" i="1"/>
  <c r="AF13" i="1" s="1"/>
  <c r="AG13" i="1"/>
  <c r="Y6" i="1"/>
  <c r="Y10" i="1" s="1"/>
  <c r="X10" i="1"/>
  <c r="Y11" i="1"/>
  <c r="X13" i="1"/>
  <c r="X14" i="1" s="1"/>
  <c r="W13" i="1"/>
  <c r="W14" i="1" s="1"/>
  <c r="W24" i="1" s="1"/>
  <c r="AA6" i="1"/>
  <c r="AA10" i="1" s="1"/>
  <c r="Z10" i="1"/>
  <c r="AA11" i="1"/>
  <c r="AA13" i="1" s="1"/>
  <c r="Z13" i="1"/>
  <c r="AC6" i="1"/>
  <c r="AC10" i="1" s="1"/>
  <c r="AB10" i="1"/>
  <c r="AC11" i="1"/>
  <c r="AC13" i="1" s="1"/>
  <c r="AB13" i="1"/>
  <c r="AD13" i="1"/>
  <c r="AD14" i="1" s="1"/>
  <c r="AD24" i="1" s="1"/>
  <c r="AD57" i="1" s="1"/>
  <c r="BA14" i="1"/>
  <c r="BA24" i="1" s="1"/>
  <c r="AQ6" i="1"/>
  <c r="AQ10" i="1" s="1"/>
  <c r="AP10" i="1"/>
  <c r="AQ11" i="1"/>
  <c r="AQ13" i="1" s="1"/>
  <c r="AP13" i="1"/>
  <c r="AO13" i="1"/>
  <c r="AN13" i="1"/>
  <c r="AM13" i="1"/>
  <c r="AS11" i="1"/>
  <c r="AS13" i="1" s="1"/>
  <c r="AR13" i="1"/>
  <c r="AR14" i="1" s="1"/>
  <c r="AU11" i="1"/>
  <c r="AU13" i="1" s="1"/>
  <c r="AT13" i="1"/>
  <c r="AT14" i="1" s="1"/>
  <c r="AV13" i="1"/>
  <c r="AV14" i="1" s="1"/>
  <c r="AV24" i="1" s="1"/>
  <c r="AV57" i="1" s="1"/>
  <c r="AX11" i="1"/>
  <c r="AX13" i="1" s="1"/>
  <c r="AY13" i="1"/>
  <c r="AY14" i="1" s="1"/>
  <c r="AX17" i="1"/>
  <c r="AX20" i="1"/>
  <c r="AW23" i="1"/>
  <c r="AX23" i="1"/>
  <c r="AW54" i="1"/>
  <c r="AX54" i="1"/>
  <c r="AS35" i="1"/>
  <c r="AU35" i="1"/>
  <c r="AQ54" i="1"/>
  <c r="AS54" i="1"/>
  <c r="AU54" i="1"/>
  <c r="AU49" i="1"/>
  <c r="AW41" i="1"/>
  <c r="AX41" i="1"/>
  <c r="AW43" i="1"/>
  <c r="AX43" i="1"/>
  <c r="AQ43" i="1"/>
  <c r="AS41" i="1"/>
  <c r="AS43" i="1"/>
  <c r="AU43" i="1"/>
  <c r="AU41" i="1"/>
  <c r="AW46" i="1"/>
  <c r="AQ46" i="1"/>
  <c r="AS46" i="1"/>
  <c r="AU46" i="1"/>
  <c r="AW39" i="1"/>
  <c r="AX39" i="1"/>
  <c r="AQ39" i="1"/>
  <c r="AS39" i="1"/>
  <c r="AU39" i="1"/>
  <c r="AW6" i="1"/>
  <c r="AW12" i="1"/>
  <c r="AW11" i="1"/>
  <c r="AW9" i="1"/>
  <c r="AW8" i="1"/>
  <c r="AW7" i="1"/>
  <c r="AS6" i="1"/>
  <c r="AS10" i="1" s="1"/>
  <c r="AS14" i="1" s="1"/>
  <c r="AS24" i="1" s="1"/>
  <c r="AU6" i="1"/>
  <c r="AU10" i="1" s="1"/>
  <c r="AX6" i="1"/>
  <c r="AX10" i="1" s="1"/>
  <c r="AW15" i="1"/>
  <c r="AW16" i="1"/>
  <c r="Y17" i="1"/>
  <c r="AA17" i="1"/>
  <c r="AC20" i="1"/>
  <c r="AA20" i="1"/>
  <c r="AA23" i="1"/>
  <c r="AC23" i="1"/>
  <c r="AC35" i="1"/>
  <c r="AC54" i="1"/>
  <c r="AC49" i="1"/>
  <c r="Y54" i="1"/>
  <c r="AA54" i="1"/>
  <c r="Y49" i="1"/>
  <c r="AF17" i="1"/>
  <c r="AF23" i="1"/>
  <c r="AF49" i="1"/>
  <c r="AF54" i="1"/>
  <c r="AC39" i="1"/>
  <c r="AC41" i="1"/>
  <c r="AC43" i="1"/>
  <c r="AC46" i="1"/>
  <c r="Y46" i="1"/>
  <c r="AA46" i="1"/>
  <c r="AA43" i="1"/>
  <c r="Y43" i="1"/>
  <c r="Y41" i="1"/>
  <c r="AA41" i="1"/>
  <c r="Y39" i="1"/>
  <c r="AA39" i="1"/>
  <c r="AF39" i="1"/>
  <c r="AF46" i="1"/>
  <c r="AF43" i="1"/>
  <c r="AF41" i="1"/>
  <c r="AE25" i="1"/>
  <c r="AE26" i="1"/>
  <c r="AE27" i="1"/>
  <c r="AE28" i="1"/>
  <c r="AE32" i="1"/>
  <c r="AE33" i="1"/>
  <c r="AE34" i="1"/>
  <c r="AE51" i="1"/>
  <c r="AE52" i="1"/>
  <c r="AE53" i="1"/>
  <c r="AE48" i="1"/>
  <c r="AE44" i="1"/>
  <c r="AE42" i="1"/>
  <c r="AE40" i="1"/>
  <c r="AE38" i="1"/>
  <c r="AE21" i="1"/>
  <c r="AE19" i="1"/>
  <c r="AE18" i="1"/>
  <c r="AE6" i="1"/>
  <c r="AE11" i="1"/>
  <c r="AE9" i="1"/>
  <c r="AE8" i="1"/>
  <c r="AE7" i="1"/>
  <c r="AE15" i="1"/>
  <c r="C39" i="1"/>
  <c r="M36" i="1"/>
  <c r="F39" i="1"/>
  <c r="G36" i="1"/>
  <c r="M37" i="1"/>
  <c r="M38" i="1"/>
  <c r="C41" i="1"/>
  <c r="M40" i="1"/>
  <c r="M41" i="1" s="1"/>
  <c r="F41" i="1"/>
  <c r="G40" i="1"/>
  <c r="C43" i="1"/>
  <c r="M42" i="1"/>
  <c r="M43" i="1" s="1"/>
  <c r="D43" i="1"/>
  <c r="F43" i="1"/>
  <c r="G42" i="1"/>
  <c r="M44" i="1"/>
  <c r="D46" i="1"/>
  <c r="F46" i="1"/>
  <c r="G44" i="1"/>
  <c r="M45" i="1"/>
  <c r="H39" i="1"/>
  <c r="I36" i="1"/>
  <c r="H41" i="1"/>
  <c r="I40" i="1"/>
  <c r="I41" i="1" s="1"/>
  <c r="H43" i="1"/>
  <c r="I42" i="1"/>
  <c r="I43" i="1" s="1"/>
  <c r="H46" i="1"/>
  <c r="I44" i="1"/>
  <c r="I46" i="1" s="1"/>
  <c r="J39" i="1"/>
  <c r="K36" i="1"/>
  <c r="K39" i="1" s="1"/>
  <c r="J41" i="1"/>
  <c r="K40" i="1"/>
  <c r="K41" i="1" s="1"/>
  <c r="J43" i="1"/>
  <c r="K42" i="1"/>
  <c r="K43" i="1" s="1"/>
  <c r="J46" i="1"/>
  <c r="K44" i="1"/>
  <c r="K46" i="1" s="1"/>
  <c r="L39" i="1"/>
  <c r="L41" i="1"/>
  <c r="L43" i="1"/>
  <c r="L46" i="1"/>
  <c r="O39" i="1"/>
  <c r="N36" i="1"/>
  <c r="N39" i="1" s="1"/>
  <c r="O41" i="1"/>
  <c r="N40" i="1"/>
  <c r="N41" i="1" s="1"/>
  <c r="O43" i="1"/>
  <c r="N42" i="1"/>
  <c r="N43" i="1" s="1"/>
  <c r="O46" i="1"/>
  <c r="N44" i="1"/>
  <c r="N46" i="1" s="1"/>
  <c r="C54" i="1"/>
  <c r="M50" i="1"/>
  <c r="F54" i="1"/>
  <c r="G50" i="1"/>
  <c r="M51" i="1"/>
  <c r="M52" i="1"/>
  <c r="M53" i="1"/>
  <c r="H54" i="1"/>
  <c r="I50" i="1"/>
  <c r="I54" i="1" s="1"/>
  <c r="J54" i="1"/>
  <c r="K50" i="1"/>
  <c r="K54" i="1" s="1"/>
  <c r="L54" i="1"/>
  <c r="O54" i="1"/>
  <c r="N50" i="1"/>
  <c r="N54" i="1" s="1"/>
  <c r="C49" i="1"/>
  <c r="M47" i="1"/>
  <c r="D49" i="1"/>
  <c r="F49" i="1"/>
  <c r="G47" i="1"/>
  <c r="H49" i="1"/>
  <c r="I47" i="1"/>
  <c r="I49" i="1" s="1"/>
  <c r="J49" i="1"/>
  <c r="K47" i="1"/>
  <c r="K49" i="1" s="1"/>
  <c r="L49" i="1"/>
  <c r="O49" i="1"/>
  <c r="N47" i="1"/>
  <c r="N49" i="1" s="1"/>
  <c r="D35" i="1"/>
  <c r="F35" i="1"/>
  <c r="G25" i="1"/>
  <c r="M26" i="1"/>
  <c r="M27" i="1"/>
  <c r="M28" i="1"/>
  <c r="M29" i="1"/>
  <c r="M30" i="1"/>
  <c r="M32" i="1"/>
  <c r="M33" i="1"/>
  <c r="H35" i="1"/>
  <c r="I25" i="1"/>
  <c r="I35" i="1" s="1"/>
  <c r="J35" i="1"/>
  <c r="K25" i="1"/>
  <c r="K35" i="1" s="1"/>
  <c r="L35" i="1"/>
  <c r="O35" i="1"/>
  <c r="N25" i="1"/>
  <c r="N35" i="1" s="1"/>
  <c r="M6" i="1"/>
  <c r="G6" i="1"/>
  <c r="M8" i="1"/>
  <c r="M9" i="1"/>
  <c r="M11" i="1"/>
  <c r="M12" i="1"/>
  <c r="M15" i="1"/>
  <c r="D17" i="1"/>
  <c r="F17" i="1"/>
  <c r="G15" i="1"/>
  <c r="C20" i="1"/>
  <c r="M18" i="1"/>
  <c r="D20" i="1"/>
  <c r="F20" i="1"/>
  <c r="G18" i="1"/>
  <c r="G20" i="1" s="1"/>
  <c r="M19" i="1"/>
  <c r="C23" i="1"/>
  <c r="M21" i="1"/>
  <c r="F23" i="1"/>
  <c r="G21" i="1"/>
  <c r="G23" i="1" s="1"/>
  <c r="M22" i="1"/>
  <c r="I6" i="1"/>
  <c r="I10" i="1" s="1"/>
  <c r="H17" i="1"/>
  <c r="I15" i="1"/>
  <c r="I17" i="1" s="1"/>
  <c r="H20" i="1"/>
  <c r="I18" i="1"/>
  <c r="I20" i="1" s="1"/>
  <c r="H23" i="1"/>
  <c r="H24" i="1" s="1"/>
  <c r="I21" i="1"/>
  <c r="K6" i="1"/>
  <c r="K10" i="1" s="1"/>
  <c r="J17" i="1"/>
  <c r="K15" i="1"/>
  <c r="K17" i="1" s="1"/>
  <c r="J20" i="1"/>
  <c r="K18" i="1"/>
  <c r="K20" i="1" s="1"/>
  <c r="J23" i="1"/>
  <c r="K21" i="1"/>
  <c r="K23" i="1" s="1"/>
  <c r="L17" i="1"/>
  <c r="L20" i="1"/>
  <c r="L23" i="1"/>
  <c r="L24" i="1" s="1"/>
  <c r="R57" i="11"/>
  <c r="R69" i="11"/>
  <c r="R68" i="11"/>
  <c r="R67" i="11"/>
  <c r="R66" i="11"/>
  <c r="R65" i="11"/>
  <c r="R64" i="11"/>
  <c r="R63" i="11"/>
  <c r="R62" i="11"/>
  <c r="R61" i="11"/>
  <c r="R60" i="11"/>
  <c r="R59" i="11"/>
  <c r="R58" i="11"/>
  <c r="R70" i="11"/>
  <c r="S67" i="11"/>
  <c r="P67" i="11" s="1"/>
  <c r="S66" i="11"/>
  <c r="P66" i="11" s="1"/>
  <c r="S65" i="11"/>
  <c r="P65" i="11" s="1"/>
  <c r="S64" i="11"/>
  <c r="S63" i="11"/>
  <c r="S61" i="11"/>
  <c r="P61" i="11" s="1"/>
  <c r="S60" i="11"/>
  <c r="P60" i="11" s="1"/>
  <c r="S59" i="11"/>
  <c r="P59" i="11" s="1"/>
  <c r="S58" i="11"/>
  <c r="P58" i="11" s="1"/>
  <c r="S70" i="11"/>
  <c r="P70" i="11" s="1"/>
  <c r="S69" i="11"/>
  <c r="E68" i="11"/>
  <c r="E67" i="11"/>
  <c r="E66" i="11"/>
  <c r="E65" i="11"/>
  <c r="E64" i="11"/>
  <c r="E63" i="11"/>
  <c r="E62" i="11"/>
  <c r="E61" i="11"/>
  <c r="E60" i="11"/>
  <c r="E59" i="11"/>
  <c r="E58" i="11"/>
  <c r="E70" i="11"/>
  <c r="E69" i="11"/>
  <c r="H57" i="11"/>
  <c r="I57" i="11" s="1"/>
  <c r="H69" i="11"/>
  <c r="I69" i="11" s="1"/>
  <c r="H68" i="11"/>
  <c r="I68" i="11" s="1"/>
  <c r="H67" i="11"/>
  <c r="H66" i="11"/>
  <c r="H65" i="11"/>
  <c r="H64" i="11"/>
  <c r="H63" i="11"/>
  <c r="I63" i="11" s="1"/>
  <c r="H62" i="11"/>
  <c r="I62" i="11" s="1"/>
  <c r="H61" i="11"/>
  <c r="H60" i="11"/>
  <c r="H58" i="11"/>
  <c r="H70" i="11"/>
  <c r="J68" i="11"/>
  <c r="J67" i="11"/>
  <c r="K67" i="11" s="1"/>
  <c r="J65" i="11"/>
  <c r="J64" i="11"/>
  <c r="J63" i="11"/>
  <c r="J62" i="11"/>
  <c r="J61" i="11"/>
  <c r="K61" i="11" s="1"/>
  <c r="J60" i="11"/>
  <c r="K60" i="11" s="1"/>
  <c r="J58" i="11"/>
  <c r="K58" i="11" s="1"/>
  <c r="J70" i="11"/>
  <c r="J69" i="11"/>
  <c r="L57" i="11"/>
  <c r="L70" i="11"/>
  <c r="Q70" i="11" s="1"/>
  <c r="L69" i="11"/>
  <c r="L68" i="11"/>
  <c r="L67" i="11"/>
  <c r="L66" i="11"/>
  <c r="L65" i="11"/>
  <c r="Q65" i="11" s="1"/>
  <c r="L64" i="11"/>
  <c r="Q64" i="11" s="1"/>
  <c r="L63" i="11"/>
  <c r="Q63" i="11" s="1"/>
  <c r="L62" i="11"/>
  <c r="Q62" i="11" s="1"/>
  <c r="L61" i="11"/>
  <c r="L60" i="11"/>
  <c r="L59" i="11"/>
  <c r="Q59" i="11" s="1"/>
  <c r="L58" i="11"/>
  <c r="Q58" i="11" s="1"/>
  <c r="J57" i="11"/>
  <c r="K57" i="11" s="1"/>
  <c r="H52" i="11"/>
  <c r="H54" i="11"/>
  <c r="H55" i="11"/>
  <c r="L52" i="11"/>
  <c r="L56" i="11" s="1"/>
  <c r="L53" i="11"/>
  <c r="Q53" i="11" s="1"/>
  <c r="L54" i="11"/>
  <c r="Q54" i="11" s="1"/>
  <c r="L55" i="11"/>
  <c r="Q55" i="11" s="1"/>
  <c r="H49" i="11"/>
  <c r="H50" i="11"/>
  <c r="J49" i="11"/>
  <c r="J50" i="11"/>
  <c r="L49" i="11"/>
  <c r="E50" i="11"/>
  <c r="F50" i="11"/>
  <c r="F30" i="11"/>
  <c r="F29" i="11"/>
  <c r="G29" i="11" s="1"/>
  <c r="F28" i="11"/>
  <c r="G28" i="11" s="1"/>
  <c r="F27" i="11"/>
  <c r="F26" i="11"/>
  <c r="G26" i="11" s="1"/>
  <c r="F25" i="11"/>
  <c r="F24" i="11"/>
  <c r="F23" i="11"/>
  <c r="F22" i="11"/>
  <c r="F21" i="11"/>
  <c r="F31" i="11" s="1"/>
  <c r="J21" i="11"/>
  <c r="L21" i="11"/>
  <c r="L30" i="11"/>
  <c r="L29" i="11"/>
  <c r="L28" i="11"/>
  <c r="Q28" i="11" s="1"/>
  <c r="L27" i="11"/>
  <c r="Q27" i="11" s="1"/>
  <c r="L26" i="11"/>
  <c r="Q26" i="11" s="1"/>
  <c r="L25" i="11"/>
  <c r="L24" i="11"/>
  <c r="L23" i="11"/>
  <c r="L22" i="11"/>
  <c r="Q22" i="11" s="1"/>
  <c r="DJ59" i="15"/>
  <c r="DI59" i="15"/>
  <c r="DP73" i="15"/>
  <c r="DL59" i="15"/>
  <c r="DL73" i="15" s="1"/>
  <c r="DJ60" i="15"/>
  <c r="DI60" i="15"/>
  <c r="DJ61" i="15"/>
  <c r="DI61" i="15"/>
  <c r="DJ62" i="15"/>
  <c r="DI62" i="15"/>
  <c r="DJ63" i="15"/>
  <c r="DI63" i="15"/>
  <c r="DJ64" i="15"/>
  <c r="DI64" i="15"/>
  <c r="DJ65" i="15"/>
  <c r="DI65" i="15"/>
  <c r="DJ66" i="15"/>
  <c r="DI66" i="15"/>
  <c r="DJ67" i="15"/>
  <c r="DI67" i="15"/>
  <c r="DJ68" i="15"/>
  <c r="DI68" i="15"/>
  <c r="DJ69" i="15"/>
  <c r="DI69" i="15"/>
  <c r="DJ70" i="15"/>
  <c r="DI70" i="15"/>
  <c r="DJ71" i="15"/>
  <c r="DI71" i="15"/>
  <c r="DJ72" i="15"/>
  <c r="DI72" i="15"/>
  <c r="DJ6" i="15"/>
  <c r="DI6" i="15"/>
  <c r="DP12" i="15"/>
  <c r="DL12" i="15" s="1"/>
  <c r="DL6" i="15"/>
  <c r="DJ7" i="15"/>
  <c r="DI7" i="15"/>
  <c r="DJ8" i="15"/>
  <c r="DI8" i="15"/>
  <c r="DJ9" i="15"/>
  <c r="DI9" i="15"/>
  <c r="DJ10" i="15"/>
  <c r="DI10" i="15"/>
  <c r="DJ11" i="15"/>
  <c r="DI11" i="15"/>
  <c r="DJ34" i="15"/>
  <c r="DI34" i="15"/>
  <c r="DP37" i="15"/>
  <c r="DL37" i="15" s="1"/>
  <c r="DL34" i="15"/>
  <c r="DJ35" i="15"/>
  <c r="DI35" i="15"/>
  <c r="DJ36" i="15"/>
  <c r="DI36" i="15"/>
  <c r="DJ38" i="15"/>
  <c r="DI38" i="15"/>
  <c r="DP39" i="15"/>
  <c r="DL39" i="15" s="1"/>
  <c r="DL38" i="15"/>
  <c r="DJ40" i="15"/>
  <c r="DI40" i="15"/>
  <c r="DP41" i="15"/>
  <c r="DL41" i="15" s="1"/>
  <c r="DL40" i="15"/>
  <c r="DJ42" i="15"/>
  <c r="DI42" i="15"/>
  <c r="DP43" i="15"/>
  <c r="DL43" i="15" s="1"/>
  <c r="DL42" i="15"/>
  <c r="DJ44" i="15"/>
  <c r="DI44" i="15"/>
  <c r="DP46" i="15"/>
  <c r="DL46" i="15" s="1"/>
  <c r="DL44" i="15"/>
  <c r="DJ45" i="15"/>
  <c r="DI45" i="15"/>
  <c r="DJ47" i="15"/>
  <c r="DI47" i="15"/>
  <c r="DP50" i="15"/>
  <c r="DL50" i="15" s="1"/>
  <c r="DL47" i="15"/>
  <c r="DJ48" i="15"/>
  <c r="DI48" i="15"/>
  <c r="DJ49" i="15"/>
  <c r="DI49" i="15"/>
  <c r="DJ13" i="15"/>
  <c r="DI13" i="15"/>
  <c r="DP15" i="15"/>
  <c r="DL15" i="15" s="1"/>
  <c r="DL13" i="15"/>
  <c r="DJ14" i="15"/>
  <c r="DI14" i="15"/>
  <c r="DJ54" i="15"/>
  <c r="DI54" i="15"/>
  <c r="DP58" i="15"/>
  <c r="DL58" i="15" s="1"/>
  <c r="DL54" i="15"/>
  <c r="DJ55" i="15"/>
  <c r="DI55" i="15"/>
  <c r="DJ56" i="15"/>
  <c r="DI56" i="15"/>
  <c r="DJ57" i="15"/>
  <c r="DI57" i="15"/>
  <c r="DJ16" i="15"/>
  <c r="DI16" i="15"/>
  <c r="DP18" i="15"/>
  <c r="DL18" i="15" s="1"/>
  <c r="DL16" i="15"/>
  <c r="DJ17" i="15"/>
  <c r="DI17" i="15"/>
  <c r="DJ51" i="15"/>
  <c r="DI51" i="15"/>
  <c r="DP53" i="15"/>
  <c r="DL53" i="15" s="1"/>
  <c r="DL51" i="15"/>
  <c r="DJ52" i="15"/>
  <c r="DI52" i="15"/>
  <c r="DJ23" i="15"/>
  <c r="DI23" i="15"/>
  <c r="DP33" i="15"/>
  <c r="DL33" i="15" s="1"/>
  <c r="DL23" i="15"/>
  <c r="DJ24" i="15"/>
  <c r="DI24" i="15"/>
  <c r="DJ25" i="15"/>
  <c r="DI25" i="15"/>
  <c r="DJ26" i="15"/>
  <c r="DI26" i="15"/>
  <c r="DJ27" i="15"/>
  <c r="DI27" i="15"/>
  <c r="DJ28" i="15"/>
  <c r="DI28" i="15"/>
  <c r="DJ29" i="15"/>
  <c r="DI29" i="15"/>
  <c r="DJ30" i="15"/>
  <c r="DI30" i="15"/>
  <c r="DJ31" i="15"/>
  <c r="DI31" i="15"/>
  <c r="DJ32" i="15"/>
  <c r="DI32" i="15"/>
  <c r="DJ19" i="15"/>
  <c r="DI19" i="15"/>
  <c r="DP21" i="15"/>
  <c r="DL21" i="15" s="1"/>
  <c r="DL19" i="15"/>
  <c r="DJ20" i="15"/>
  <c r="DI20" i="15"/>
  <c r="C12" i="15"/>
  <c r="N6" i="15"/>
  <c r="M6" i="15"/>
  <c r="D12" i="15"/>
  <c r="S6" i="15"/>
  <c r="O6" i="15"/>
  <c r="G12" i="15"/>
  <c r="Y9" i="15"/>
  <c r="L12" i="15"/>
  <c r="Q6" i="15"/>
  <c r="AB12" i="15"/>
  <c r="AM6" i="15"/>
  <c r="AL6" i="15"/>
  <c r="AC12" i="15"/>
  <c r="AR6" i="15"/>
  <c r="AN6" i="15"/>
  <c r="AF12" i="15"/>
  <c r="AX10" i="15"/>
  <c r="AW6" i="15"/>
  <c r="BA12" i="15"/>
  <c r="BL6" i="15"/>
  <c r="BK6" i="15"/>
  <c r="BB12" i="15"/>
  <c r="BQ6" i="15"/>
  <c r="BM6" i="15"/>
  <c r="BD12" i="15"/>
  <c r="BE6" i="15"/>
  <c r="BF12" i="15"/>
  <c r="BG6" i="15"/>
  <c r="BG12" i="15" s="1"/>
  <c r="BH12" i="15"/>
  <c r="BI6" i="15"/>
  <c r="BI12" i="15" s="1"/>
  <c r="BJ12" i="15"/>
  <c r="BO6" i="15"/>
  <c r="BO12" i="15" s="1"/>
  <c r="BZ12" i="15"/>
  <c r="CK6" i="15"/>
  <c r="CJ6" i="15"/>
  <c r="CA12" i="15"/>
  <c r="CP6" i="15"/>
  <c r="CL6" i="15"/>
  <c r="CC12" i="15"/>
  <c r="CD6" i="15"/>
  <c r="CE12" i="15"/>
  <c r="CF6" i="15"/>
  <c r="CF12" i="15" s="1"/>
  <c r="CG12" i="15"/>
  <c r="CH6" i="15"/>
  <c r="CH12" i="15" s="1"/>
  <c r="CI12" i="15"/>
  <c r="CN6" i="15"/>
  <c r="CN12" i="15" s="1"/>
  <c r="CY12" i="15"/>
  <c r="CZ12" i="15"/>
  <c r="DO6" i="15"/>
  <c r="DB12" i="15"/>
  <c r="DC12" i="15" s="1"/>
  <c r="DD12" i="15"/>
  <c r="DE12" i="15" s="1"/>
  <c r="DF12" i="15"/>
  <c r="DG12" i="15" s="1"/>
  <c r="DH12" i="15"/>
  <c r="DM6" i="15"/>
  <c r="DM12" i="15" s="1"/>
  <c r="N7" i="15"/>
  <c r="M7" i="15"/>
  <c r="S7" i="15"/>
  <c r="O7" i="15"/>
  <c r="X7" i="15"/>
  <c r="AM7" i="15"/>
  <c r="AL7" i="15"/>
  <c r="AR7" i="15"/>
  <c r="AN7" i="15"/>
  <c r="AW7" i="15"/>
  <c r="BL7" i="15"/>
  <c r="BK7" i="15"/>
  <c r="BQ7" i="15"/>
  <c r="BM7" i="15"/>
  <c r="BV7" i="15"/>
  <c r="CK7" i="15"/>
  <c r="CJ7" i="15"/>
  <c r="CP7" i="15"/>
  <c r="CL7" i="15"/>
  <c r="CU7" i="15"/>
  <c r="DO7" i="15"/>
  <c r="DT7" i="15"/>
  <c r="N8" i="15"/>
  <c r="M8" i="15"/>
  <c r="S8" i="15"/>
  <c r="O8" i="15"/>
  <c r="X8" i="15"/>
  <c r="AM8" i="15"/>
  <c r="AL8" i="15"/>
  <c r="AR8" i="15"/>
  <c r="AN8" i="15"/>
  <c r="AW8" i="15"/>
  <c r="BL8" i="15"/>
  <c r="BK8" i="15"/>
  <c r="BQ8" i="15"/>
  <c r="BM8" i="15"/>
  <c r="BV8" i="15"/>
  <c r="CK8" i="15"/>
  <c r="CJ8" i="15"/>
  <c r="CP8" i="15"/>
  <c r="CL8" i="15"/>
  <c r="CU8" i="15"/>
  <c r="DO8" i="15"/>
  <c r="DT8" i="15"/>
  <c r="N9" i="15"/>
  <c r="M9" i="15"/>
  <c r="S9" i="15"/>
  <c r="O9" i="15"/>
  <c r="X9" i="15"/>
  <c r="AM9" i="15"/>
  <c r="AL9" i="15"/>
  <c r="AR9" i="15"/>
  <c r="AN9" i="15"/>
  <c r="AW9" i="15"/>
  <c r="BL9" i="15"/>
  <c r="BK9" i="15"/>
  <c r="BQ9" i="15"/>
  <c r="BM9" i="15"/>
  <c r="BV9" i="15"/>
  <c r="CK9" i="15"/>
  <c r="CJ9" i="15"/>
  <c r="CP9" i="15"/>
  <c r="CL9" i="15"/>
  <c r="CU9" i="15"/>
  <c r="DO9" i="15"/>
  <c r="DT9" i="15"/>
  <c r="N10" i="15"/>
  <c r="M10" i="15"/>
  <c r="S10" i="15"/>
  <c r="O10" i="15"/>
  <c r="X10" i="15"/>
  <c r="AM10" i="15"/>
  <c r="AL10" i="15"/>
  <c r="AR10" i="15"/>
  <c r="AN10" i="15"/>
  <c r="AX13" i="15"/>
  <c r="AW10" i="15"/>
  <c r="BL10" i="15"/>
  <c r="BK10" i="15"/>
  <c r="BQ10" i="15"/>
  <c r="BM10" i="15"/>
  <c r="BW11" i="15"/>
  <c r="BV10" i="15"/>
  <c r="CK10" i="15"/>
  <c r="CJ10" i="15"/>
  <c r="CP10" i="15"/>
  <c r="CL10" i="15"/>
  <c r="CU10" i="15"/>
  <c r="DO10" i="15"/>
  <c r="DT10" i="15"/>
  <c r="N11" i="15"/>
  <c r="M11" i="15"/>
  <c r="S11" i="15"/>
  <c r="O11" i="15"/>
  <c r="X11" i="15"/>
  <c r="AM11" i="15"/>
  <c r="AL11" i="15"/>
  <c r="AR11" i="15"/>
  <c r="AN11" i="15"/>
  <c r="AW11" i="15"/>
  <c r="BL11" i="15"/>
  <c r="BK11" i="15"/>
  <c r="BQ11" i="15"/>
  <c r="BM11" i="15"/>
  <c r="BV11" i="15"/>
  <c r="CK11" i="15"/>
  <c r="CJ11" i="15"/>
  <c r="CP11" i="15"/>
  <c r="CL11" i="15"/>
  <c r="CU11" i="15"/>
  <c r="DO11" i="15"/>
  <c r="DT11" i="15"/>
  <c r="C15" i="15"/>
  <c r="N13" i="15"/>
  <c r="M13" i="15"/>
  <c r="D15" i="15"/>
  <c r="S13" i="15"/>
  <c r="O13" i="15"/>
  <c r="G15" i="15"/>
  <c r="X13" i="15"/>
  <c r="AB15" i="15"/>
  <c r="AM13" i="15"/>
  <c r="AL13" i="15"/>
  <c r="AC15" i="15"/>
  <c r="AR13" i="15"/>
  <c r="AN13" i="15"/>
  <c r="AF15" i="15"/>
  <c r="AW13" i="15"/>
  <c r="BA15" i="15"/>
  <c r="BL13" i="15"/>
  <c r="BK13" i="15"/>
  <c r="BB15" i="15"/>
  <c r="BQ13" i="15"/>
  <c r="BM13" i="15"/>
  <c r="BD15" i="15"/>
  <c r="BE13" i="15"/>
  <c r="BF15" i="15"/>
  <c r="BG13" i="15"/>
  <c r="BG15" i="15" s="1"/>
  <c r="BH15" i="15"/>
  <c r="BI13" i="15"/>
  <c r="BI15" i="15" s="1"/>
  <c r="BJ15" i="15"/>
  <c r="BO13" i="15"/>
  <c r="BO15" i="15" s="1"/>
  <c r="BZ15" i="15"/>
  <c r="CK13" i="15"/>
  <c r="CJ13" i="15"/>
  <c r="CA15" i="15"/>
  <c r="CP13" i="15"/>
  <c r="CL13" i="15"/>
  <c r="CC15" i="15"/>
  <c r="CD13" i="15"/>
  <c r="CE15" i="15"/>
  <c r="CF13" i="15"/>
  <c r="CF15" i="15" s="1"/>
  <c r="CG15" i="15"/>
  <c r="CH13" i="15"/>
  <c r="CH15" i="15" s="1"/>
  <c r="CI15" i="15"/>
  <c r="CN13" i="15"/>
  <c r="CN15" i="15" s="1"/>
  <c r="CY15" i="15"/>
  <c r="CZ15" i="15"/>
  <c r="DO13" i="15"/>
  <c r="DB15" i="15"/>
  <c r="DC15" i="15" s="1"/>
  <c r="DD15" i="15"/>
  <c r="DE15" i="15" s="1"/>
  <c r="DF15" i="15"/>
  <c r="DG15" i="15" s="1"/>
  <c r="DH15" i="15"/>
  <c r="DM13" i="15"/>
  <c r="DM15" i="15" s="1"/>
  <c r="N14" i="15"/>
  <c r="M14" i="15"/>
  <c r="S14" i="15"/>
  <c r="O14" i="15"/>
  <c r="X14" i="15"/>
  <c r="AM14" i="15"/>
  <c r="AL14" i="15"/>
  <c r="AR14" i="15"/>
  <c r="AN14" i="15"/>
  <c r="AW14" i="15"/>
  <c r="BL14" i="15"/>
  <c r="BK14" i="15"/>
  <c r="BQ14" i="15"/>
  <c r="BM14" i="15"/>
  <c r="BV14" i="15"/>
  <c r="CK14" i="15"/>
  <c r="CJ14" i="15"/>
  <c r="CP14" i="15"/>
  <c r="CL14" i="15"/>
  <c r="CU14" i="15"/>
  <c r="DO14" i="15"/>
  <c r="DT14" i="15"/>
  <c r="C18" i="15"/>
  <c r="N16" i="15"/>
  <c r="M16" i="15"/>
  <c r="D18" i="15"/>
  <c r="S16" i="15"/>
  <c r="O16" i="15"/>
  <c r="G18" i="15"/>
  <c r="X16" i="15"/>
  <c r="AB18" i="15"/>
  <c r="AM16" i="15"/>
  <c r="AL16" i="15"/>
  <c r="AC18" i="15"/>
  <c r="AR16" i="15"/>
  <c r="AN16" i="15"/>
  <c r="AF18" i="15"/>
  <c r="AW16" i="15"/>
  <c r="BA18" i="15"/>
  <c r="BL16" i="15"/>
  <c r="BK16" i="15"/>
  <c r="BB18" i="15"/>
  <c r="BQ16" i="15"/>
  <c r="BM16" i="15"/>
  <c r="BD18" i="15"/>
  <c r="BE16" i="15"/>
  <c r="BF18" i="15"/>
  <c r="BG16" i="15"/>
  <c r="BG18" i="15" s="1"/>
  <c r="BH18" i="15"/>
  <c r="BI16" i="15"/>
  <c r="BI18" i="15" s="1"/>
  <c r="BJ18" i="15"/>
  <c r="BO16" i="15"/>
  <c r="BO18" i="15" s="1"/>
  <c r="BZ18" i="15"/>
  <c r="CK16" i="15"/>
  <c r="CJ16" i="15"/>
  <c r="CA18" i="15"/>
  <c r="CP16" i="15"/>
  <c r="CL16" i="15"/>
  <c r="CC18" i="15"/>
  <c r="CD16" i="15"/>
  <c r="CE18" i="15"/>
  <c r="CF16" i="15"/>
  <c r="CF18" i="15" s="1"/>
  <c r="CG18" i="15"/>
  <c r="CH16" i="15"/>
  <c r="CH18" i="15" s="1"/>
  <c r="CI18" i="15"/>
  <c r="CN16" i="15"/>
  <c r="CN18" i="15" s="1"/>
  <c r="CY18" i="15"/>
  <c r="CZ18" i="15"/>
  <c r="DO16" i="15"/>
  <c r="DB18" i="15"/>
  <c r="DC18" i="15" s="1"/>
  <c r="DD18" i="15"/>
  <c r="DE18" i="15" s="1"/>
  <c r="DF18" i="15"/>
  <c r="DG18" i="15" s="1"/>
  <c r="DH18" i="15"/>
  <c r="DM16" i="15"/>
  <c r="DM18" i="15" s="1"/>
  <c r="N17" i="15"/>
  <c r="M17" i="15"/>
  <c r="S17" i="15"/>
  <c r="O17" i="15"/>
  <c r="X17" i="15"/>
  <c r="AM17" i="15"/>
  <c r="AL17" i="15"/>
  <c r="AR17" i="15"/>
  <c r="AN17" i="15"/>
  <c r="AW17" i="15"/>
  <c r="BL17" i="15"/>
  <c r="BK17" i="15"/>
  <c r="BQ17" i="15"/>
  <c r="BM17" i="15"/>
  <c r="BV17" i="15"/>
  <c r="CK17" i="15"/>
  <c r="CJ17" i="15"/>
  <c r="CP17" i="15"/>
  <c r="CL17" i="15"/>
  <c r="CU17" i="15"/>
  <c r="DO17" i="15"/>
  <c r="DT17" i="15"/>
  <c r="C21" i="15"/>
  <c r="C22" i="15" s="1"/>
  <c r="N19" i="15"/>
  <c r="M19" i="15"/>
  <c r="D21" i="15"/>
  <c r="D22" i="15" s="1"/>
  <c r="S19" i="15"/>
  <c r="O19" i="15"/>
  <c r="G21" i="15"/>
  <c r="X19" i="15"/>
  <c r="AB21" i="15"/>
  <c r="AB22" i="15" s="1"/>
  <c r="AM19" i="15"/>
  <c r="AL19" i="15"/>
  <c r="AC21" i="15"/>
  <c r="AC22" i="15" s="1"/>
  <c r="AR19" i="15"/>
  <c r="AN19" i="15"/>
  <c r="AF21" i="15"/>
  <c r="AW19" i="15"/>
  <c r="BA21" i="15"/>
  <c r="BA22" i="15" s="1"/>
  <c r="BL19" i="15"/>
  <c r="BK19" i="15"/>
  <c r="BB21" i="15"/>
  <c r="BB22" i="15" s="1"/>
  <c r="BQ19" i="15"/>
  <c r="BM19" i="15"/>
  <c r="BC22" i="15"/>
  <c r="BD21" i="15"/>
  <c r="BD22" i="15" s="1"/>
  <c r="BE19" i="15"/>
  <c r="BF21" i="15"/>
  <c r="BF22" i="15" s="1"/>
  <c r="BG19" i="15"/>
  <c r="BG21" i="15" s="1"/>
  <c r="BH21" i="15"/>
  <c r="BH22" i="15" s="1"/>
  <c r="BI19" i="15"/>
  <c r="BI21" i="15" s="1"/>
  <c r="BJ21" i="15"/>
  <c r="BJ22" i="15" s="1"/>
  <c r="BO19" i="15"/>
  <c r="BO21" i="15" s="1"/>
  <c r="BP22" i="15"/>
  <c r="BR22" i="15"/>
  <c r="BU22" i="15"/>
  <c r="BZ21" i="15"/>
  <c r="BZ22" i="15" s="1"/>
  <c r="CK19" i="15"/>
  <c r="CJ19" i="15"/>
  <c r="CA21" i="15"/>
  <c r="CA22" i="15" s="1"/>
  <c r="CP19" i="15"/>
  <c r="CL19" i="15"/>
  <c r="CB22" i="15"/>
  <c r="CC21" i="15"/>
  <c r="CC22" i="15" s="1"/>
  <c r="CD19" i="15"/>
  <c r="CE21" i="15"/>
  <c r="CE22" i="15" s="1"/>
  <c r="CF19" i="15"/>
  <c r="CF21" i="15" s="1"/>
  <c r="CG21" i="15"/>
  <c r="CG22" i="15" s="1"/>
  <c r="CH19" i="15"/>
  <c r="CH21" i="15" s="1"/>
  <c r="CI21" i="15"/>
  <c r="CI22" i="15" s="1"/>
  <c r="CN19" i="15"/>
  <c r="CN21" i="15" s="1"/>
  <c r="CO22" i="15"/>
  <c r="CQ22" i="15"/>
  <c r="CT22" i="15"/>
  <c r="CY21" i="15"/>
  <c r="CZ21" i="15"/>
  <c r="DO19" i="15"/>
  <c r="DA22" i="15"/>
  <c r="DB21" i="15"/>
  <c r="DD21" i="15"/>
  <c r="DF21" i="15"/>
  <c r="DH21" i="15"/>
  <c r="DH22" i="15" s="1"/>
  <c r="DM19" i="15"/>
  <c r="DM21" i="15" s="1"/>
  <c r="DN22" i="15"/>
  <c r="DP22" i="15"/>
  <c r="DL22" i="15" s="1"/>
  <c r="DS22" i="15"/>
  <c r="EN22" i="15"/>
  <c r="FM22" i="15"/>
  <c r="GL22" i="15"/>
  <c r="HK22" i="15"/>
  <c r="IJ22" i="15"/>
  <c r="JI22" i="15"/>
  <c r="KH22" i="15"/>
  <c r="N20" i="15"/>
  <c r="M20" i="15"/>
  <c r="S20" i="15"/>
  <c r="O20" i="15"/>
  <c r="X20" i="15"/>
  <c r="AM20" i="15"/>
  <c r="AL20" i="15"/>
  <c r="AR20" i="15"/>
  <c r="AN20" i="15"/>
  <c r="AW20" i="15"/>
  <c r="BL20" i="15"/>
  <c r="BK20" i="15"/>
  <c r="BQ20" i="15"/>
  <c r="BM20" i="15"/>
  <c r="BV20" i="15"/>
  <c r="CK20" i="15"/>
  <c r="CJ20" i="15"/>
  <c r="CP20" i="15"/>
  <c r="CL20" i="15"/>
  <c r="CU20" i="15"/>
  <c r="DO20" i="15"/>
  <c r="DT20" i="15"/>
  <c r="E22" i="15"/>
  <c r="F22" i="15"/>
  <c r="H22" i="15"/>
  <c r="J22" i="15"/>
  <c r="L22" i="15"/>
  <c r="R22" i="15"/>
  <c r="T22" i="15"/>
  <c r="U22" i="15"/>
  <c r="V22" i="15"/>
  <c r="W22" i="15"/>
  <c r="AD22" i="15"/>
  <c r="AE22" i="15"/>
  <c r="AG22" i="15"/>
  <c r="AI22" i="15"/>
  <c r="AK22" i="15"/>
  <c r="AQ22" i="15"/>
  <c r="AS22" i="15"/>
  <c r="AT22" i="15"/>
  <c r="AU22" i="15"/>
  <c r="AV22" i="15"/>
  <c r="BS22" i="15"/>
  <c r="BT22" i="15"/>
  <c r="BN22" i="15" s="1"/>
  <c r="CR22" i="15"/>
  <c r="DQ22" i="15"/>
  <c r="DX22" i="15"/>
  <c r="DY22" i="15"/>
  <c r="DZ22" i="15"/>
  <c r="EA22" i="15"/>
  <c r="EP22" i="15"/>
  <c r="EW22" i="15"/>
  <c r="EX22" i="15"/>
  <c r="EY22" i="15"/>
  <c r="EZ22" i="15"/>
  <c r="FO22" i="15"/>
  <c r="FV22" i="15"/>
  <c r="FW22" i="15"/>
  <c r="FX22" i="15"/>
  <c r="FY22" i="15"/>
  <c r="GN22" i="15"/>
  <c r="GU22" i="15"/>
  <c r="GV22" i="15"/>
  <c r="GW22" i="15"/>
  <c r="GX22" i="15"/>
  <c r="HM22" i="15"/>
  <c r="HT22" i="15"/>
  <c r="HU22" i="15"/>
  <c r="HV22" i="15"/>
  <c r="HW22" i="15"/>
  <c r="IL22" i="15"/>
  <c r="IS22" i="15"/>
  <c r="IT22" i="15"/>
  <c r="IU22" i="15"/>
  <c r="IV22" i="15"/>
  <c r="JK22" i="15"/>
  <c r="JR22" i="15"/>
  <c r="JS22" i="15"/>
  <c r="JT22" i="15"/>
  <c r="JU22" i="15"/>
  <c r="KJ22" i="15"/>
  <c r="C33" i="15"/>
  <c r="N23" i="15"/>
  <c r="M23" i="15"/>
  <c r="D33" i="15"/>
  <c r="S23" i="15"/>
  <c r="O23" i="15"/>
  <c r="G33" i="15"/>
  <c r="X23" i="15"/>
  <c r="AB33" i="15"/>
  <c r="AM23" i="15"/>
  <c r="AL23" i="15"/>
  <c r="AC33" i="15"/>
  <c r="AR23" i="15"/>
  <c r="AN23" i="15"/>
  <c r="AF33" i="15"/>
  <c r="AW23" i="15"/>
  <c r="BA33" i="15"/>
  <c r="BL23" i="15"/>
  <c r="BK23" i="15"/>
  <c r="BB33" i="15"/>
  <c r="BQ23" i="15"/>
  <c r="BM23" i="15"/>
  <c r="BD33" i="15"/>
  <c r="BE23" i="15"/>
  <c r="BF33" i="15"/>
  <c r="BG23" i="15"/>
  <c r="BG33" i="15" s="1"/>
  <c r="BH33" i="15"/>
  <c r="BI23" i="15"/>
  <c r="BI33" i="15" s="1"/>
  <c r="BJ33" i="15"/>
  <c r="BO23" i="15"/>
  <c r="BO33" i="15" s="1"/>
  <c r="BZ33" i="15"/>
  <c r="CK23" i="15"/>
  <c r="CJ23" i="15"/>
  <c r="CA33" i="15"/>
  <c r="CP23" i="15"/>
  <c r="CL23" i="15"/>
  <c r="CC33" i="15"/>
  <c r="CD23" i="15"/>
  <c r="CE33" i="15"/>
  <c r="CF23" i="15"/>
  <c r="CF33" i="15" s="1"/>
  <c r="CG33" i="15"/>
  <c r="CH23" i="15"/>
  <c r="CH33" i="15" s="1"/>
  <c r="CI33" i="15"/>
  <c r="CN23" i="15"/>
  <c r="CN33" i="15" s="1"/>
  <c r="CY33" i="15"/>
  <c r="CZ33" i="15"/>
  <c r="DO23" i="15"/>
  <c r="DB33" i="15"/>
  <c r="DC33" i="15" s="1"/>
  <c r="DD33" i="15"/>
  <c r="DE33" i="15" s="1"/>
  <c r="DF33" i="15"/>
  <c r="DG33" i="15" s="1"/>
  <c r="DH33" i="15"/>
  <c r="DM23" i="15"/>
  <c r="DM33" i="15" s="1"/>
  <c r="N24" i="15"/>
  <c r="M24" i="15"/>
  <c r="S24" i="15"/>
  <c r="O24" i="15"/>
  <c r="X24" i="15"/>
  <c r="AM24" i="15"/>
  <c r="AL24" i="15"/>
  <c r="AR24" i="15"/>
  <c r="AN24" i="15"/>
  <c r="AW24" i="15"/>
  <c r="BL24" i="15"/>
  <c r="BK24" i="15"/>
  <c r="BQ24" i="15"/>
  <c r="BM24" i="15"/>
  <c r="BV24" i="15"/>
  <c r="CK24" i="15"/>
  <c r="CJ24" i="15"/>
  <c r="CP24" i="15"/>
  <c r="CL24" i="15"/>
  <c r="CU24" i="15"/>
  <c r="DO24" i="15"/>
  <c r="DT24" i="15"/>
  <c r="N25" i="15"/>
  <c r="M25" i="15"/>
  <c r="S25" i="15"/>
  <c r="O25" i="15"/>
  <c r="X25" i="15"/>
  <c r="AM25" i="15"/>
  <c r="AL25" i="15"/>
  <c r="AR25" i="15"/>
  <c r="AN25" i="15"/>
  <c r="AW25" i="15"/>
  <c r="BL25" i="15"/>
  <c r="BK25" i="15"/>
  <c r="BQ25" i="15"/>
  <c r="BM25" i="15"/>
  <c r="BV25" i="15"/>
  <c r="CK25" i="15"/>
  <c r="CJ25" i="15"/>
  <c r="CP25" i="15"/>
  <c r="CL25" i="15"/>
  <c r="CU25" i="15"/>
  <c r="DO25" i="15"/>
  <c r="DT25" i="15"/>
  <c r="N26" i="15"/>
  <c r="M26" i="15"/>
  <c r="S26" i="15"/>
  <c r="O26" i="15"/>
  <c r="X26" i="15"/>
  <c r="AM26" i="15"/>
  <c r="AL26" i="15"/>
  <c r="AR26" i="15"/>
  <c r="AN26" i="15"/>
  <c r="AW26" i="15"/>
  <c r="BL26" i="15"/>
  <c r="BK26" i="15"/>
  <c r="BQ26" i="15"/>
  <c r="BM26" i="15"/>
  <c r="BV26" i="15"/>
  <c r="CK26" i="15"/>
  <c r="CJ26" i="15"/>
  <c r="CP26" i="15"/>
  <c r="CL26" i="15"/>
  <c r="CU26" i="15"/>
  <c r="DO26" i="15"/>
  <c r="DT26" i="15"/>
  <c r="N27" i="15"/>
  <c r="M27" i="15"/>
  <c r="S27" i="15"/>
  <c r="O27" i="15"/>
  <c r="X27" i="15"/>
  <c r="AM27" i="15"/>
  <c r="AL27" i="15"/>
  <c r="AR27" i="15"/>
  <c r="AN27" i="15"/>
  <c r="AW27" i="15"/>
  <c r="BL27" i="15"/>
  <c r="BK27" i="15"/>
  <c r="BQ27" i="15"/>
  <c r="BM27" i="15"/>
  <c r="BV27" i="15"/>
  <c r="CK27" i="15"/>
  <c r="CJ27" i="15"/>
  <c r="CP27" i="15"/>
  <c r="CL27" i="15"/>
  <c r="CU27" i="15"/>
  <c r="DO27" i="15"/>
  <c r="DT27" i="15"/>
  <c r="N28" i="15"/>
  <c r="M28" i="15"/>
  <c r="S28" i="15"/>
  <c r="O28" i="15"/>
  <c r="X28" i="15"/>
  <c r="AM28" i="15"/>
  <c r="AL28" i="15"/>
  <c r="AR28" i="15"/>
  <c r="AN28" i="15"/>
  <c r="AW28" i="15"/>
  <c r="BL28" i="15"/>
  <c r="BK28" i="15"/>
  <c r="BQ28" i="15"/>
  <c r="BM28" i="15"/>
  <c r="BV28" i="15"/>
  <c r="CK28" i="15"/>
  <c r="CJ28" i="15"/>
  <c r="CP28" i="15"/>
  <c r="CL28" i="15"/>
  <c r="CU28" i="15"/>
  <c r="DO28" i="15"/>
  <c r="DT28" i="15"/>
  <c r="N29" i="15"/>
  <c r="M29" i="15"/>
  <c r="S29" i="15"/>
  <c r="O29" i="15"/>
  <c r="X29" i="15"/>
  <c r="AM29" i="15"/>
  <c r="AL29" i="15"/>
  <c r="AR29" i="15"/>
  <c r="AN29" i="15"/>
  <c r="AW29" i="15"/>
  <c r="BL29" i="15"/>
  <c r="BK29" i="15"/>
  <c r="BQ29" i="15"/>
  <c r="BM29" i="15"/>
  <c r="BV29" i="15"/>
  <c r="CK29" i="15"/>
  <c r="CJ29" i="15"/>
  <c r="CP29" i="15"/>
  <c r="CL29" i="15"/>
  <c r="CU29" i="15"/>
  <c r="DO29" i="15"/>
  <c r="DT29" i="15"/>
  <c r="N30" i="15"/>
  <c r="M30" i="15"/>
  <c r="S30" i="15"/>
  <c r="O30" i="15"/>
  <c r="X30" i="15"/>
  <c r="AM30" i="15"/>
  <c r="AL30" i="15"/>
  <c r="AR30" i="15"/>
  <c r="AN30" i="15"/>
  <c r="AW30" i="15"/>
  <c r="BL30" i="15"/>
  <c r="BK30" i="15"/>
  <c r="BQ30" i="15"/>
  <c r="BM30" i="15"/>
  <c r="BV30" i="15"/>
  <c r="CK30" i="15"/>
  <c r="CJ30" i="15"/>
  <c r="CP30" i="15"/>
  <c r="CL30" i="15"/>
  <c r="CU30" i="15"/>
  <c r="DO30" i="15"/>
  <c r="DT30" i="15"/>
  <c r="N31" i="15"/>
  <c r="M31" i="15"/>
  <c r="S31" i="15"/>
  <c r="O31" i="15"/>
  <c r="X31" i="15"/>
  <c r="AM31" i="15"/>
  <c r="AL31" i="15"/>
  <c r="AR31" i="15"/>
  <c r="AN31" i="15"/>
  <c r="AW31" i="15"/>
  <c r="BL31" i="15"/>
  <c r="BK31" i="15"/>
  <c r="BQ31" i="15"/>
  <c r="BM31" i="15"/>
  <c r="BV31" i="15"/>
  <c r="CK31" i="15"/>
  <c r="CJ31" i="15"/>
  <c r="CP31" i="15"/>
  <c r="CL31" i="15"/>
  <c r="CU31" i="15"/>
  <c r="DO31" i="15"/>
  <c r="DT31" i="15"/>
  <c r="N32" i="15"/>
  <c r="M32" i="15"/>
  <c r="S32" i="15"/>
  <c r="O32" i="15"/>
  <c r="X32" i="15"/>
  <c r="AM32" i="15"/>
  <c r="AL32" i="15"/>
  <c r="AR32" i="15"/>
  <c r="AN32" i="15"/>
  <c r="AW32" i="15"/>
  <c r="BL32" i="15"/>
  <c r="BK32" i="15"/>
  <c r="BQ32" i="15"/>
  <c r="BM32" i="15"/>
  <c r="BV32" i="15"/>
  <c r="CK32" i="15"/>
  <c r="CJ32" i="15"/>
  <c r="CP32" i="15"/>
  <c r="CL32" i="15"/>
  <c r="CU32" i="15"/>
  <c r="DO32" i="15"/>
  <c r="DT32" i="15"/>
  <c r="C37" i="15"/>
  <c r="N34" i="15"/>
  <c r="M34" i="15"/>
  <c r="D37" i="15"/>
  <c r="S34" i="15"/>
  <c r="O34" i="15"/>
  <c r="G37" i="15"/>
  <c r="X34" i="15"/>
  <c r="AB37" i="15"/>
  <c r="AM34" i="15"/>
  <c r="AL34" i="15"/>
  <c r="AC37" i="15"/>
  <c r="AR34" i="15"/>
  <c r="AN34" i="15"/>
  <c r="AF37" i="15"/>
  <c r="AW34" i="15"/>
  <c r="BA37" i="15"/>
  <c r="BL34" i="15"/>
  <c r="BK34" i="15"/>
  <c r="BB37" i="15"/>
  <c r="BQ34" i="15"/>
  <c r="BM34" i="15"/>
  <c r="BD37" i="15"/>
  <c r="BE34" i="15"/>
  <c r="BF37" i="15"/>
  <c r="BG34" i="15"/>
  <c r="BG37" i="15" s="1"/>
  <c r="BH37" i="15"/>
  <c r="BI34" i="15"/>
  <c r="BI37" i="15" s="1"/>
  <c r="BJ37" i="15"/>
  <c r="BO34" i="15"/>
  <c r="BO37" i="15" s="1"/>
  <c r="BZ37" i="15"/>
  <c r="CK34" i="15"/>
  <c r="CJ34" i="15"/>
  <c r="CA37" i="15"/>
  <c r="CP34" i="15"/>
  <c r="CL34" i="15"/>
  <c r="CC37" i="15"/>
  <c r="CD34" i="15"/>
  <c r="CE37" i="15"/>
  <c r="CF34" i="15"/>
  <c r="CF37" i="15" s="1"/>
  <c r="CG37" i="15"/>
  <c r="CH34" i="15"/>
  <c r="CH37" i="15" s="1"/>
  <c r="CI37" i="15"/>
  <c r="CN34" i="15"/>
  <c r="CN37" i="15" s="1"/>
  <c r="CY37" i="15"/>
  <c r="CZ37" i="15"/>
  <c r="DO34" i="15"/>
  <c r="DB37" i="15"/>
  <c r="DC37" i="15" s="1"/>
  <c r="DD37" i="15"/>
  <c r="DE37" i="15" s="1"/>
  <c r="DF37" i="15"/>
  <c r="DG37" i="15" s="1"/>
  <c r="DH37" i="15"/>
  <c r="DM34" i="15"/>
  <c r="DM37" i="15" s="1"/>
  <c r="N35" i="15"/>
  <c r="M35" i="15"/>
  <c r="S35" i="15"/>
  <c r="O35" i="15"/>
  <c r="X35" i="15"/>
  <c r="AM35" i="15"/>
  <c r="AL35" i="15"/>
  <c r="AR35" i="15"/>
  <c r="AN35" i="15"/>
  <c r="AW35" i="15"/>
  <c r="BL35" i="15"/>
  <c r="BK35" i="15"/>
  <c r="BQ35" i="15"/>
  <c r="BM35" i="15"/>
  <c r="BV35" i="15"/>
  <c r="CK35" i="15"/>
  <c r="CJ35" i="15"/>
  <c r="CP35" i="15"/>
  <c r="CL35" i="15"/>
  <c r="CU35" i="15"/>
  <c r="DO35" i="15"/>
  <c r="DT35" i="15"/>
  <c r="N36" i="15"/>
  <c r="M36" i="15"/>
  <c r="S36" i="15"/>
  <c r="O36" i="15"/>
  <c r="X36" i="15"/>
  <c r="AM36" i="15"/>
  <c r="AL36" i="15"/>
  <c r="AR36" i="15"/>
  <c r="AN36" i="15"/>
  <c r="AW36" i="15"/>
  <c r="BL36" i="15"/>
  <c r="BK36" i="15"/>
  <c r="BQ36" i="15"/>
  <c r="BM36" i="15"/>
  <c r="BV36" i="15"/>
  <c r="CK36" i="15"/>
  <c r="CJ36" i="15"/>
  <c r="CP36" i="15"/>
  <c r="CL36" i="15"/>
  <c r="CU36" i="15"/>
  <c r="DO36" i="15"/>
  <c r="DT36" i="15"/>
  <c r="C39" i="15"/>
  <c r="N38" i="15"/>
  <c r="N39" i="15" s="1"/>
  <c r="M38" i="15"/>
  <c r="M39" i="15" s="1"/>
  <c r="D39" i="15"/>
  <c r="S38" i="15"/>
  <c r="S39" i="15" s="1"/>
  <c r="O38" i="15"/>
  <c r="O39" i="15" s="1"/>
  <c r="G39" i="15"/>
  <c r="X38" i="15"/>
  <c r="AB39" i="15"/>
  <c r="AM38" i="15"/>
  <c r="AM39" i="15" s="1"/>
  <c r="AL38" i="15"/>
  <c r="AL39" i="15" s="1"/>
  <c r="AC39" i="15"/>
  <c r="AR38" i="15"/>
  <c r="AR39" i="15" s="1"/>
  <c r="AN38" i="15"/>
  <c r="AN39" i="15" s="1"/>
  <c r="AF39" i="15"/>
  <c r="AW38" i="15"/>
  <c r="BA39" i="15"/>
  <c r="BL38" i="15"/>
  <c r="BB39" i="15"/>
  <c r="BQ38" i="15"/>
  <c r="BQ39" i="15" s="1"/>
  <c r="BD39" i="15"/>
  <c r="BE38" i="15"/>
  <c r="BF39" i="15"/>
  <c r="BG38" i="15"/>
  <c r="BG39" i="15" s="1"/>
  <c r="BH39" i="15"/>
  <c r="BI38" i="15"/>
  <c r="BI39" i="15" s="1"/>
  <c r="BJ39" i="15"/>
  <c r="BK38" i="15"/>
  <c r="BK39" i="15" s="1"/>
  <c r="BZ39" i="15"/>
  <c r="CK38" i="15"/>
  <c r="CK39" i="15" s="1"/>
  <c r="CJ38" i="15"/>
  <c r="CJ39" i="15" s="1"/>
  <c r="CA39" i="15"/>
  <c r="CP38" i="15"/>
  <c r="CP39" i="15" s="1"/>
  <c r="CL38" i="15"/>
  <c r="CL39" i="15" s="1"/>
  <c r="CC39" i="15"/>
  <c r="CD38" i="15"/>
  <c r="CE39" i="15"/>
  <c r="CF38" i="15"/>
  <c r="CF39" i="15" s="1"/>
  <c r="CG39" i="15"/>
  <c r="CH38" i="15"/>
  <c r="CH39" i="15" s="1"/>
  <c r="CI39" i="15"/>
  <c r="CN38" i="15"/>
  <c r="CN39" i="15" s="1"/>
  <c r="CY39" i="15"/>
  <c r="CZ39" i="15"/>
  <c r="DO38" i="15"/>
  <c r="DO39" i="15" s="1"/>
  <c r="DB39" i="15"/>
  <c r="DC39" i="15" s="1"/>
  <c r="DD39" i="15"/>
  <c r="DE39" i="15" s="1"/>
  <c r="DF39" i="15"/>
  <c r="DG39" i="15" s="1"/>
  <c r="DH39" i="15"/>
  <c r="DM38" i="15"/>
  <c r="DM39" i="15" s="1"/>
  <c r="C41" i="15"/>
  <c r="N40" i="15"/>
  <c r="N41" i="15" s="1"/>
  <c r="M40" i="15"/>
  <c r="M41" i="15" s="1"/>
  <c r="D41" i="15"/>
  <c r="S40" i="15"/>
  <c r="S41" i="15" s="1"/>
  <c r="O40" i="15"/>
  <c r="O41" i="15" s="1"/>
  <c r="G41" i="15"/>
  <c r="X40" i="15"/>
  <c r="AB41" i="15"/>
  <c r="AM40" i="15"/>
  <c r="AM41" i="15" s="1"/>
  <c r="AL40" i="15"/>
  <c r="AL41" i="15" s="1"/>
  <c r="AC41" i="15"/>
  <c r="AR40" i="15"/>
  <c r="AR41" i="15" s="1"/>
  <c r="AN40" i="15"/>
  <c r="AN41" i="15" s="1"/>
  <c r="AF41" i="15"/>
  <c r="AW40" i="15"/>
  <c r="BA41" i="15"/>
  <c r="BL40" i="15"/>
  <c r="BB41" i="15"/>
  <c r="BQ40" i="15"/>
  <c r="BQ41" i="15" s="1"/>
  <c r="BD41" i="15"/>
  <c r="BE40" i="15"/>
  <c r="BF41" i="15"/>
  <c r="BG40" i="15"/>
  <c r="BG41" i="15" s="1"/>
  <c r="BH41" i="15"/>
  <c r="BI40" i="15"/>
  <c r="BI41" i="15" s="1"/>
  <c r="BJ41" i="15"/>
  <c r="BK40" i="15"/>
  <c r="BK41" i="15" s="1"/>
  <c r="BZ41" i="15"/>
  <c r="CK40" i="15"/>
  <c r="CK41" i="15" s="1"/>
  <c r="CJ40" i="15"/>
  <c r="CJ41" i="15" s="1"/>
  <c r="CA41" i="15"/>
  <c r="CP40" i="15"/>
  <c r="CP41" i="15" s="1"/>
  <c r="CL40" i="15"/>
  <c r="CL41" i="15" s="1"/>
  <c r="CC41" i="15"/>
  <c r="CD40" i="15"/>
  <c r="CE41" i="15"/>
  <c r="CF40" i="15"/>
  <c r="CF41" i="15" s="1"/>
  <c r="CG41" i="15"/>
  <c r="CH40" i="15"/>
  <c r="CH41" i="15" s="1"/>
  <c r="CI41" i="15"/>
  <c r="CN40" i="15"/>
  <c r="CN41" i="15" s="1"/>
  <c r="CY41" i="15"/>
  <c r="CZ41" i="15"/>
  <c r="DO40" i="15"/>
  <c r="DO41" i="15" s="1"/>
  <c r="DB41" i="15"/>
  <c r="DC41" i="15" s="1"/>
  <c r="DD41" i="15"/>
  <c r="DE41" i="15" s="1"/>
  <c r="DF41" i="15"/>
  <c r="DG41" i="15" s="1"/>
  <c r="DH41" i="15"/>
  <c r="DM40" i="15"/>
  <c r="DM41" i="15" s="1"/>
  <c r="C43" i="15"/>
  <c r="N42" i="15"/>
  <c r="N43" i="15" s="1"/>
  <c r="M42" i="15"/>
  <c r="M43" i="15" s="1"/>
  <c r="D43" i="15"/>
  <c r="S42" i="15"/>
  <c r="S43" i="15" s="1"/>
  <c r="O42" i="15"/>
  <c r="O43" i="15" s="1"/>
  <c r="G43" i="15"/>
  <c r="X42" i="15"/>
  <c r="AB43" i="15"/>
  <c r="AM42" i="15"/>
  <c r="AM43" i="15" s="1"/>
  <c r="AL42" i="15"/>
  <c r="AL43" i="15" s="1"/>
  <c r="AC43" i="15"/>
  <c r="AR42" i="15"/>
  <c r="AR43" i="15" s="1"/>
  <c r="AN42" i="15"/>
  <c r="AN43" i="15" s="1"/>
  <c r="AF43" i="15"/>
  <c r="AW42" i="15"/>
  <c r="BA43" i="15"/>
  <c r="BL42" i="15"/>
  <c r="BB43" i="15"/>
  <c r="BQ42" i="15"/>
  <c r="BQ43" i="15" s="1"/>
  <c r="BD43" i="15"/>
  <c r="BE42" i="15"/>
  <c r="BF43" i="15"/>
  <c r="BG42" i="15"/>
  <c r="BG43" i="15" s="1"/>
  <c r="BH43" i="15"/>
  <c r="BI42" i="15"/>
  <c r="BI43" i="15" s="1"/>
  <c r="BJ43" i="15"/>
  <c r="BK42" i="15"/>
  <c r="BK43" i="15" s="1"/>
  <c r="BZ43" i="15"/>
  <c r="CK42" i="15"/>
  <c r="CK43" i="15" s="1"/>
  <c r="CJ42" i="15"/>
  <c r="CJ43" i="15" s="1"/>
  <c r="CA43" i="15"/>
  <c r="CP42" i="15"/>
  <c r="CP43" i="15" s="1"/>
  <c r="CL42" i="15"/>
  <c r="CL43" i="15" s="1"/>
  <c r="CC43" i="15"/>
  <c r="CD42" i="15"/>
  <c r="CE43" i="15"/>
  <c r="CF42" i="15"/>
  <c r="CF43" i="15" s="1"/>
  <c r="CG43" i="15"/>
  <c r="CH42" i="15"/>
  <c r="CH43" i="15" s="1"/>
  <c r="CI43" i="15"/>
  <c r="CN42" i="15"/>
  <c r="CN43" i="15" s="1"/>
  <c r="CY43" i="15"/>
  <c r="CZ43" i="15"/>
  <c r="DO42" i="15"/>
  <c r="DO43" i="15" s="1"/>
  <c r="DB43" i="15"/>
  <c r="DC43" i="15" s="1"/>
  <c r="DD43" i="15"/>
  <c r="DE43" i="15" s="1"/>
  <c r="DF43" i="15"/>
  <c r="DG43" i="15" s="1"/>
  <c r="DH43" i="15"/>
  <c r="DM42" i="15"/>
  <c r="DM43" i="15" s="1"/>
  <c r="C46" i="15"/>
  <c r="N44" i="15"/>
  <c r="M44" i="15"/>
  <c r="D46" i="15"/>
  <c r="S44" i="15"/>
  <c r="O44" i="15"/>
  <c r="G46" i="15"/>
  <c r="X44" i="15"/>
  <c r="AB46" i="15"/>
  <c r="AM44" i="15"/>
  <c r="AL44" i="15"/>
  <c r="AC46" i="15"/>
  <c r="AR44" i="15"/>
  <c r="AN44" i="15"/>
  <c r="AF46" i="15"/>
  <c r="AW44" i="15"/>
  <c r="BA46" i="15"/>
  <c r="BL44" i="15"/>
  <c r="BK44" i="15"/>
  <c r="BB46" i="15"/>
  <c r="BQ44" i="15"/>
  <c r="BM44" i="15"/>
  <c r="BD46" i="15"/>
  <c r="BE44" i="15"/>
  <c r="BF46" i="15"/>
  <c r="BG44" i="15"/>
  <c r="BG46" i="15" s="1"/>
  <c r="BH46" i="15"/>
  <c r="BI44" i="15"/>
  <c r="BI46" i="15" s="1"/>
  <c r="BJ46" i="15"/>
  <c r="BO44" i="15"/>
  <c r="BO46" i="15" s="1"/>
  <c r="BZ46" i="15"/>
  <c r="CK44" i="15"/>
  <c r="CJ44" i="15"/>
  <c r="CA46" i="15"/>
  <c r="CP44" i="15"/>
  <c r="CL44" i="15"/>
  <c r="CC46" i="15"/>
  <c r="CD44" i="15"/>
  <c r="CE46" i="15"/>
  <c r="CF44" i="15"/>
  <c r="CF46" i="15" s="1"/>
  <c r="CG46" i="15"/>
  <c r="CH44" i="15"/>
  <c r="CH46" i="15" s="1"/>
  <c r="CI46" i="15"/>
  <c r="CN44" i="15"/>
  <c r="CN46" i="15" s="1"/>
  <c r="CY46" i="15"/>
  <c r="CZ46" i="15"/>
  <c r="DO44" i="15"/>
  <c r="DB46" i="15"/>
  <c r="DC46" i="15" s="1"/>
  <c r="DD46" i="15"/>
  <c r="DE46" i="15" s="1"/>
  <c r="DF46" i="15"/>
  <c r="DG46" i="15" s="1"/>
  <c r="DH46" i="15"/>
  <c r="DM44" i="15"/>
  <c r="DM46" i="15" s="1"/>
  <c r="N45" i="15"/>
  <c r="M45" i="15"/>
  <c r="S45" i="15"/>
  <c r="O45" i="15"/>
  <c r="X45" i="15"/>
  <c r="AM45" i="15"/>
  <c r="AL45" i="15"/>
  <c r="AR45" i="15"/>
  <c r="AN45" i="15"/>
  <c r="AW45" i="15"/>
  <c r="BL45" i="15"/>
  <c r="BK45" i="15"/>
  <c r="BQ45" i="15"/>
  <c r="BM45" i="15"/>
  <c r="BV45" i="15"/>
  <c r="CK45" i="15"/>
  <c r="CJ45" i="15"/>
  <c r="CP45" i="15"/>
  <c r="CL45" i="15"/>
  <c r="CU45" i="15"/>
  <c r="DO45" i="15"/>
  <c r="DT45" i="15"/>
  <c r="C50" i="15"/>
  <c r="N47" i="15"/>
  <c r="M47" i="15"/>
  <c r="D50" i="15"/>
  <c r="S47" i="15"/>
  <c r="O47" i="15"/>
  <c r="G50" i="15"/>
  <c r="X47" i="15"/>
  <c r="AB50" i="15"/>
  <c r="AM47" i="15"/>
  <c r="AL47" i="15"/>
  <c r="AC50" i="15"/>
  <c r="AR47" i="15"/>
  <c r="AN47" i="15"/>
  <c r="AF50" i="15"/>
  <c r="AW47" i="15"/>
  <c r="BA50" i="15"/>
  <c r="BL47" i="15"/>
  <c r="BK47" i="15"/>
  <c r="BB50" i="15"/>
  <c r="BQ47" i="15"/>
  <c r="BM47" i="15"/>
  <c r="BD50" i="15"/>
  <c r="BE47" i="15"/>
  <c r="BF50" i="15"/>
  <c r="BG47" i="15"/>
  <c r="BG50" i="15" s="1"/>
  <c r="BH50" i="15"/>
  <c r="BI47" i="15"/>
  <c r="BI50" i="15" s="1"/>
  <c r="BJ50" i="15"/>
  <c r="BO47" i="15"/>
  <c r="BO50" i="15" s="1"/>
  <c r="BZ50" i="15"/>
  <c r="CK47" i="15"/>
  <c r="CJ47" i="15"/>
  <c r="CA50" i="15"/>
  <c r="CP47" i="15"/>
  <c r="CL47" i="15"/>
  <c r="CC50" i="15"/>
  <c r="CD47" i="15"/>
  <c r="CE50" i="15"/>
  <c r="CF47" i="15"/>
  <c r="CF50" i="15" s="1"/>
  <c r="CG50" i="15"/>
  <c r="CH47" i="15"/>
  <c r="CH50" i="15" s="1"/>
  <c r="CI50" i="15"/>
  <c r="CN47" i="15"/>
  <c r="CN50" i="15" s="1"/>
  <c r="CY50" i="15"/>
  <c r="CZ50" i="15"/>
  <c r="DO47" i="15"/>
  <c r="DB50" i="15"/>
  <c r="DC50" i="15" s="1"/>
  <c r="DD50" i="15"/>
  <c r="DE50" i="15" s="1"/>
  <c r="DF50" i="15"/>
  <c r="DG50" i="15" s="1"/>
  <c r="DH50" i="15"/>
  <c r="DM47" i="15"/>
  <c r="DM50" i="15" s="1"/>
  <c r="N48" i="15"/>
  <c r="M48" i="15"/>
  <c r="S48" i="15"/>
  <c r="O48" i="15"/>
  <c r="X48" i="15"/>
  <c r="AM48" i="15"/>
  <c r="AL48" i="15"/>
  <c r="AR48" i="15"/>
  <c r="AN48" i="15"/>
  <c r="AW48" i="15"/>
  <c r="BL48" i="15"/>
  <c r="BK48" i="15"/>
  <c r="BQ48" i="15"/>
  <c r="BM48" i="15"/>
  <c r="BV48" i="15"/>
  <c r="CK48" i="15"/>
  <c r="CJ48" i="15"/>
  <c r="CP48" i="15"/>
  <c r="CL48" i="15"/>
  <c r="CU48" i="15"/>
  <c r="DO48" i="15"/>
  <c r="DT48" i="15"/>
  <c r="N49" i="15"/>
  <c r="M49" i="15"/>
  <c r="S49" i="15"/>
  <c r="O49" i="15"/>
  <c r="X49" i="15"/>
  <c r="AM49" i="15"/>
  <c r="AL49" i="15"/>
  <c r="AR49" i="15"/>
  <c r="AN49" i="15"/>
  <c r="AW49" i="15"/>
  <c r="BL49" i="15"/>
  <c r="BK49" i="15"/>
  <c r="BQ49" i="15"/>
  <c r="BM49" i="15"/>
  <c r="BV49" i="15"/>
  <c r="CK49" i="15"/>
  <c r="CJ49" i="15"/>
  <c r="CP49" i="15"/>
  <c r="CL49" i="15"/>
  <c r="CU49" i="15"/>
  <c r="DO49" i="15"/>
  <c r="DT49" i="15"/>
  <c r="C53" i="15"/>
  <c r="N51" i="15"/>
  <c r="M51" i="15"/>
  <c r="D53" i="15"/>
  <c r="S51" i="15"/>
  <c r="O51" i="15"/>
  <c r="G53" i="15"/>
  <c r="X51" i="15"/>
  <c r="AB53" i="15"/>
  <c r="AM51" i="15"/>
  <c r="AL51" i="15"/>
  <c r="AC53" i="15"/>
  <c r="AR51" i="15"/>
  <c r="AN51" i="15"/>
  <c r="AF53" i="15"/>
  <c r="AW51" i="15"/>
  <c r="BA53" i="15"/>
  <c r="BL51" i="15"/>
  <c r="BK51" i="15"/>
  <c r="BB53" i="15"/>
  <c r="BQ51" i="15"/>
  <c r="BM51" i="15"/>
  <c r="BD53" i="15"/>
  <c r="BE51" i="15"/>
  <c r="BF53" i="15"/>
  <c r="BG51" i="15"/>
  <c r="BG53" i="15" s="1"/>
  <c r="BH53" i="15"/>
  <c r="BI51" i="15"/>
  <c r="BI53" i="15" s="1"/>
  <c r="BJ53" i="15"/>
  <c r="BO51" i="15"/>
  <c r="BO53" i="15" s="1"/>
  <c r="BZ53" i="15"/>
  <c r="CK51" i="15"/>
  <c r="CJ51" i="15"/>
  <c r="CA53" i="15"/>
  <c r="CP51" i="15"/>
  <c r="CL51" i="15"/>
  <c r="CC53" i="15"/>
  <c r="CD51" i="15"/>
  <c r="CE53" i="15"/>
  <c r="CF51" i="15"/>
  <c r="CF53" i="15" s="1"/>
  <c r="CG53" i="15"/>
  <c r="CH51" i="15"/>
  <c r="CH53" i="15" s="1"/>
  <c r="CI53" i="15"/>
  <c r="CN51" i="15"/>
  <c r="CN53" i="15" s="1"/>
  <c r="CY53" i="15"/>
  <c r="CZ53" i="15"/>
  <c r="DO51" i="15"/>
  <c r="DB53" i="15"/>
  <c r="DC53" i="15" s="1"/>
  <c r="DD53" i="15"/>
  <c r="DE53" i="15" s="1"/>
  <c r="DF53" i="15"/>
  <c r="DG53" i="15" s="1"/>
  <c r="DH53" i="15"/>
  <c r="DM51" i="15"/>
  <c r="DM53" i="15" s="1"/>
  <c r="N52" i="15"/>
  <c r="M52" i="15"/>
  <c r="S52" i="15"/>
  <c r="O52" i="15"/>
  <c r="X52" i="15"/>
  <c r="AM52" i="15"/>
  <c r="AL52" i="15"/>
  <c r="AR52" i="15"/>
  <c r="AN52" i="15"/>
  <c r="AW52" i="15"/>
  <c r="BL52" i="15"/>
  <c r="BK52" i="15"/>
  <c r="BQ52" i="15"/>
  <c r="BM52" i="15"/>
  <c r="BV52" i="15"/>
  <c r="CK52" i="15"/>
  <c r="CJ52" i="15"/>
  <c r="CP52" i="15"/>
  <c r="CL52" i="15"/>
  <c r="CU52" i="15"/>
  <c r="DO52" i="15"/>
  <c r="DT52" i="15"/>
  <c r="C58" i="15"/>
  <c r="N54" i="15"/>
  <c r="M54" i="15"/>
  <c r="D58" i="15"/>
  <c r="S54" i="15"/>
  <c r="O54" i="15"/>
  <c r="F58" i="15"/>
  <c r="G54" i="15"/>
  <c r="J58" i="15"/>
  <c r="K54" i="15"/>
  <c r="K58" i="15" s="1"/>
  <c r="AB58" i="15"/>
  <c r="AM54" i="15"/>
  <c r="AL54" i="15"/>
  <c r="AC58" i="15"/>
  <c r="AR54" i="15"/>
  <c r="AN54" i="15"/>
  <c r="AE58" i="15"/>
  <c r="AF54" i="15"/>
  <c r="BA58" i="15"/>
  <c r="BL54" i="15"/>
  <c r="BK54" i="15"/>
  <c r="BB58" i="15"/>
  <c r="BQ54" i="15"/>
  <c r="BM54" i="15"/>
  <c r="BD58" i="15"/>
  <c r="BE54" i="15"/>
  <c r="BF58" i="15"/>
  <c r="BG54" i="15"/>
  <c r="BG58" i="15" s="1"/>
  <c r="BH58" i="15"/>
  <c r="BI54" i="15"/>
  <c r="BI58" i="15" s="1"/>
  <c r="BJ58" i="15"/>
  <c r="BO54" i="15"/>
  <c r="BO58" i="15" s="1"/>
  <c r="BZ58" i="15"/>
  <c r="CK54" i="15"/>
  <c r="CJ54" i="15"/>
  <c r="CA58" i="15"/>
  <c r="CP54" i="15"/>
  <c r="CL54" i="15"/>
  <c r="CC58" i="15"/>
  <c r="CD54" i="15"/>
  <c r="CE58" i="15"/>
  <c r="CF54" i="15"/>
  <c r="CF58" i="15" s="1"/>
  <c r="CG58" i="15"/>
  <c r="CH54" i="15"/>
  <c r="CH58" i="15" s="1"/>
  <c r="CI58" i="15"/>
  <c r="CN54" i="15"/>
  <c r="CN58" i="15" s="1"/>
  <c r="CY58" i="15"/>
  <c r="CZ58" i="15"/>
  <c r="DO54" i="15"/>
  <c r="DB58" i="15"/>
  <c r="DC58" i="15" s="1"/>
  <c r="DD58" i="15"/>
  <c r="DE58" i="15" s="1"/>
  <c r="DF58" i="15"/>
  <c r="DG58" i="15" s="1"/>
  <c r="DH58" i="15"/>
  <c r="DM54" i="15"/>
  <c r="DM58" i="15" s="1"/>
  <c r="N55" i="15"/>
  <c r="M55" i="15"/>
  <c r="S55" i="15"/>
  <c r="O55" i="15"/>
  <c r="X55" i="15"/>
  <c r="AM55" i="15"/>
  <c r="AL55" i="15"/>
  <c r="AR55" i="15"/>
  <c r="AN55" i="15"/>
  <c r="AI58" i="15"/>
  <c r="AJ55" i="15"/>
  <c r="BL55" i="15"/>
  <c r="BK55" i="15"/>
  <c r="BQ55" i="15"/>
  <c r="BM55" i="15"/>
  <c r="BV55" i="15"/>
  <c r="CK55" i="15"/>
  <c r="CJ55" i="15"/>
  <c r="CP55" i="15"/>
  <c r="CL55" i="15"/>
  <c r="CU55" i="15"/>
  <c r="DO55" i="15"/>
  <c r="DT55" i="15"/>
  <c r="N56" i="15"/>
  <c r="M56" i="15"/>
  <c r="S56" i="15"/>
  <c r="O56" i="15"/>
  <c r="X56" i="15"/>
  <c r="AM56" i="15"/>
  <c r="AL56" i="15"/>
  <c r="AR56" i="15"/>
  <c r="AN56" i="15"/>
  <c r="AW56" i="15"/>
  <c r="BL56" i="15"/>
  <c r="BK56" i="15"/>
  <c r="BQ56" i="15"/>
  <c r="BM56" i="15"/>
  <c r="BV56" i="15"/>
  <c r="CK56" i="15"/>
  <c r="CJ56" i="15"/>
  <c r="CP56" i="15"/>
  <c r="CL56" i="15"/>
  <c r="CU56" i="15"/>
  <c r="DO56" i="15"/>
  <c r="DT56" i="15"/>
  <c r="N57" i="15"/>
  <c r="M57" i="15"/>
  <c r="S57" i="15"/>
  <c r="O57" i="15"/>
  <c r="X57" i="15"/>
  <c r="AM57" i="15"/>
  <c r="AL57" i="15"/>
  <c r="AR57" i="15"/>
  <c r="AN57" i="15"/>
  <c r="AW57" i="15"/>
  <c r="BL57" i="15"/>
  <c r="BK57" i="15"/>
  <c r="BQ57" i="15"/>
  <c r="BM57" i="15"/>
  <c r="BV57" i="15"/>
  <c r="CK57" i="15"/>
  <c r="CJ57" i="15"/>
  <c r="CP57" i="15"/>
  <c r="CL57" i="15"/>
  <c r="CU57" i="15"/>
  <c r="DO57" i="15"/>
  <c r="DT57" i="15"/>
  <c r="C73" i="15"/>
  <c r="C74" i="15" s="1"/>
  <c r="C76" i="15" s="1"/>
  <c r="N59" i="15"/>
  <c r="M59" i="15"/>
  <c r="D73" i="15"/>
  <c r="D74" i="15" s="1"/>
  <c r="D76" i="15" s="1"/>
  <c r="S59" i="15"/>
  <c r="O59" i="15"/>
  <c r="G73" i="15"/>
  <c r="X59" i="15"/>
  <c r="AB73" i="15"/>
  <c r="AB74" i="15" s="1"/>
  <c r="AB76" i="15" s="1"/>
  <c r="AM59" i="15"/>
  <c r="AL59" i="15"/>
  <c r="AC73" i="15"/>
  <c r="AC74" i="15" s="1"/>
  <c r="AC76" i="15" s="1"/>
  <c r="AR59" i="15"/>
  <c r="AN59" i="15"/>
  <c r="AF73" i="15"/>
  <c r="AW59" i="15"/>
  <c r="BA73" i="15"/>
  <c r="BA74" i="15" s="1"/>
  <c r="BA76" i="15" s="1"/>
  <c r="BL59" i="15"/>
  <c r="BK59" i="15"/>
  <c r="BB73" i="15"/>
  <c r="BB74" i="15" s="1"/>
  <c r="BB76" i="15" s="1"/>
  <c r="BQ59" i="15"/>
  <c r="BM59" i="15"/>
  <c r="BC74" i="15"/>
  <c r="BC76" i="15" s="1"/>
  <c r="BD73" i="15"/>
  <c r="BD74" i="15" s="1"/>
  <c r="BD76" i="15" s="1"/>
  <c r="BE59" i="15"/>
  <c r="BF73" i="15"/>
  <c r="BF74" i="15" s="1"/>
  <c r="BF76" i="15" s="1"/>
  <c r="BG59" i="15"/>
  <c r="BG73" i="15" s="1"/>
  <c r="BH73" i="15"/>
  <c r="BH74" i="15" s="1"/>
  <c r="BH76" i="15" s="1"/>
  <c r="BI59" i="15"/>
  <c r="BI73" i="15" s="1"/>
  <c r="BJ73" i="15"/>
  <c r="BJ74" i="15" s="1"/>
  <c r="BJ76" i="15" s="1"/>
  <c r="BO59" i="15"/>
  <c r="BO73" i="15" s="1"/>
  <c r="BP74" i="15"/>
  <c r="BP76" i="15" s="1"/>
  <c r="BR74" i="15"/>
  <c r="BR76" i="15" s="1"/>
  <c r="BU74" i="15"/>
  <c r="BU76" i="15" s="1"/>
  <c r="BZ73" i="15"/>
  <c r="BZ74" i="15" s="1"/>
  <c r="BZ76" i="15" s="1"/>
  <c r="CK59" i="15"/>
  <c r="CJ59" i="15"/>
  <c r="CA73" i="15"/>
  <c r="CA74" i="15" s="1"/>
  <c r="CA76" i="15" s="1"/>
  <c r="CP59" i="15"/>
  <c r="CL59" i="15"/>
  <c r="CB74" i="15"/>
  <c r="CB76" i="15" s="1"/>
  <c r="CC73" i="15"/>
  <c r="CC74" i="15" s="1"/>
  <c r="CC76" i="15" s="1"/>
  <c r="CD59" i="15"/>
  <c r="CE73" i="15"/>
  <c r="CE74" i="15" s="1"/>
  <c r="CE76" i="15" s="1"/>
  <c r="CF59" i="15"/>
  <c r="CF73" i="15" s="1"/>
  <c r="CG73" i="15"/>
  <c r="CG74" i="15" s="1"/>
  <c r="CG76" i="15" s="1"/>
  <c r="CH59" i="15"/>
  <c r="CH73" i="15" s="1"/>
  <c r="CI73" i="15"/>
  <c r="CI74" i="15" s="1"/>
  <c r="CI76" i="15" s="1"/>
  <c r="CN59" i="15"/>
  <c r="CN73" i="15" s="1"/>
  <c r="CO74" i="15"/>
  <c r="CO76" i="15" s="1"/>
  <c r="CQ74" i="15"/>
  <c r="CQ76" i="15" s="1"/>
  <c r="CT74" i="15"/>
  <c r="CT76" i="15" s="1"/>
  <c r="CY73" i="15"/>
  <c r="CY74" i="15" s="1"/>
  <c r="CZ73" i="15"/>
  <c r="CZ74" i="15" s="1"/>
  <c r="DO59" i="15"/>
  <c r="DA74" i="15"/>
  <c r="DA76" i="15" s="1"/>
  <c r="DB73" i="15"/>
  <c r="DB74" i="15" s="1"/>
  <c r="DD73" i="15"/>
  <c r="DD74" i="15" s="1"/>
  <c r="DE73" i="15"/>
  <c r="DF73" i="15"/>
  <c r="DF74" i="15" s="1"/>
  <c r="DG73" i="15"/>
  <c r="DH73" i="15"/>
  <c r="DH74" i="15" s="1"/>
  <c r="DH76" i="15" s="1"/>
  <c r="DM59" i="15"/>
  <c r="DM73" i="15" s="1"/>
  <c r="DN74" i="15"/>
  <c r="DN76" i="15" s="1"/>
  <c r="DP74" i="15"/>
  <c r="DP76" i="15" s="1"/>
  <c r="DS74" i="15"/>
  <c r="DS76" i="15" s="1"/>
  <c r="EN74" i="15"/>
  <c r="EN76" i="15" s="1"/>
  <c r="FM74" i="15"/>
  <c r="FM76" i="15" s="1"/>
  <c r="GL74" i="15"/>
  <c r="GL76" i="15" s="1"/>
  <c r="HK74" i="15"/>
  <c r="HK76" i="15" s="1"/>
  <c r="IJ74" i="15"/>
  <c r="IJ76" i="15" s="1"/>
  <c r="JI74" i="15"/>
  <c r="JI76" i="15" s="1"/>
  <c r="KH74" i="15"/>
  <c r="KH76" i="15" s="1"/>
  <c r="N60" i="15"/>
  <c r="M60" i="15"/>
  <c r="S60" i="15"/>
  <c r="O60" i="15"/>
  <c r="X60" i="15"/>
  <c r="AM60" i="15"/>
  <c r="AL60" i="15"/>
  <c r="AR60" i="15"/>
  <c r="AN60" i="15"/>
  <c r="AW60" i="15"/>
  <c r="BL60" i="15"/>
  <c r="BK60" i="15"/>
  <c r="BQ60" i="15"/>
  <c r="BM60" i="15"/>
  <c r="BV60" i="15"/>
  <c r="CK60" i="15"/>
  <c r="CJ60" i="15"/>
  <c r="CP60" i="15"/>
  <c r="CL60" i="15"/>
  <c r="CU60" i="15"/>
  <c r="DO60" i="15"/>
  <c r="DT60" i="15"/>
  <c r="N61" i="15"/>
  <c r="M61" i="15"/>
  <c r="S61" i="15"/>
  <c r="O61" i="15"/>
  <c r="X61" i="15"/>
  <c r="AM61" i="15"/>
  <c r="AL61" i="15"/>
  <c r="AR61" i="15"/>
  <c r="AN61" i="15"/>
  <c r="AW61" i="15"/>
  <c r="BL61" i="15"/>
  <c r="BK61" i="15"/>
  <c r="BQ61" i="15"/>
  <c r="BM61" i="15"/>
  <c r="BV61" i="15"/>
  <c r="CK61" i="15"/>
  <c r="CJ61" i="15"/>
  <c r="CP61" i="15"/>
  <c r="CL61" i="15"/>
  <c r="CU61" i="15"/>
  <c r="DO61" i="15"/>
  <c r="DT61" i="15"/>
  <c r="N62" i="15"/>
  <c r="M62" i="15"/>
  <c r="S62" i="15"/>
  <c r="O62" i="15"/>
  <c r="X62" i="15"/>
  <c r="AM62" i="15"/>
  <c r="AL62" i="15"/>
  <c r="AR62" i="15"/>
  <c r="AN62" i="15"/>
  <c r="AW62" i="15"/>
  <c r="BL62" i="15"/>
  <c r="BK62" i="15"/>
  <c r="BQ62" i="15"/>
  <c r="BM62" i="15"/>
  <c r="BV62" i="15"/>
  <c r="CK62" i="15"/>
  <c r="CJ62" i="15"/>
  <c r="CP62" i="15"/>
  <c r="CL62" i="15"/>
  <c r="CU62" i="15"/>
  <c r="DO62" i="15"/>
  <c r="DT62" i="15"/>
  <c r="N63" i="15"/>
  <c r="M63" i="15"/>
  <c r="S63" i="15"/>
  <c r="O63" i="15"/>
  <c r="X63" i="15"/>
  <c r="AM63" i="15"/>
  <c r="AL63" i="15"/>
  <c r="AR63" i="15"/>
  <c r="AN63" i="15"/>
  <c r="AW63" i="15"/>
  <c r="BL63" i="15"/>
  <c r="BK63" i="15"/>
  <c r="BQ63" i="15"/>
  <c r="BM63" i="15"/>
  <c r="BV63" i="15"/>
  <c r="CK63" i="15"/>
  <c r="CJ63" i="15"/>
  <c r="CP63" i="15"/>
  <c r="CL63" i="15"/>
  <c r="CU63" i="15"/>
  <c r="DO63" i="15"/>
  <c r="DT63" i="15"/>
  <c r="N64" i="15"/>
  <c r="M64" i="15"/>
  <c r="S64" i="15"/>
  <c r="O64" i="15"/>
  <c r="X64" i="15"/>
  <c r="AM64" i="15"/>
  <c r="AL64" i="15"/>
  <c r="AR64" i="15"/>
  <c r="AN64" i="15"/>
  <c r="AW64" i="15"/>
  <c r="BL64" i="15"/>
  <c r="BK64" i="15"/>
  <c r="BQ64" i="15"/>
  <c r="BM64" i="15"/>
  <c r="BV64" i="15"/>
  <c r="CK64" i="15"/>
  <c r="CJ64" i="15"/>
  <c r="CP64" i="15"/>
  <c r="CL64" i="15"/>
  <c r="CU64" i="15"/>
  <c r="DO64" i="15"/>
  <c r="DT64" i="15"/>
  <c r="N65" i="15"/>
  <c r="M65" i="15"/>
  <c r="S65" i="15"/>
  <c r="O65" i="15"/>
  <c r="X65" i="15"/>
  <c r="AM65" i="15"/>
  <c r="AL65" i="15"/>
  <c r="AR65" i="15"/>
  <c r="AN65" i="15"/>
  <c r="AW65" i="15"/>
  <c r="BL65" i="15"/>
  <c r="BK65" i="15"/>
  <c r="BQ65" i="15"/>
  <c r="BM65" i="15"/>
  <c r="BV65" i="15"/>
  <c r="CK65" i="15"/>
  <c r="CJ65" i="15"/>
  <c r="CP65" i="15"/>
  <c r="CL65" i="15"/>
  <c r="CU65" i="15"/>
  <c r="DO65" i="15"/>
  <c r="DT65" i="15"/>
  <c r="N66" i="15"/>
  <c r="M66" i="15"/>
  <c r="S66" i="15"/>
  <c r="O66" i="15"/>
  <c r="X66" i="15"/>
  <c r="AM66" i="15"/>
  <c r="AL66" i="15"/>
  <c r="AR66" i="15"/>
  <c r="AN66" i="15"/>
  <c r="AW66" i="15"/>
  <c r="BL66" i="15"/>
  <c r="BK66" i="15"/>
  <c r="BQ66" i="15"/>
  <c r="BM66" i="15"/>
  <c r="BV66" i="15"/>
  <c r="CK66" i="15"/>
  <c r="CJ66" i="15"/>
  <c r="CP66" i="15"/>
  <c r="CL66" i="15"/>
  <c r="CU66" i="15"/>
  <c r="DO66" i="15"/>
  <c r="DT66" i="15"/>
  <c r="N67" i="15"/>
  <c r="M67" i="15"/>
  <c r="S67" i="15"/>
  <c r="O67" i="15"/>
  <c r="X67" i="15"/>
  <c r="AM67" i="15"/>
  <c r="AL67" i="15"/>
  <c r="AR67" i="15"/>
  <c r="AN67" i="15"/>
  <c r="AW67" i="15"/>
  <c r="BL67" i="15"/>
  <c r="BK67" i="15"/>
  <c r="BQ67" i="15"/>
  <c r="BM67" i="15"/>
  <c r="BV67" i="15"/>
  <c r="CK67" i="15"/>
  <c r="CJ67" i="15"/>
  <c r="CP67" i="15"/>
  <c r="CL67" i="15"/>
  <c r="CU67" i="15"/>
  <c r="DO67" i="15"/>
  <c r="DT67" i="15"/>
  <c r="N68" i="15"/>
  <c r="M68" i="15"/>
  <c r="S68" i="15"/>
  <c r="O68" i="15"/>
  <c r="X68" i="15"/>
  <c r="AM68" i="15"/>
  <c r="AL68" i="15"/>
  <c r="AR68" i="15"/>
  <c r="AN68" i="15"/>
  <c r="AW68" i="15"/>
  <c r="BL68" i="15"/>
  <c r="BK68" i="15"/>
  <c r="BQ68" i="15"/>
  <c r="BM68" i="15"/>
  <c r="BV68" i="15"/>
  <c r="CK68" i="15"/>
  <c r="CJ68" i="15"/>
  <c r="CP68" i="15"/>
  <c r="CL68" i="15"/>
  <c r="CU68" i="15"/>
  <c r="DO68" i="15"/>
  <c r="DT68" i="15"/>
  <c r="N69" i="15"/>
  <c r="M69" i="15"/>
  <c r="S69" i="15"/>
  <c r="O69" i="15"/>
  <c r="X69" i="15"/>
  <c r="AM69" i="15"/>
  <c r="AL69" i="15"/>
  <c r="AR69" i="15"/>
  <c r="AN69" i="15"/>
  <c r="AW69" i="15"/>
  <c r="BL69" i="15"/>
  <c r="BK69" i="15"/>
  <c r="BQ69" i="15"/>
  <c r="BM69" i="15"/>
  <c r="BV69" i="15"/>
  <c r="CK69" i="15"/>
  <c r="CJ69" i="15"/>
  <c r="CP69" i="15"/>
  <c r="CL69" i="15"/>
  <c r="CU69" i="15"/>
  <c r="DO69" i="15"/>
  <c r="DT69" i="15"/>
  <c r="N70" i="15"/>
  <c r="M70" i="15"/>
  <c r="S70" i="15"/>
  <c r="O70" i="15"/>
  <c r="X70" i="15"/>
  <c r="AM70" i="15"/>
  <c r="AL70" i="15"/>
  <c r="AR70" i="15"/>
  <c r="AN70" i="15"/>
  <c r="AW70" i="15"/>
  <c r="BL70" i="15"/>
  <c r="BK70" i="15"/>
  <c r="BQ70" i="15"/>
  <c r="BM70" i="15"/>
  <c r="BV70" i="15"/>
  <c r="CK70" i="15"/>
  <c r="CJ70" i="15"/>
  <c r="CP70" i="15"/>
  <c r="CL70" i="15"/>
  <c r="CU70" i="15"/>
  <c r="DO70" i="15"/>
  <c r="DT70" i="15"/>
  <c r="N71" i="15"/>
  <c r="M71" i="15"/>
  <c r="S71" i="15"/>
  <c r="O71" i="15"/>
  <c r="X71" i="15"/>
  <c r="AM71" i="15"/>
  <c r="AL71" i="15"/>
  <c r="AR71" i="15"/>
  <c r="AN71" i="15"/>
  <c r="AW71" i="15"/>
  <c r="BL71" i="15"/>
  <c r="BK71" i="15"/>
  <c r="BQ71" i="15"/>
  <c r="BM71" i="15"/>
  <c r="BV71" i="15"/>
  <c r="CK71" i="15"/>
  <c r="CJ71" i="15"/>
  <c r="CP71" i="15"/>
  <c r="CL71" i="15"/>
  <c r="CU71" i="15"/>
  <c r="DO71" i="15"/>
  <c r="DT71" i="15"/>
  <c r="N72" i="15"/>
  <c r="M72" i="15"/>
  <c r="S72" i="15"/>
  <c r="O72" i="15"/>
  <c r="X72" i="15"/>
  <c r="AM72" i="15"/>
  <c r="AL72" i="15"/>
  <c r="AR72" i="15"/>
  <c r="AN72" i="15"/>
  <c r="AW72" i="15"/>
  <c r="BL72" i="15"/>
  <c r="BK72" i="15"/>
  <c r="BQ72" i="15"/>
  <c r="BM72" i="15"/>
  <c r="BV72" i="15"/>
  <c r="CK72" i="15"/>
  <c r="CJ72" i="15"/>
  <c r="CP72" i="15"/>
  <c r="CL72" i="15"/>
  <c r="CU72" i="15"/>
  <c r="DO72" i="15"/>
  <c r="DT72" i="15"/>
  <c r="E74" i="15"/>
  <c r="E76" i="15" s="1"/>
  <c r="F74" i="15"/>
  <c r="F76" i="15" s="1"/>
  <c r="H74" i="15"/>
  <c r="H76" i="15" s="1"/>
  <c r="J74" i="15"/>
  <c r="J76" i="15" s="1"/>
  <c r="L74" i="15"/>
  <c r="L76" i="15" s="1"/>
  <c r="R74" i="15"/>
  <c r="R76" i="15" s="1"/>
  <c r="T74" i="15"/>
  <c r="T76" i="15" s="1"/>
  <c r="U74" i="15"/>
  <c r="U76" i="15" s="1"/>
  <c r="V74" i="15"/>
  <c r="W74" i="15"/>
  <c r="W76" i="15" s="1"/>
  <c r="AD74" i="15"/>
  <c r="AD76" i="15" s="1"/>
  <c r="AE74" i="15"/>
  <c r="AE76" i="15" s="1"/>
  <c r="AG74" i="15"/>
  <c r="AG76" i="15" s="1"/>
  <c r="AI74" i="15"/>
  <c r="AI76" i="15" s="1"/>
  <c r="AK74" i="15"/>
  <c r="AK76" i="15" s="1"/>
  <c r="AQ74" i="15"/>
  <c r="AQ76" i="15" s="1"/>
  <c r="AS74" i="15"/>
  <c r="AS76" i="15" s="1"/>
  <c r="AT74" i="15"/>
  <c r="AT76" i="15" s="1"/>
  <c r="AU74" i="15"/>
  <c r="AV74" i="15"/>
  <c r="AV76" i="15" s="1"/>
  <c r="BS74" i="15"/>
  <c r="BS76" i="15" s="1"/>
  <c r="BT74" i="15"/>
  <c r="BT76" i="15" s="1"/>
  <c r="CR74" i="15"/>
  <c r="CR76" i="15" s="1"/>
  <c r="CS74" i="15"/>
  <c r="DQ74" i="15"/>
  <c r="DQ76" i="15" s="1"/>
  <c r="DR74" i="15"/>
  <c r="DX74" i="15"/>
  <c r="DX76" i="15" s="1"/>
  <c r="DY74" i="15"/>
  <c r="DY76" i="15" s="1"/>
  <c r="DZ74" i="15"/>
  <c r="DZ76" i="15" s="1"/>
  <c r="EA74" i="15"/>
  <c r="EA76" i="15" s="1"/>
  <c r="EP74" i="15"/>
  <c r="EP76" i="15" s="1"/>
  <c r="EQ74" i="15"/>
  <c r="EQ76" i="15" s="1"/>
  <c r="EW74" i="15"/>
  <c r="EW76" i="15" s="1"/>
  <c r="EX74" i="15"/>
  <c r="EX76" i="15" s="1"/>
  <c r="EY74" i="15"/>
  <c r="EY76" i="15" s="1"/>
  <c r="EZ74" i="15"/>
  <c r="EZ76" i="15" s="1"/>
  <c r="FO74" i="15"/>
  <c r="FO76" i="15" s="1"/>
  <c r="FP74" i="15"/>
  <c r="FP76" i="15" s="1"/>
  <c r="FV74" i="15"/>
  <c r="FV76" i="15" s="1"/>
  <c r="FW74" i="15"/>
  <c r="FW76" i="15" s="1"/>
  <c r="FX74" i="15"/>
  <c r="FX76" i="15" s="1"/>
  <c r="FY74" i="15"/>
  <c r="FY76" i="15" s="1"/>
  <c r="GN74" i="15"/>
  <c r="GN76" i="15" s="1"/>
  <c r="GO74" i="15"/>
  <c r="GO76" i="15" s="1"/>
  <c r="GU74" i="15"/>
  <c r="GU76" i="15" s="1"/>
  <c r="GV74" i="15"/>
  <c r="GV76" i="15" s="1"/>
  <c r="GW74" i="15"/>
  <c r="GW76" i="15" s="1"/>
  <c r="GX74" i="15"/>
  <c r="GX76" i="15" s="1"/>
  <c r="HM74" i="15"/>
  <c r="HM76" i="15" s="1"/>
  <c r="HN74" i="15"/>
  <c r="HN76" i="15" s="1"/>
  <c r="HT74" i="15"/>
  <c r="HT76" i="15" s="1"/>
  <c r="HU74" i="15"/>
  <c r="HU76" i="15" s="1"/>
  <c r="HV74" i="15"/>
  <c r="HV76" i="15" s="1"/>
  <c r="HW74" i="15"/>
  <c r="HW76" i="15" s="1"/>
  <c r="IL74" i="15"/>
  <c r="IL76" i="15" s="1"/>
  <c r="IM74" i="15"/>
  <c r="IM76" i="15" s="1"/>
  <c r="IS74" i="15"/>
  <c r="IS76" i="15" s="1"/>
  <c r="IT74" i="15"/>
  <c r="IT76" i="15" s="1"/>
  <c r="IU74" i="15"/>
  <c r="IU76" i="15" s="1"/>
  <c r="IV74" i="15"/>
  <c r="IV76" i="15" s="1"/>
  <c r="JK74" i="15"/>
  <c r="JK76" i="15" s="1"/>
  <c r="JL74" i="15"/>
  <c r="JL76" i="15" s="1"/>
  <c r="JR74" i="15"/>
  <c r="JR76" i="15" s="1"/>
  <c r="JS74" i="15"/>
  <c r="JS76" i="15" s="1"/>
  <c r="JT74" i="15"/>
  <c r="JT76" i="15" s="1"/>
  <c r="JU74" i="15"/>
  <c r="JU76" i="15" s="1"/>
  <c r="KJ74" i="15"/>
  <c r="KJ76" i="15" s="1"/>
  <c r="KK74" i="15"/>
  <c r="KK76" i="15" s="1"/>
  <c r="C50" i="11"/>
  <c r="N50" i="11" s="1"/>
  <c r="D46" i="11"/>
  <c r="O46" i="11" s="1"/>
  <c r="J53" i="11"/>
  <c r="K53" i="11" s="1"/>
  <c r="AZ59" i="13"/>
  <c r="BA6" i="13"/>
  <c r="O6" i="13"/>
  <c r="N6" i="13"/>
  <c r="Q7" i="13"/>
  <c r="N7" i="13"/>
  <c r="Q8" i="13"/>
  <c r="N8" i="13"/>
  <c r="Q9" i="13"/>
  <c r="N9" i="13"/>
  <c r="Q10" i="13"/>
  <c r="N10" i="13"/>
  <c r="Q11" i="13"/>
  <c r="N11" i="13"/>
  <c r="BZ34" i="13"/>
  <c r="BY44" i="13"/>
  <c r="BZ47" i="13"/>
  <c r="AZ34" i="13"/>
  <c r="BA38" i="13"/>
  <c r="BA40" i="13"/>
  <c r="BA42" i="13"/>
  <c r="AZ47" i="13"/>
  <c r="BZ54" i="13"/>
  <c r="BZ16" i="13"/>
  <c r="C12" i="14"/>
  <c r="N6" i="14"/>
  <c r="M6" i="14"/>
  <c r="D12" i="14"/>
  <c r="S6" i="14"/>
  <c r="O6" i="14"/>
  <c r="G12" i="14"/>
  <c r="Y9" i="14"/>
  <c r="L12" i="14"/>
  <c r="Q6" i="14"/>
  <c r="AB12" i="14"/>
  <c r="AM6" i="14"/>
  <c r="AL6" i="14"/>
  <c r="AC12" i="14"/>
  <c r="AR6" i="14"/>
  <c r="AN6" i="14"/>
  <c r="AF12" i="14"/>
  <c r="AX10" i="14"/>
  <c r="AW6" i="14"/>
  <c r="BA12" i="14"/>
  <c r="BL6" i="14"/>
  <c r="BK6" i="14"/>
  <c r="BB12" i="14"/>
  <c r="BQ6" i="14"/>
  <c r="BM6" i="14"/>
  <c r="BD12" i="14"/>
  <c r="BE6" i="14"/>
  <c r="BF12" i="14"/>
  <c r="BG6" i="14"/>
  <c r="BG12" i="14" s="1"/>
  <c r="BH12" i="14"/>
  <c r="BI6" i="14"/>
  <c r="BI12" i="14" s="1"/>
  <c r="BJ12" i="14"/>
  <c r="BO6" i="14"/>
  <c r="BO12" i="14" s="1"/>
  <c r="BZ12" i="14"/>
  <c r="CK6" i="14"/>
  <c r="CJ6" i="14"/>
  <c r="CA12" i="14"/>
  <c r="CP6" i="14"/>
  <c r="CL6" i="14"/>
  <c r="CC12" i="14"/>
  <c r="CD6" i="14"/>
  <c r="CE12" i="14"/>
  <c r="CF6" i="14"/>
  <c r="CF12" i="14" s="1"/>
  <c r="CG12" i="14"/>
  <c r="CH6" i="14"/>
  <c r="CH12" i="14" s="1"/>
  <c r="CI12" i="14"/>
  <c r="CN6" i="14"/>
  <c r="CN12" i="14" s="1"/>
  <c r="N7" i="14"/>
  <c r="M7" i="14"/>
  <c r="S7" i="14"/>
  <c r="O7" i="14"/>
  <c r="X7" i="14"/>
  <c r="AM7" i="14"/>
  <c r="AL7" i="14"/>
  <c r="AR7" i="14"/>
  <c r="AN7" i="14"/>
  <c r="AW7" i="14"/>
  <c r="BL7" i="14"/>
  <c r="BK7" i="14"/>
  <c r="BQ7" i="14"/>
  <c r="BM7" i="14"/>
  <c r="BV7" i="14"/>
  <c r="CK7" i="14"/>
  <c r="CJ7" i="14"/>
  <c r="CP7" i="14"/>
  <c r="CL7" i="14"/>
  <c r="CU7" i="14"/>
  <c r="N8" i="14"/>
  <c r="M8" i="14"/>
  <c r="S8" i="14"/>
  <c r="O8" i="14"/>
  <c r="X8" i="14"/>
  <c r="AM8" i="14"/>
  <c r="AL8" i="14"/>
  <c r="AR8" i="14"/>
  <c r="AN8" i="14"/>
  <c r="AW8" i="14"/>
  <c r="BL8" i="14"/>
  <c r="BK8" i="14"/>
  <c r="BQ8" i="14"/>
  <c r="BM8" i="14"/>
  <c r="BV8" i="14"/>
  <c r="CK8" i="14"/>
  <c r="CJ8" i="14"/>
  <c r="CP8" i="14"/>
  <c r="CL8" i="14"/>
  <c r="CU8" i="14"/>
  <c r="N9" i="14"/>
  <c r="M9" i="14"/>
  <c r="S9" i="14"/>
  <c r="O9" i="14"/>
  <c r="X9" i="14"/>
  <c r="AM9" i="14"/>
  <c r="AL9" i="14"/>
  <c r="AR9" i="14"/>
  <c r="AN9" i="14"/>
  <c r="AW9" i="14"/>
  <c r="BL9" i="14"/>
  <c r="BK9" i="14"/>
  <c r="BQ9" i="14"/>
  <c r="BM9" i="14"/>
  <c r="BV9" i="14"/>
  <c r="CK9" i="14"/>
  <c r="CJ9" i="14"/>
  <c r="CP9" i="14"/>
  <c r="CL9" i="14"/>
  <c r="CU9" i="14"/>
  <c r="N10" i="14"/>
  <c r="M10" i="14"/>
  <c r="S10" i="14"/>
  <c r="O10" i="14"/>
  <c r="X10" i="14"/>
  <c r="AM10" i="14"/>
  <c r="AL10" i="14"/>
  <c r="AR10" i="14"/>
  <c r="AN10" i="14"/>
  <c r="AX13" i="14"/>
  <c r="AW10" i="14"/>
  <c r="BL10" i="14"/>
  <c r="BK10" i="14"/>
  <c r="BQ10" i="14"/>
  <c r="BM10" i="14"/>
  <c r="BW11" i="14"/>
  <c r="BV10" i="14"/>
  <c r="CK10" i="14"/>
  <c r="CJ10" i="14"/>
  <c r="CP10" i="14"/>
  <c r="CL10" i="14"/>
  <c r="CU10" i="14"/>
  <c r="N11" i="14"/>
  <c r="M11" i="14"/>
  <c r="S11" i="14"/>
  <c r="O11" i="14"/>
  <c r="X11" i="14"/>
  <c r="AM11" i="14"/>
  <c r="AL11" i="14"/>
  <c r="AR11" i="14"/>
  <c r="AN11" i="14"/>
  <c r="AW11" i="14"/>
  <c r="BL11" i="14"/>
  <c r="BK11" i="14"/>
  <c r="BQ11" i="14"/>
  <c r="BM11" i="14"/>
  <c r="BV11" i="14"/>
  <c r="CK11" i="14"/>
  <c r="CJ11" i="14"/>
  <c r="CP11" i="14"/>
  <c r="CL11" i="14"/>
  <c r="CU11" i="14"/>
  <c r="C15" i="14"/>
  <c r="N13" i="14"/>
  <c r="M13" i="14"/>
  <c r="D15" i="14"/>
  <c r="S13" i="14"/>
  <c r="O13" i="14"/>
  <c r="G15" i="14"/>
  <c r="X13" i="14"/>
  <c r="AB15" i="14"/>
  <c r="AM13" i="14"/>
  <c r="AL13" i="14"/>
  <c r="AC15" i="14"/>
  <c r="AR13" i="14"/>
  <c r="AN13" i="14"/>
  <c r="AF15" i="14"/>
  <c r="AW13" i="14"/>
  <c r="BA15" i="14"/>
  <c r="BL13" i="14"/>
  <c r="BK13" i="14"/>
  <c r="BB15" i="14"/>
  <c r="BQ13" i="14"/>
  <c r="BM13" i="14"/>
  <c r="BD15" i="14"/>
  <c r="BE13" i="14"/>
  <c r="BF15" i="14"/>
  <c r="BG13" i="14"/>
  <c r="BG15" i="14" s="1"/>
  <c r="BH15" i="14"/>
  <c r="BI13" i="14"/>
  <c r="BI15" i="14" s="1"/>
  <c r="BJ15" i="14"/>
  <c r="BO13" i="14"/>
  <c r="BO15" i="14" s="1"/>
  <c r="BZ15" i="14"/>
  <c r="CK13" i="14"/>
  <c r="CJ13" i="14"/>
  <c r="CA15" i="14"/>
  <c r="CP13" i="14"/>
  <c r="CL13" i="14"/>
  <c r="CC15" i="14"/>
  <c r="CD13" i="14"/>
  <c r="CE15" i="14"/>
  <c r="CF13" i="14"/>
  <c r="CF15" i="14" s="1"/>
  <c r="CG15" i="14"/>
  <c r="CH13" i="14"/>
  <c r="CH15" i="14" s="1"/>
  <c r="CI15" i="14"/>
  <c r="CN13" i="14"/>
  <c r="CN15" i="14" s="1"/>
  <c r="N14" i="14"/>
  <c r="M14" i="14"/>
  <c r="S14" i="14"/>
  <c r="O14" i="14"/>
  <c r="X14" i="14"/>
  <c r="AM14" i="14"/>
  <c r="AL14" i="14"/>
  <c r="AR14" i="14"/>
  <c r="AN14" i="14"/>
  <c r="AW14" i="14"/>
  <c r="BL14" i="14"/>
  <c r="BK14" i="14"/>
  <c r="BQ14" i="14"/>
  <c r="BM14" i="14"/>
  <c r="BV14" i="14"/>
  <c r="CK14" i="14"/>
  <c r="CJ14" i="14"/>
  <c r="CP14" i="14"/>
  <c r="CL14" i="14"/>
  <c r="CU14" i="14"/>
  <c r="C18" i="14"/>
  <c r="N16" i="14"/>
  <c r="M16" i="14"/>
  <c r="D18" i="14"/>
  <c r="S16" i="14"/>
  <c r="O16" i="14"/>
  <c r="G18" i="14"/>
  <c r="X16" i="14"/>
  <c r="AB18" i="14"/>
  <c r="AM16" i="14"/>
  <c r="AL16" i="14"/>
  <c r="AC18" i="14"/>
  <c r="AR16" i="14"/>
  <c r="AN16" i="14"/>
  <c r="AF18" i="14"/>
  <c r="AW16" i="14"/>
  <c r="BA18" i="14"/>
  <c r="BL16" i="14"/>
  <c r="BK16" i="14"/>
  <c r="BB18" i="14"/>
  <c r="BQ16" i="14"/>
  <c r="BM16" i="14"/>
  <c r="BD18" i="14"/>
  <c r="BE16" i="14"/>
  <c r="BF18" i="14"/>
  <c r="BG16" i="14"/>
  <c r="BG18" i="14" s="1"/>
  <c r="BH18" i="14"/>
  <c r="BI16" i="14"/>
  <c r="BI18" i="14" s="1"/>
  <c r="BJ18" i="14"/>
  <c r="BO16" i="14"/>
  <c r="BO18" i="14" s="1"/>
  <c r="BZ18" i="14"/>
  <c r="CK16" i="14"/>
  <c r="CJ16" i="14"/>
  <c r="CA18" i="14"/>
  <c r="CP16" i="14"/>
  <c r="CL16" i="14"/>
  <c r="CC18" i="14"/>
  <c r="CD16" i="14"/>
  <c r="CE18" i="14"/>
  <c r="CF16" i="14"/>
  <c r="CF18" i="14" s="1"/>
  <c r="CG18" i="14"/>
  <c r="CH16" i="14"/>
  <c r="CH18" i="14" s="1"/>
  <c r="CI18" i="14"/>
  <c r="CN16" i="14"/>
  <c r="CN18" i="14" s="1"/>
  <c r="N17" i="14"/>
  <c r="M17" i="14"/>
  <c r="S17" i="14"/>
  <c r="O17" i="14"/>
  <c r="X17" i="14"/>
  <c r="AM17" i="14"/>
  <c r="AL17" i="14"/>
  <c r="AR17" i="14"/>
  <c r="AN17" i="14"/>
  <c r="AW17" i="14"/>
  <c r="BL17" i="14"/>
  <c r="BK17" i="14"/>
  <c r="BQ17" i="14"/>
  <c r="BM17" i="14"/>
  <c r="BV17" i="14"/>
  <c r="CK17" i="14"/>
  <c r="CJ17" i="14"/>
  <c r="CP17" i="14"/>
  <c r="CL17" i="14"/>
  <c r="CU17" i="14"/>
  <c r="C21" i="14"/>
  <c r="C22" i="14" s="1"/>
  <c r="N19" i="14"/>
  <c r="M19" i="14"/>
  <c r="D21" i="14"/>
  <c r="D22" i="14" s="1"/>
  <c r="S19" i="14"/>
  <c r="O19" i="14"/>
  <c r="G21" i="14"/>
  <c r="X19" i="14"/>
  <c r="AB21" i="14"/>
  <c r="AB22" i="14" s="1"/>
  <c r="AM19" i="14"/>
  <c r="AL19" i="14"/>
  <c r="AC21" i="14"/>
  <c r="AC22" i="14" s="1"/>
  <c r="AR19" i="14"/>
  <c r="AN19" i="14"/>
  <c r="AF21" i="14"/>
  <c r="AW19" i="14"/>
  <c r="BA21" i="14"/>
  <c r="BA22" i="14" s="1"/>
  <c r="BL19" i="14"/>
  <c r="BK19" i="14"/>
  <c r="BB21" i="14"/>
  <c r="BB22" i="14" s="1"/>
  <c r="BQ19" i="14"/>
  <c r="BM19" i="14"/>
  <c r="BC22" i="14"/>
  <c r="BD21" i="14"/>
  <c r="BD22" i="14" s="1"/>
  <c r="BE19" i="14"/>
  <c r="BF21" i="14"/>
  <c r="BF22" i="14" s="1"/>
  <c r="BG19" i="14"/>
  <c r="BG21" i="14" s="1"/>
  <c r="BH21" i="14"/>
  <c r="BH22" i="14" s="1"/>
  <c r="BI19" i="14"/>
  <c r="BI21" i="14" s="1"/>
  <c r="BJ21" i="14"/>
  <c r="BJ22" i="14" s="1"/>
  <c r="BO19" i="14"/>
  <c r="BO21" i="14" s="1"/>
  <c r="BR22" i="14"/>
  <c r="BU22" i="14"/>
  <c r="BZ21" i="14"/>
  <c r="BZ22" i="14" s="1"/>
  <c r="CK19" i="14"/>
  <c r="CJ19" i="14"/>
  <c r="CA21" i="14"/>
  <c r="CA22" i="14" s="1"/>
  <c r="CP19" i="14"/>
  <c r="CL19" i="14"/>
  <c r="CB22" i="14"/>
  <c r="CC21" i="14"/>
  <c r="CC22" i="14" s="1"/>
  <c r="CD19" i="14"/>
  <c r="CE21" i="14"/>
  <c r="CE22" i="14" s="1"/>
  <c r="CF19" i="14"/>
  <c r="CF21" i="14" s="1"/>
  <c r="CG21" i="14"/>
  <c r="CG22" i="14" s="1"/>
  <c r="CH19" i="14"/>
  <c r="CH21" i="14" s="1"/>
  <c r="CI21" i="14"/>
  <c r="CI22" i="14" s="1"/>
  <c r="CN19" i="14"/>
  <c r="CN21" i="14" s="1"/>
  <c r="CO22" i="14"/>
  <c r="CQ22" i="14"/>
  <c r="CT22" i="14"/>
  <c r="DO22" i="14"/>
  <c r="EN22" i="14"/>
  <c r="FM22" i="14"/>
  <c r="GL22" i="14"/>
  <c r="HK22" i="14"/>
  <c r="IJ22" i="14"/>
  <c r="JI22" i="14"/>
  <c r="KH22" i="14"/>
  <c r="N20" i="14"/>
  <c r="M20" i="14"/>
  <c r="S20" i="14"/>
  <c r="O20" i="14"/>
  <c r="X20" i="14"/>
  <c r="AM20" i="14"/>
  <c r="AL20" i="14"/>
  <c r="AR20" i="14"/>
  <c r="AN20" i="14"/>
  <c r="AW20" i="14"/>
  <c r="BL20" i="14"/>
  <c r="BK20" i="14"/>
  <c r="BQ20" i="14"/>
  <c r="BM20" i="14"/>
  <c r="BV20" i="14"/>
  <c r="CK20" i="14"/>
  <c r="CJ20" i="14"/>
  <c r="CP20" i="14"/>
  <c r="CL20" i="14"/>
  <c r="CU20" i="14"/>
  <c r="E22" i="14"/>
  <c r="F22" i="14"/>
  <c r="H22" i="14"/>
  <c r="J22" i="14"/>
  <c r="L22" i="14"/>
  <c r="R22" i="14"/>
  <c r="T22" i="14"/>
  <c r="U22" i="14"/>
  <c r="V22" i="14"/>
  <c r="W22" i="14"/>
  <c r="AD22" i="14"/>
  <c r="AE22" i="14"/>
  <c r="AG22" i="14"/>
  <c r="AI22" i="14"/>
  <c r="AK22" i="14"/>
  <c r="AQ22" i="14"/>
  <c r="AS22" i="14"/>
  <c r="AT22" i="14"/>
  <c r="AU22" i="14"/>
  <c r="AV22" i="14"/>
  <c r="BP22" i="14"/>
  <c r="BS22" i="14"/>
  <c r="BT22" i="14"/>
  <c r="BN22" i="14" s="1"/>
  <c r="CR22" i="14"/>
  <c r="CY22" i="14"/>
  <c r="CZ22" i="14"/>
  <c r="DA22" i="14"/>
  <c r="DB22" i="14"/>
  <c r="DQ22" i="14"/>
  <c r="DX22" i="14"/>
  <c r="DY22" i="14"/>
  <c r="DZ22" i="14"/>
  <c r="EA22" i="14"/>
  <c r="EP22" i="14"/>
  <c r="EW22" i="14"/>
  <c r="EX22" i="14"/>
  <c r="EY22" i="14"/>
  <c r="EZ22" i="14"/>
  <c r="FO22" i="14"/>
  <c r="FV22" i="14"/>
  <c r="FW22" i="14"/>
  <c r="FX22" i="14"/>
  <c r="FY22" i="14"/>
  <c r="GN22" i="14"/>
  <c r="GU22" i="14"/>
  <c r="GV22" i="14"/>
  <c r="GW22" i="14"/>
  <c r="GX22" i="14"/>
  <c r="HM22" i="14"/>
  <c r="HT22" i="14"/>
  <c r="HU22" i="14"/>
  <c r="HV22" i="14"/>
  <c r="HW22" i="14"/>
  <c r="IL22" i="14"/>
  <c r="IS22" i="14"/>
  <c r="IT22" i="14"/>
  <c r="IU22" i="14"/>
  <c r="IV22" i="14"/>
  <c r="JK22" i="14"/>
  <c r="JR22" i="14"/>
  <c r="JS22" i="14"/>
  <c r="JT22" i="14"/>
  <c r="JU22" i="14"/>
  <c r="KJ22" i="14"/>
  <c r="C33" i="14"/>
  <c r="N23" i="14"/>
  <c r="M23" i="14"/>
  <c r="D33" i="14"/>
  <c r="S23" i="14"/>
  <c r="O23" i="14"/>
  <c r="G33" i="14"/>
  <c r="X23" i="14"/>
  <c r="AB33" i="14"/>
  <c r="AM23" i="14"/>
  <c r="AL23" i="14"/>
  <c r="AC33" i="14"/>
  <c r="AR23" i="14"/>
  <c r="AN23" i="14"/>
  <c r="AF33" i="14"/>
  <c r="AW23" i="14"/>
  <c r="BA33" i="14"/>
  <c r="BL23" i="14"/>
  <c r="BK23" i="14"/>
  <c r="BB33" i="14"/>
  <c r="BQ23" i="14"/>
  <c r="BM23" i="14"/>
  <c r="BD33" i="14"/>
  <c r="BE23" i="14"/>
  <c r="BF33" i="14"/>
  <c r="BG23" i="14"/>
  <c r="BG33" i="14" s="1"/>
  <c r="BH33" i="14"/>
  <c r="BI23" i="14"/>
  <c r="BI33" i="14" s="1"/>
  <c r="BJ33" i="14"/>
  <c r="BO23" i="14"/>
  <c r="BO33" i="14" s="1"/>
  <c r="BZ33" i="14"/>
  <c r="CK23" i="14"/>
  <c r="CJ23" i="14"/>
  <c r="CA33" i="14"/>
  <c r="CP23" i="14"/>
  <c r="CL23" i="14"/>
  <c r="CC33" i="14"/>
  <c r="CD23" i="14"/>
  <c r="CE33" i="14"/>
  <c r="CF23" i="14"/>
  <c r="CF33" i="14" s="1"/>
  <c r="CG33" i="14"/>
  <c r="CH23" i="14"/>
  <c r="CH33" i="14" s="1"/>
  <c r="CI33" i="14"/>
  <c r="CN23" i="14"/>
  <c r="CN33" i="14" s="1"/>
  <c r="N24" i="14"/>
  <c r="M24" i="14"/>
  <c r="S24" i="14"/>
  <c r="O24" i="14"/>
  <c r="X24" i="14"/>
  <c r="AM24" i="14"/>
  <c r="AL24" i="14"/>
  <c r="AR24" i="14"/>
  <c r="AN24" i="14"/>
  <c r="AW24" i="14"/>
  <c r="BL24" i="14"/>
  <c r="BK24" i="14"/>
  <c r="BQ24" i="14"/>
  <c r="BM24" i="14"/>
  <c r="BV24" i="14"/>
  <c r="CK24" i="14"/>
  <c r="CJ24" i="14"/>
  <c r="CP24" i="14"/>
  <c r="CL24" i="14"/>
  <c r="CU24" i="14"/>
  <c r="N25" i="14"/>
  <c r="M25" i="14"/>
  <c r="S25" i="14"/>
  <c r="O25" i="14"/>
  <c r="X25" i="14"/>
  <c r="AM25" i="14"/>
  <c r="AL25" i="14"/>
  <c r="AR25" i="14"/>
  <c r="AN25" i="14"/>
  <c r="AW25" i="14"/>
  <c r="BL25" i="14"/>
  <c r="BK25" i="14"/>
  <c r="BQ25" i="14"/>
  <c r="BM25" i="14"/>
  <c r="BV25" i="14"/>
  <c r="CK25" i="14"/>
  <c r="CJ25" i="14"/>
  <c r="CP25" i="14"/>
  <c r="CL25" i="14"/>
  <c r="CU25" i="14"/>
  <c r="N26" i="14"/>
  <c r="M26" i="14"/>
  <c r="S26" i="14"/>
  <c r="O26" i="14"/>
  <c r="X26" i="14"/>
  <c r="AM26" i="14"/>
  <c r="AL26" i="14"/>
  <c r="AR26" i="14"/>
  <c r="AN26" i="14"/>
  <c r="AW26" i="14"/>
  <c r="BL26" i="14"/>
  <c r="BK26" i="14"/>
  <c r="BQ26" i="14"/>
  <c r="BM26" i="14"/>
  <c r="BV26" i="14"/>
  <c r="CK26" i="14"/>
  <c r="CJ26" i="14"/>
  <c r="CP26" i="14"/>
  <c r="CL26" i="14"/>
  <c r="CU26" i="14"/>
  <c r="N27" i="14"/>
  <c r="M27" i="14"/>
  <c r="S27" i="14"/>
  <c r="O27" i="14"/>
  <c r="X27" i="14"/>
  <c r="AM27" i="14"/>
  <c r="AL27" i="14"/>
  <c r="AR27" i="14"/>
  <c r="AN27" i="14"/>
  <c r="AW27" i="14"/>
  <c r="BL27" i="14"/>
  <c r="BK27" i="14"/>
  <c r="BQ27" i="14"/>
  <c r="BM27" i="14"/>
  <c r="BV27" i="14"/>
  <c r="CK27" i="14"/>
  <c r="CJ27" i="14"/>
  <c r="CP27" i="14"/>
  <c r="CL27" i="14"/>
  <c r="CU27" i="14"/>
  <c r="N28" i="14"/>
  <c r="M28" i="14"/>
  <c r="S28" i="14"/>
  <c r="O28" i="14"/>
  <c r="X28" i="14"/>
  <c r="AM28" i="14"/>
  <c r="AL28" i="14"/>
  <c r="AR28" i="14"/>
  <c r="AN28" i="14"/>
  <c r="AW28" i="14"/>
  <c r="BL28" i="14"/>
  <c r="BK28" i="14"/>
  <c r="BQ28" i="14"/>
  <c r="BM28" i="14"/>
  <c r="BV28" i="14"/>
  <c r="CK28" i="14"/>
  <c r="CJ28" i="14"/>
  <c r="CP28" i="14"/>
  <c r="CL28" i="14"/>
  <c r="CU28" i="14"/>
  <c r="N29" i="14"/>
  <c r="M29" i="14"/>
  <c r="S29" i="14"/>
  <c r="O29" i="14"/>
  <c r="X29" i="14"/>
  <c r="AM29" i="14"/>
  <c r="AL29" i="14"/>
  <c r="AR29" i="14"/>
  <c r="AN29" i="14"/>
  <c r="AW29" i="14"/>
  <c r="BL29" i="14"/>
  <c r="BK29" i="14"/>
  <c r="BQ29" i="14"/>
  <c r="BM29" i="14"/>
  <c r="BV29" i="14"/>
  <c r="CK29" i="14"/>
  <c r="CJ29" i="14"/>
  <c r="CP29" i="14"/>
  <c r="CL29" i="14"/>
  <c r="CU29" i="14"/>
  <c r="N30" i="14"/>
  <c r="M30" i="14"/>
  <c r="S30" i="14"/>
  <c r="O30" i="14"/>
  <c r="X30" i="14"/>
  <c r="AM30" i="14"/>
  <c r="AL30" i="14"/>
  <c r="AR30" i="14"/>
  <c r="AN30" i="14"/>
  <c r="AW30" i="14"/>
  <c r="BL30" i="14"/>
  <c r="BK30" i="14"/>
  <c r="BQ30" i="14"/>
  <c r="BM30" i="14"/>
  <c r="BV30" i="14"/>
  <c r="CK30" i="14"/>
  <c r="CJ30" i="14"/>
  <c r="CP30" i="14"/>
  <c r="CL30" i="14"/>
  <c r="CU30" i="14"/>
  <c r="N31" i="14"/>
  <c r="M31" i="14"/>
  <c r="S31" i="14"/>
  <c r="O31" i="14"/>
  <c r="X31" i="14"/>
  <c r="AM31" i="14"/>
  <c r="AL31" i="14"/>
  <c r="AR31" i="14"/>
  <c r="AN31" i="14"/>
  <c r="AW31" i="14"/>
  <c r="BL31" i="14"/>
  <c r="BK31" i="14"/>
  <c r="BQ31" i="14"/>
  <c r="BM31" i="14"/>
  <c r="BV31" i="14"/>
  <c r="CK31" i="14"/>
  <c r="CJ31" i="14"/>
  <c r="CP31" i="14"/>
  <c r="CL31" i="14"/>
  <c r="CU31" i="14"/>
  <c r="N32" i="14"/>
  <c r="M32" i="14"/>
  <c r="S32" i="14"/>
  <c r="O32" i="14"/>
  <c r="X32" i="14"/>
  <c r="AM32" i="14"/>
  <c r="AL32" i="14"/>
  <c r="AR32" i="14"/>
  <c r="AN32" i="14"/>
  <c r="AW32" i="14"/>
  <c r="BL32" i="14"/>
  <c r="BK32" i="14"/>
  <c r="BQ32" i="14"/>
  <c r="BM32" i="14"/>
  <c r="BV32" i="14"/>
  <c r="CK32" i="14"/>
  <c r="CJ32" i="14"/>
  <c r="CP32" i="14"/>
  <c r="CL32" i="14"/>
  <c r="CU32" i="14"/>
  <c r="C37" i="14"/>
  <c r="N34" i="14"/>
  <c r="M34" i="14"/>
  <c r="D37" i="14"/>
  <c r="S34" i="14"/>
  <c r="O34" i="14"/>
  <c r="G37" i="14"/>
  <c r="X34" i="14"/>
  <c r="AB37" i="14"/>
  <c r="AM34" i="14"/>
  <c r="AL34" i="14"/>
  <c r="AC37" i="14"/>
  <c r="AR34" i="14"/>
  <c r="AN34" i="14"/>
  <c r="AF37" i="14"/>
  <c r="AW34" i="14"/>
  <c r="BA37" i="14"/>
  <c r="BL34" i="14"/>
  <c r="BK34" i="14"/>
  <c r="BB37" i="14"/>
  <c r="BQ34" i="14"/>
  <c r="BM34" i="14"/>
  <c r="BD37" i="14"/>
  <c r="BE34" i="14"/>
  <c r="BF37" i="14"/>
  <c r="BG34" i="14"/>
  <c r="BG37" i="14" s="1"/>
  <c r="BH37" i="14"/>
  <c r="BI34" i="14"/>
  <c r="BI37" i="14" s="1"/>
  <c r="BJ37" i="14"/>
  <c r="BO34" i="14"/>
  <c r="BO37" i="14" s="1"/>
  <c r="BZ37" i="14"/>
  <c r="CK34" i="14"/>
  <c r="CJ34" i="14"/>
  <c r="CA37" i="14"/>
  <c r="CP34" i="14"/>
  <c r="CL34" i="14"/>
  <c r="CC37" i="14"/>
  <c r="CD34" i="14"/>
  <c r="CE37" i="14"/>
  <c r="CF34" i="14"/>
  <c r="CF37" i="14" s="1"/>
  <c r="CG37" i="14"/>
  <c r="CH34" i="14"/>
  <c r="CH37" i="14" s="1"/>
  <c r="CI37" i="14"/>
  <c r="CN34" i="14"/>
  <c r="CN37" i="14" s="1"/>
  <c r="N35" i="14"/>
  <c r="M35" i="14"/>
  <c r="S35" i="14"/>
  <c r="O35" i="14"/>
  <c r="X35" i="14"/>
  <c r="AM35" i="14"/>
  <c r="AL35" i="14"/>
  <c r="AR35" i="14"/>
  <c r="AN35" i="14"/>
  <c r="AW35" i="14"/>
  <c r="BL35" i="14"/>
  <c r="BK35" i="14"/>
  <c r="BQ35" i="14"/>
  <c r="BM35" i="14"/>
  <c r="BV35" i="14"/>
  <c r="CK35" i="14"/>
  <c r="CJ35" i="14"/>
  <c r="CP35" i="14"/>
  <c r="CL35" i="14"/>
  <c r="CU35" i="14"/>
  <c r="N36" i="14"/>
  <c r="M36" i="14"/>
  <c r="S36" i="14"/>
  <c r="O36" i="14"/>
  <c r="X36" i="14"/>
  <c r="AM36" i="14"/>
  <c r="AL36" i="14"/>
  <c r="AR36" i="14"/>
  <c r="AN36" i="14"/>
  <c r="AW36" i="14"/>
  <c r="BL36" i="14"/>
  <c r="BK36" i="14"/>
  <c r="BQ36" i="14"/>
  <c r="BM36" i="14"/>
  <c r="BV36" i="14"/>
  <c r="CK36" i="14"/>
  <c r="CJ36" i="14"/>
  <c r="CP36" i="14"/>
  <c r="CL36" i="14"/>
  <c r="CU36" i="14"/>
  <c r="C39" i="14"/>
  <c r="N38" i="14"/>
  <c r="N39" i="14" s="1"/>
  <c r="M38" i="14"/>
  <c r="M39" i="14" s="1"/>
  <c r="D39" i="14"/>
  <c r="S38" i="14"/>
  <c r="S39" i="14" s="1"/>
  <c r="O38" i="14"/>
  <c r="O39" i="14" s="1"/>
  <c r="G39" i="14"/>
  <c r="X38" i="14"/>
  <c r="AB39" i="14"/>
  <c r="AM38" i="14"/>
  <c r="AM39" i="14" s="1"/>
  <c r="AL38" i="14"/>
  <c r="AL39" i="14" s="1"/>
  <c r="AC39" i="14"/>
  <c r="AR38" i="14"/>
  <c r="AR39" i="14" s="1"/>
  <c r="AN38" i="14"/>
  <c r="AN39" i="14" s="1"/>
  <c r="AF39" i="14"/>
  <c r="AW38" i="14"/>
  <c r="BA39" i="14"/>
  <c r="BL38" i="14"/>
  <c r="BB39" i="14"/>
  <c r="BQ38" i="14"/>
  <c r="BQ39" i="14" s="1"/>
  <c r="BD39" i="14"/>
  <c r="BE38" i="14"/>
  <c r="BF39" i="14"/>
  <c r="BG38" i="14"/>
  <c r="BG39" i="14" s="1"/>
  <c r="BH39" i="14"/>
  <c r="BI38" i="14"/>
  <c r="BI39" i="14" s="1"/>
  <c r="BJ39" i="14"/>
  <c r="BK38" i="14"/>
  <c r="BK39" i="14" s="1"/>
  <c r="BZ39" i="14"/>
  <c r="CK38" i="14"/>
  <c r="CK39" i="14" s="1"/>
  <c r="CJ38" i="14"/>
  <c r="CJ39" i="14" s="1"/>
  <c r="CA39" i="14"/>
  <c r="CP38" i="14"/>
  <c r="CP39" i="14" s="1"/>
  <c r="CL38" i="14"/>
  <c r="CL39" i="14" s="1"/>
  <c r="CC39" i="14"/>
  <c r="CD38" i="14"/>
  <c r="CE39" i="14"/>
  <c r="CF38" i="14"/>
  <c r="CF39" i="14" s="1"/>
  <c r="CG39" i="14"/>
  <c r="CH38" i="14"/>
  <c r="CH39" i="14" s="1"/>
  <c r="CI39" i="14"/>
  <c r="CN38" i="14"/>
  <c r="CN39" i="14" s="1"/>
  <c r="C41" i="14"/>
  <c r="N40" i="14"/>
  <c r="N41" i="14" s="1"/>
  <c r="M40" i="14"/>
  <c r="M41" i="14" s="1"/>
  <c r="D41" i="14"/>
  <c r="S40" i="14"/>
  <c r="S41" i="14" s="1"/>
  <c r="O40" i="14"/>
  <c r="O41" i="14" s="1"/>
  <c r="G41" i="14"/>
  <c r="X40" i="14"/>
  <c r="AB41" i="14"/>
  <c r="AM40" i="14"/>
  <c r="AM41" i="14" s="1"/>
  <c r="AL40" i="14"/>
  <c r="AL41" i="14" s="1"/>
  <c r="AC41" i="14"/>
  <c r="AR40" i="14"/>
  <c r="AR41" i="14" s="1"/>
  <c r="AN40" i="14"/>
  <c r="AN41" i="14" s="1"/>
  <c r="AF41" i="14"/>
  <c r="AW40" i="14"/>
  <c r="BA41" i="14"/>
  <c r="BL40" i="14"/>
  <c r="BB41" i="14"/>
  <c r="BQ40" i="14"/>
  <c r="BQ41" i="14" s="1"/>
  <c r="BD41" i="14"/>
  <c r="BE40" i="14"/>
  <c r="BF41" i="14"/>
  <c r="BG40" i="14"/>
  <c r="BG41" i="14" s="1"/>
  <c r="BH41" i="14"/>
  <c r="BI40" i="14"/>
  <c r="BI41" i="14" s="1"/>
  <c r="BJ41" i="14"/>
  <c r="BK40" i="14"/>
  <c r="BK41" i="14" s="1"/>
  <c r="BZ41" i="14"/>
  <c r="CK40" i="14"/>
  <c r="CK41" i="14" s="1"/>
  <c r="CJ40" i="14"/>
  <c r="CJ41" i="14" s="1"/>
  <c r="CA41" i="14"/>
  <c r="CP40" i="14"/>
  <c r="CP41" i="14" s="1"/>
  <c r="CL40" i="14"/>
  <c r="CL41" i="14" s="1"/>
  <c r="CC41" i="14"/>
  <c r="CD40" i="14"/>
  <c r="CE41" i="14"/>
  <c r="CF40" i="14"/>
  <c r="CF41" i="14" s="1"/>
  <c r="CG41" i="14"/>
  <c r="CH40" i="14"/>
  <c r="CH41" i="14" s="1"/>
  <c r="CI41" i="14"/>
  <c r="CN40" i="14"/>
  <c r="CN41" i="14" s="1"/>
  <c r="C43" i="14"/>
  <c r="N42" i="14"/>
  <c r="N43" i="14" s="1"/>
  <c r="M42" i="14"/>
  <c r="M43" i="14" s="1"/>
  <c r="D43" i="14"/>
  <c r="S42" i="14"/>
  <c r="S43" i="14" s="1"/>
  <c r="O42" i="14"/>
  <c r="O43" i="14" s="1"/>
  <c r="G43" i="14"/>
  <c r="X42" i="14"/>
  <c r="AB43" i="14"/>
  <c r="AM42" i="14"/>
  <c r="AM43" i="14" s="1"/>
  <c r="AL42" i="14"/>
  <c r="AL43" i="14" s="1"/>
  <c r="AC43" i="14"/>
  <c r="AR42" i="14"/>
  <c r="AR43" i="14" s="1"/>
  <c r="AN42" i="14"/>
  <c r="AN43" i="14" s="1"/>
  <c r="AF43" i="14"/>
  <c r="AW42" i="14"/>
  <c r="BA43" i="14"/>
  <c r="BL42" i="14"/>
  <c r="BB43" i="14"/>
  <c r="BQ42" i="14"/>
  <c r="BQ43" i="14" s="1"/>
  <c r="BD43" i="14"/>
  <c r="BE42" i="14"/>
  <c r="BF43" i="14"/>
  <c r="BG42" i="14"/>
  <c r="BG43" i="14" s="1"/>
  <c r="BH43" i="14"/>
  <c r="BI42" i="14"/>
  <c r="BI43" i="14" s="1"/>
  <c r="BJ43" i="14"/>
  <c r="BK42" i="14"/>
  <c r="BK43" i="14" s="1"/>
  <c r="BZ43" i="14"/>
  <c r="CK42" i="14"/>
  <c r="CK43" i="14" s="1"/>
  <c r="CJ42" i="14"/>
  <c r="CJ43" i="14" s="1"/>
  <c r="CA43" i="14"/>
  <c r="CP42" i="14"/>
  <c r="CP43" i="14" s="1"/>
  <c r="CL42" i="14"/>
  <c r="CL43" i="14" s="1"/>
  <c r="CD43" i="14"/>
  <c r="CE43" i="14"/>
  <c r="CF42" i="14"/>
  <c r="CG43" i="14"/>
  <c r="CH42" i="14"/>
  <c r="CH43" i="14" s="1"/>
  <c r="CI43" i="14"/>
  <c r="CN42" i="14"/>
  <c r="CN43" i="14" s="1"/>
  <c r="C46" i="14"/>
  <c r="N44" i="14"/>
  <c r="M44" i="14"/>
  <c r="D46" i="14"/>
  <c r="S44" i="14"/>
  <c r="O44" i="14"/>
  <c r="G46" i="14"/>
  <c r="X44" i="14"/>
  <c r="AB46" i="14"/>
  <c r="AM44" i="14"/>
  <c r="AL44" i="14"/>
  <c r="AC46" i="14"/>
  <c r="AR44" i="14"/>
  <c r="AN44" i="14"/>
  <c r="AF46" i="14"/>
  <c r="AW44" i="14"/>
  <c r="BA46" i="14"/>
  <c r="BL44" i="14"/>
  <c r="BK44" i="14"/>
  <c r="BB46" i="14"/>
  <c r="BQ44" i="14"/>
  <c r="BM44" i="14"/>
  <c r="BD46" i="14"/>
  <c r="BE44" i="14"/>
  <c r="BF46" i="14"/>
  <c r="BG44" i="14"/>
  <c r="BG46" i="14" s="1"/>
  <c r="BH46" i="14"/>
  <c r="BI44" i="14"/>
  <c r="BI46" i="14" s="1"/>
  <c r="BJ46" i="14"/>
  <c r="BO44" i="14"/>
  <c r="BO46" i="14" s="1"/>
  <c r="BZ46" i="14"/>
  <c r="CK44" i="14"/>
  <c r="CJ44" i="14"/>
  <c r="CA46" i="14"/>
  <c r="CP44" i="14"/>
  <c r="CL44" i="14"/>
  <c r="CC46" i="14"/>
  <c r="CD44" i="14"/>
  <c r="CE46" i="14"/>
  <c r="CF44" i="14"/>
  <c r="CG46" i="14"/>
  <c r="CH44" i="14"/>
  <c r="CI46" i="14"/>
  <c r="CN44" i="14"/>
  <c r="CN46" i="14" s="1"/>
  <c r="N45" i="14"/>
  <c r="M45" i="14"/>
  <c r="S45" i="14"/>
  <c r="O45" i="14"/>
  <c r="X45" i="14"/>
  <c r="AM45" i="14"/>
  <c r="AL45" i="14"/>
  <c r="AR45" i="14"/>
  <c r="AN45" i="14"/>
  <c r="AW45" i="14"/>
  <c r="BL45" i="14"/>
  <c r="BK45" i="14"/>
  <c r="BQ45" i="14"/>
  <c r="BM45" i="14"/>
  <c r="BV45" i="14"/>
  <c r="CK45" i="14"/>
  <c r="CJ45" i="14"/>
  <c r="CP45" i="14"/>
  <c r="CL45" i="14"/>
  <c r="CU45" i="14"/>
  <c r="C50" i="14"/>
  <c r="N47" i="14"/>
  <c r="M47" i="14"/>
  <c r="D50" i="14"/>
  <c r="S47" i="14"/>
  <c r="O47" i="14"/>
  <c r="G50" i="14"/>
  <c r="X47" i="14"/>
  <c r="AB50" i="14"/>
  <c r="AM47" i="14"/>
  <c r="AL47" i="14"/>
  <c r="AC50" i="14"/>
  <c r="AR47" i="14"/>
  <c r="AN47" i="14"/>
  <c r="AF50" i="14"/>
  <c r="AW47" i="14"/>
  <c r="BA50" i="14"/>
  <c r="BL47" i="14"/>
  <c r="BK47" i="14"/>
  <c r="BB50" i="14"/>
  <c r="BQ47" i="14"/>
  <c r="BM47" i="14"/>
  <c r="BD50" i="14"/>
  <c r="BE47" i="14"/>
  <c r="BF50" i="14"/>
  <c r="BG47" i="14"/>
  <c r="BG50" i="14" s="1"/>
  <c r="BH50" i="14"/>
  <c r="BI47" i="14"/>
  <c r="BI50" i="14" s="1"/>
  <c r="BJ50" i="14"/>
  <c r="BO47" i="14"/>
  <c r="BO50" i="14" s="1"/>
  <c r="BZ50" i="14"/>
  <c r="CK47" i="14"/>
  <c r="CJ47" i="14"/>
  <c r="CA50" i="14"/>
  <c r="CP47" i="14"/>
  <c r="CL47" i="14"/>
  <c r="CC50" i="14"/>
  <c r="CD47" i="14"/>
  <c r="CE50" i="14"/>
  <c r="CF47" i="14"/>
  <c r="CF50" i="14" s="1"/>
  <c r="CG50" i="14"/>
  <c r="CH47" i="14"/>
  <c r="CH50" i="14" s="1"/>
  <c r="CI50" i="14"/>
  <c r="CN47" i="14"/>
  <c r="CN50" i="14" s="1"/>
  <c r="N48" i="14"/>
  <c r="M48" i="14"/>
  <c r="S48" i="14"/>
  <c r="O48" i="14"/>
  <c r="X48" i="14"/>
  <c r="AM48" i="14"/>
  <c r="AL48" i="14"/>
  <c r="AR48" i="14"/>
  <c r="AN48" i="14"/>
  <c r="AW48" i="14"/>
  <c r="BL48" i="14"/>
  <c r="BK48" i="14"/>
  <c r="BQ48" i="14"/>
  <c r="BM48" i="14"/>
  <c r="BV48" i="14"/>
  <c r="CK48" i="14"/>
  <c r="CJ48" i="14"/>
  <c r="CP48" i="14"/>
  <c r="CL48" i="14"/>
  <c r="CU48" i="14"/>
  <c r="N49" i="14"/>
  <c r="M49" i="14"/>
  <c r="S49" i="14"/>
  <c r="O49" i="14"/>
  <c r="X49" i="14"/>
  <c r="AM49" i="14"/>
  <c r="AL49" i="14"/>
  <c r="AR49" i="14"/>
  <c r="AN49" i="14"/>
  <c r="AW49" i="14"/>
  <c r="BL49" i="14"/>
  <c r="BK49" i="14"/>
  <c r="BQ49" i="14"/>
  <c r="BM49" i="14"/>
  <c r="BV49" i="14"/>
  <c r="CK49" i="14"/>
  <c r="CJ49" i="14"/>
  <c r="CP49" i="14"/>
  <c r="CL49" i="14"/>
  <c r="CU49" i="14"/>
  <c r="C53" i="14"/>
  <c r="N51" i="14"/>
  <c r="M51" i="14"/>
  <c r="D53" i="14"/>
  <c r="S51" i="14"/>
  <c r="O51" i="14"/>
  <c r="G53" i="14"/>
  <c r="X51" i="14"/>
  <c r="AB53" i="14"/>
  <c r="AM51" i="14"/>
  <c r="AL51" i="14"/>
  <c r="AC53" i="14"/>
  <c r="AR51" i="14"/>
  <c r="AN51" i="14"/>
  <c r="AF53" i="14"/>
  <c r="AW51" i="14"/>
  <c r="BA53" i="14"/>
  <c r="BL51" i="14"/>
  <c r="BK51" i="14"/>
  <c r="BB53" i="14"/>
  <c r="BQ51" i="14"/>
  <c r="BM51" i="14"/>
  <c r="BD53" i="14"/>
  <c r="BE51" i="14"/>
  <c r="BF53" i="14"/>
  <c r="BG51" i="14"/>
  <c r="BG53" i="14" s="1"/>
  <c r="BH53" i="14"/>
  <c r="BI51" i="14"/>
  <c r="BI53" i="14" s="1"/>
  <c r="BJ53" i="14"/>
  <c r="BO51" i="14"/>
  <c r="BO53" i="14" s="1"/>
  <c r="BZ53" i="14"/>
  <c r="CK51" i="14"/>
  <c r="CJ51" i="14"/>
  <c r="CA53" i="14"/>
  <c r="CP51" i="14"/>
  <c r="CL51" i="14"/>
  <c r="CC53" i="14"/>
  <c r="CD51" i="14"/>
  <c r="CE53" i="14"/>
  <c r="CF51" i="14"/>
  <c r="CF53" i="14" s="1"/>
  <c r="CG53" i="14"/>
  <c r="CH51" i="14"/>
  <c r="CH53" i="14" s="1"/>
  <c r="CI53" i="14"/>
  <c r="CN51" i="14"/>
  <c r="CN53" i="14" s="1"/>
  <c r="N52" i="14"/>
  <c r="M52" i="14"/>
  <c r="S52" i="14"/>
  <c r="O52" i="14"/>
  <c r="X52" i="14"/>
  <c r="AM52" i="14"/>
  <c r="AL52" i="14"/>
  <c r="AR52" i="14"/>
  <c r="AN52" i="14"/>
  <c r="AW52" i="14"/>
  <c r="BL52" i="14"/>
  <c r="BK52" i="14"/>
  <c r="BQ52" i="14"/>
  <c r="BM52" i="14"/>
  <c r="BV52" i="14"/>
  <c r="CK52" i="14"/>
  <c r="CJ52" i="14"/>
  <c r="CP52" i="14"/>
  <c r="CL52" i="14"/>
  <c r="CU52" i="14"/>
  <c r="C58" i="14"/>
  <c r="N54" i="14"/>
  <c r="M54" i="14"/>
  <c r="D58" i="14"/>
  <c r="S54" i="14"/>
  <c r="O54" i="14"/>
  <c r="F58" i="14"/>
  <c r="G54" i="14"/>
  <c r="J58" i="14"/>
  <c r="K54" i="14"/>
  <c r="K58" i="14" s="1"/>
  <c r="AB58" i="14"/>
  <c r="AM54" i="14"/>
  <c r="AL54" i="14"/>
  <c r="AC58" i="14"/>
  <c r="AR54" i="14"/>
  <c r="AN54" i="14"/>
  <c r="AE58" i="14"/>
  <c r="AF54" i="14"/>
  <c r="BA58" i="14"/>
  <c r="BL54" i="14"/>
  <c r="BK54" i="14"/>
  <c r="BB58" i="14"/>
  <c r="BQ54" i="14"/>
  <c r="BM54" i="14"/>
  <c r="BD58" i="14"/>
  <c r="BE54" i="14"/>
  <c r="BF58" i="14"/>
  <c r="BG54" i="14"/>
  <c r="BG58" i="14" s="1"/>
  <c r="BH58" i="14"/>
  <c r="BI54" i="14"/>
  <c r="BI58" i="14" s="1"/>
  <c r="BJ58" i="14"/>
  <c r="BO54" i="14"/>
  <c r="BO58" i="14" s="1"/>
  <c r="BZ58" i="14"/>
  <c r="CK54" i="14"/>
  <c r="CJ54" i="14"/>
  <c r="CA58" i="14"/>
  <c r="CP54" i="14"/>
  <c r="CL54" i="14"/>
  <c r="CC58" i="14"/>
  <c r="CD54" i="14"/>
  <c r="CE58" i="14"/>
  <c r="CF54" i="14"/>
  <c r="CF58" i="14" s="1"/>
  <c r="CG58" i="14"/>
  <c r="CH54" i="14"/>
  <c r="CH58" i="14" s="1"/>
  <c r="CI58" i="14"/>
  <c r="CN54" i="14"/>
  <c r="CN58" i="14" s="1"/>
  <c r="N55" i="14"/>
  <c r="M55" i="14"/>
  <c r="S55" i="14"/>
  <c r="O55" i="14"/>
  <c r="X55" i="14"/>
  <c r="AM55" i="14"/>
  <c r="AL55" i="14"/>
  <c r="AR55" i="14"/>
  <c r="AN55" i="14"/>
  <c r="AI58" i="14"/>
  <c r="AJ55" i="14"/>
  <c r="BL55" i="14"/>
  <c r="BK55" i="14"/>
  <c r="BQ55" i="14"/>
  <c r="BM55" i="14"/>
  <c r="BV55" i="14"/>
  <c r="CK55" i="14"/>
  <c r="CJ55" i="14"/>
  <c r="CP55" i="14"/>
  <c r="CL55" i="14"/>
  <c r="CU55" i="14"/>
  <c r="N56" i="14"/>
  <c r="M56" i="14"/>
  <c r="S56" i="14"/>
  <c r="O56" i="14"/>
  <c r="X56" i="14"/>
  <c r="AM56" i="14"/>
  <c r="AL56" i="14"/>
  <c r="AR56" i="14"/>
  <c r="AN56" i="14"/>
  <c r="AW56" i="14"/>
  <c r="BL56" i="14"/>
  <c r="BK56" i="14"/>
  <c r="BQ56" i="14"/>
  <c r="BM56" i="14"/>
  <c r="BV56" i="14"/>
  <c r="CK56" i="14"/>
  <c r="CJ56" i="14"/>
  <c r="CP56" i="14"/>
  <c r="CL56" i="14"/>
  <c r="CU56" i="14"/>
  <c r="N57" i="14"/>
  <c r="M57" i="14"/>
  <c r="S57" i="14"/>
  <c r="O57" i="14"/>
  <c r="X57" i="14"/>
  <c r="AM57" i="14"/>
  <c r="AL57" i="14"/>
  <c r="AR57" i="14"/>
  <c r="AN57" i="14"/>
  <c r="AW57" i="14"/>
  <c r="BL57" i="14"/>
  <c r="BK57" i="14"/>
  <c r="BQ57" i="14"/>
  <c r="BM57" i="14"/>
  <c r="BV57" i="14"/>
  <c r="CK57" i="14"/>
  <c r="CJ57" i="14"/>
  <c r="CP57" i="14"/>
  <c r="CL57" i="14"/>
  <c r="CU57" i="14"/>
  <c r="C73" i="14"/>
  <c r="C74" i="14" s="1"/>
  <c r="C76" i="14" s="1"/>
  <c r="N59" i="14"/>
  <c r="M59" i="14"/>
  <c r="D73" i="14"/>
  <c r="D74" i="14" s="1"/>
  <c r="D76" i="14" s="1"/>
  <c r="S59" i="14"/>
  <c r="O59" i="14"/>
  <c r="G73" i="14"/>
  <c r="X59" i="14"/>
  <c r="AB73" i="14"/>
  <c r="AB74" i="14" s="1"/>
  <c r="AB76" i="14" s="1"/>
  <c r="AM59" i="14"/>
  <c r="AL59" i="14"/>
  <c r="AC73" i="14"/>
  <c r="AC74" i="14" s="1"/>
  <c r="AC76" i="14" s="1"/>
  <c r="AR59" i="14"/>
  <c r="AN59" i="14"/>
  <c r="AF73" i="14"/>
  <c r="AW59" i="14"/>
  <c r="BA73" i="14"/>
  <c r="BA74" i="14" s="1"/>
  <c r="BA76" i="14" s="1"/>
  <c r="BL59" i="14"/>
  <c r="BK59" i="14"/>
  <c r="BB73" i="14"/>
  <c r="BB74" i="14" s="1"/>
  <c r="BB76" i="14" s="1"/>
  <c r="BQ59" i="14"/>
  <c r="BM59" i="14"/>
  <c r="BC74" i="14"/>
  <c r="BC76" i="14" s="1"/>
  <c r="BD73" i="14"/>
  <c r="BD74" i="14" s="1"/>
  <c r="BD76" i="14" s="1"/>
  <c r="BE59" i="14"/>
  <c r="BF73" i="14"/>
  <c r="BF74" i="14" s="1"/>
  <c r="BF76" i="14" s="1"/>
  <c r="BG59" i="14"/>
  <c r="BG73" i="14" s="1"/>
  <c r="BH73" i="14"/>
  <c r="BH74" i="14" s="1"/>
  <c r="BH76" i="14" s="1"/>
  <c r="BI59" i="14"/>
  <c r="BI73" i="14" s="1"/>
  <c r="BJ73" i="14"/>
  <c r="BJ74" i="14" s="1"/>
  <c r="BJ76" i="14" s="1"/>
  <c r="BO59" i="14"/>
  <c r="BO73" i="14" s="1"/>
  <c r="BP74" i="14"/>
  <c r="BP76" i="14" s="1"/>
  <c r="BR74" i="14"/>
  <c r="BR76" i="14" s="1"/>
  <c r="BU74" i="14"/>
  <c r="BU76" i="14" s="1"/>
  <c r="BZ73" i="14"/>
  <c r="BZ74" i="14" s="1"/>
  <c r="BZ76" i="14" s="1"/>
  <c r="CK59" i="14"/>
  <c r="CJ59" i="14"/>
  <c r="CA73" i="14"/>
  <c r="CA74" i="14" s="1"/>
  <c r="CA76" i="14" s="1"/>
  <c r="CP59" i="14"/>
  <c r="CL59" i="14"/>
  <c r="CB74" i="14"/>
  <c r="CB76" i="14" s="1"/>
  <c r="CC73" i="14"/>
  <c r="CC74" i="14" s="1"/>
  <c r="CC76" i="14" s="1"/>
  <c r="CD59" i="14"/>
  <c r="CE73" i="14"/>
  <c r="CE74" i="14" s="1"/>
  <c r="CE76" i="14" s="1"/>
  <c r="CF59" i="14"/>
  <c r="CF73" i="14" s="1"/>
  <c r="CG73" i="14"/>
  <c r="CG74" i="14" s="1"/>
  <c r="CG76" i="14" s="1"/>
  <c r="CH59" i="14"/>
  <c r="CH73" i="14" s="1"/>
  <c r="CI73" i="14"/>
  <c r="CI74" i="14" s="1"/>
  <c r="CI76" i="14" s="1"/>
  <c r="CN59" i="14"/>
  <c r="CN73" i="14" s="1"/>
  <c r="CO74" i="14"/>
  <c r="CO76" i="14" s="1"/>
  <c r="CQ74" i="14"/>
  <c r="CQ76" i="14" s="1"/>
  <c r="CT74" i="14"/>
  <c r="CT76" i="14" s="1"/>
  <c r="DO74" i="14"/>
  <c r="DO76" i="14" s="1"/>
  <c r="EN74" i="14"/>
  <c r="EN76" i="14" s="1"/>
  <c r="FM74" i="14"/>
  <c r="FM76" i="14" s="1"/>
  <c r="GL74" i="14"/>
  <c r="GL76" i="14" s="1"/>
  <c r="HK74" i="14"/>
  <c r="HK76" i="14" s="1"/>
  <c r="IJ74" i="14"/>
  <c r="IJ76" i="14" s="1"/>
  <c r="JI74" i="14"/>
  <c r="JI76" i="14" s="1"/>
  <c r="KH74" i="14"/>
  <c r="KH76" i="14" s="1"/>
  <c r="N60" i="14"/>
  <c r="M60" i="14"/>
  <c r="S60" i="14"/>
  <c r="O60" i="14"/>
  <c r="X60" i="14"/>
  <c r="AM60" i="14"/>
  <c r="AL60" i="14"/>
  <c r="AR60" i="14"/>
  <c r="AN60" i="14"/>
  <c r="AW60" i="14"/>
  <c r="BL60" i="14"/>
  <c r="BK60" i="14"/>
  <c r="BQ60" i="14"/>
  <c r="BM60" i="14"/>
  <c r="BV60" i="14"/>
  <c r="CK60" i="14"/>
  <c r="CJ60" i="14"/>
  <c r="CP60" i="14"/>
  <c r="CL60" i="14"/>
  <c r="CU60" i="14"/>
  <c r="N61" i="14"/>
  <c r="M61" i="14"/>
  <c r="S61" i="14"/>
  <c r="O61" i="14"/>
  <c r="X61" i="14"/>
  <c r="AM61" i="14"/>
  <c r="AL61" i="14"/>
  <c r="AR61" i="14"/>
  <c r="AN61" i="14"/>
  <c r="AW61" i="14"/>
  <c r="BL61" i="14"/>
  <c r="BK61" i="14"/>
  <c r="BQ61" i="14"/>
  <c r="BM61" i="14"/>
  <c r="BV61" i="14"/>
  <c r="CK61" i="14"/>
  <c r="CJ61" i="14"/>
  <c r="CP61" i="14"/>
  <c r="CL61" i="14"/>
  <c r="CU61" i="14"/>
  <c r="N62" i="14"/>
  <c r="M62" i="14"/>
  <c r="S62" i="14"/>
  <c r="O62" i="14"/>
  <c r="X62" i="14"/>
  <c r="AM62" i="14"/>
  <c r="AL62" i="14"/>
  <c r="AR62" i="14"/>
  <c r="AN62" i="14"/>
  <c r="AW62" i="14"/>
  <c r="BL62" i="14"/>
  <c r="BK62" i="14"/>
  <c r="BQ62" i="14"/>
  <c r="BM62" i="14"/>
  <c r="BV62" i="14"/>
  <c r="CK62" i="14"/>
  <c r="CJ62" i="14"/>
  <c r="CP62" i="14"/>
  <c r="CL62" i="14"/>
  <c r="CU62" i="14"/>
  <c r="N63" i="14"/>
  <c r="M63" i="14"/>
  <c r="S63" i="14"/>
  <c r="O63" i="14"/>
  <c r="X63" i="14"/>
  <c r="AM63" i="14"/>
  <c r="AL63" i="14"/>
  <c r="AR63" i="14"/>
  <c r="AN63" i="14"/>
  <c r="AW63" i="14"/>
  <c r="BL63" i="14"/>
  <c r="BK63" i="14"/>
  <c r="BQ63" i="14"/>
  <c r="BM63" i="14"/>
  <c r="BV63" i="14"/>
  <c r="CK63" i="14"/>
  <c r="CJ63" i="14"/>
  <c r="CP63" i="14"/>
  <c r="CL63" i="14"/>
  <c r="CU63" i="14"/>
  <c r="N64" i="14"/>
  <c r="M64" i="14"/>
  <c r="S64" i="14"/>
  <c r="O64" i="14"/>
  <c r="X64" i="14"/>
  <c r="AM64" i="14"/>
  <c r="AL64" i="14"/>
  <c r="AR64" i="14"/>
  <c r="AN64" i="14"/>
  <c r="AW64" i="14"/>
  <c r="BL64" i="14"/>
  <c r="BK64" i="14"/>
  <c r="BQ64" i="14"/>
  <c r="BM64" i="14"/>
  <c r="BV64" i="14"/>
  <c r="CK64" i="14"/>
  <c r="CJ64" i="14"/>
  <c r="CP64" i="14"/>
  <c r="CL64" i="14"/>
  <c r="CU64" i="14"/>
  <c r="N65" i="14"/>
  <c r="M65" i="14"/>
  <c r="S65" i="14"/>
  <c r="O65" i="14"/>
  <c r="X65" i="14"/>
  <c r="AM65" i="14"/>
  <c r="AL65" i="14"/>
  <c r="AR65" i="14"/>
  <c r="AN65" i="14"/>
  <c r="AW65" i="14"/>
  <c r="BL65" i="14"/>
  <c r="BK65" i="14"/>
  <c r="BQ65" i="14"/>
  <c r="BM65" i="14"/>
  <c r="BV65" i="14"/>
  <c r="CK65" i="14"/>
  <c r="CJ65" i="14"/>
  <c r="CP65" i="14"/>
  <c r="CL65" i="14"/>
  <c r="CU65" i="14"/>
  <c r="N66" i="14"/>
  <c r="M66" i="14"/>
  <c r="S66" i="14"/>
  <c r="O66" i="14"/>
  <c r="X66" i="14"/>
  <c r="AM66" i="14"/>
  <c r="AL66" i="14"/>
  <c r="AR66" i="14"/>
  <c r="AN66" i="14"/>
  <c r="AW66" i="14"/>
  <c r="BL66" i="14"/>
  <c r="BK66" i="14"/>
  <c r="BQ66" i="14"/>
  <c r="BM66" i="14"/>
  <c r="BV66" i="14"/>
  <c r="CK66" i="14"/>
  <c r="CJ66" i="14"/>
  <c r="CP66" i="14"/>
  <c r="CL66" i="14"/>
  <c r="CU66" i="14"/>
  <c r="N67" i="14"/>
  <c r="M67" i="14"/>
  <c r="S67" i="14"/>
  <c r="O67" i="14"/>
  <c r="X67" i="14"/>
  <c r="AM67" i="14"/>
  <c r="AL67" i="14"/>
  <c r="AR67" i="14"/>
  <c r="AN67" i="14"/>
  <c r="AW67" i="14"/>
  <c r="BL67" i="14"/>
  <c r="BK67" i="14"/>
  <c r="BQ67" i="14"/>
  <c r="BM67" i="14"/>
  <c r="BV67" i="14"/>
  <c r="CK67" i="14"/>
  <c r="CJ67" i="14"/>
  <c r="CP67" i="14"/>
  <c r="CL67" i="14"/>
  <c r="CU67" i="14"/>
  <c r="N68" i="14"/>
  <c r="M68" i="14"/>
  <c r="S68" i="14"/>
  <c r="O68" i="14"/>
  <c r="X68" i="14"/>
  <c r="AM68" i="14"/>
  <c r="AL68" i="14"/>
  <c r="AR68" i="14"/>
  <c r="AN68" i="14"/>
  <c r="AW68" i="14"/>
  <c r="BL68" i="14"/>
  <c r="BK68" i="14"/>
  <c r="BQ68" i="14"/>
  <c r="BM68" i="14"/>
  <c r="BV68" i="14"/>
  <c r="CK68" i="14"/>
  <c r="CJ68" i="14"/>
  <c r="CP68" i="14"/>
  <c r="CL68" i="14"/>
  <c r="CU68" i="14"/>
  <c r="N69" i="14"/>
  <c r="M69" i="14"/>
  <c r="S69" i="14"/>
  <c r="O69" i="14"/>
  <c r="X69" i="14"/>
  <c r="AM69" i="14"/>
  <c r="AL69" i="14"/>
  <c r="AR69" i="14"/>
  <c r="AN69" i="14"/>
  <c r="AW69" i="14"/>
  <c r="BL69" i="14"/>
  <c r="BK69" i="14"/>
  <c r="BQ69" i="14"/>
  <c r="BM69" i="14"/>
  <c r="BV69" i="14"/>
  <c r="CK69" i="14"/>
  <c r="CJ69" i="14"/>
  <c r="CP69" i="14"/>
  <c r="CL69" i="14"/>
  <c r="CU69" i="14"/>
  <c r="N70" i="14"/>
  <c r="M70" i="14"/>
  <c r="S70" i="14"/>
  <c r="O70" i="14"/>
  <c r="X70" i="14"/>
  <c r="AM70" i="14"/>
  <c r="AL70" i="14"/>
  <c r="AR70" i="14"/>
  <c r="AN70" i="14"/>
  <c r="AW70" i="14"/>
  <c r="BL70" i="14"/>
  <c r="BK70" i="14"/>
  <c r="BQ70" i="14"/>
  <c r="BM70" i="14"/>
  <c r="BV70" i="14"/>
  <c r="CK70" i="14"/>
  <c r="CJ70" i="14"/>
  <c r="CP70" i="14"/>
  <c r="CL70" i="14"/>
  <c r="CU70" i="14"/>
  <c r="N71" i="14"/>
  <c r="M71" i="14"/>
  <c r="S71" i="14"/>
  <c r="O71" i="14"/>
  <c r="X71" i="14"/>
  <c r="AM71" i="14"/>
  <c r="AL71" i="14"/>
  <c r="AR71" i="14"/>
  <c r="AN71" i="14"/>
  <c r="AW71" i="14"/>
  <c r="BL71" i="14"/>
  <c r="BK71" i="14"/>
  <c r="BQ71" i="14"/>
  <c r="BM71" i="14"/>
  <c r="BV71" i="14"/>
  <c r="CK71" i="14"/>
  <c r="CJ71" i="14"/>
  <c r="CP71" i="14"/>
  <c r="CL71" i="14"/>
  <c r="CU71" i="14"/>
  <c r="N72" i="14"/>
  <c r="M72" i="14"/>
  <c r="S72" i="14"/>
  <c r="O72" i="14"/>
  <c r="X72" i="14"/>
  <c r="AM72" i="14"/>
  <c r="AL72" i="14"/>
  <c r="AR72" i="14"/>
  <c r="AN72" i="14"/>
  <c r="AW72" i="14"/>
  <c r="BL72" i="14"/>
  <c r="BK72" i="14"/>
  <c r="BQ72" i="14"/>
  <c r="BM72" i="14"/>
  <c r="BV72" i="14"/>
  <c r="CK72" i="14"/>
  <c r="CJ72" i="14"/>
  <c r="CP72" i="14"/>
  <c r="CL72" i="14"/>
  <c r="CU72" i="14"/>
  <c r="E74" i="14"/>
  <c r="E76" i="14" s="1"/>
  <c r="F74" i="14"/>
  <c r="F76" i="14" s="1"/>
  <c r="H74" i="14"/>
  <c r="H76" i="14" s="1"/>
  <c r="J74" i="14"/>
  <c r="J76" i="14" s="1"/>
  <c r="L74" i="14"/>
  <c r="L76" i="14" s="1"/>
  <c r="R74" i="14"/>
  <c r="R76" i="14" s="1"/>
  <c r="T77" i="14"/>
  <c r="T74" i="14"/>
  <c r="T76" i="14" s="1"/>
  <c r="U74" i="14"/>
  <c r="U76" i="14" s="1"/>
  <c r="V74" i="14"/>
  <c r="W74" i="14"/>
  <c r="W76" i="14" s="1"/>
  <c r="AD74" i="14"/>
  <c r="AD76" i="14" s="1"/>
  <c r="AE74" i="14"/>
  <c r="AE76" i="14" s="1"/>
  <c r="AG74" i="14"/>
  <c r="AG76" i="14" s="1"/>
  <c r="AI74" i="14"/>
  <c r="AI76" i="14" s="1"/>
  <c r="AK74" i="14"/>
  <c r="AK76" i="14" s="1"/>
  <c r="AQ74" i="14"/>
  <c r="AQ76" i="14" s="1"/>
  <c r="AS74" i="14"/>
  <c r="AS76" i="14" s="1"/>
  <c r="AT74" i="14"/>
  <c r="AT76" i="14" s="1"/>
  <c r="AU74" i="14"/>
  <c r="AV74" i="14"/>
  <c r="AV76" i="14" s="1"/>
  <c r="BS74" i="14"/>
  <c r="BS76" i="14" s="1"/>
  <c r="BT74" i="14"/>
  <c r="BT76" i="14" s="1"/>
  <c r="CR74" i="14"/>
  <c r="CR76" i="14" s="1"/>
  <c r="CS74" i="14"/>
  <c r="CY74" i="14"/>
  <c r="CY76" i="14" s="1"/>
  <c r="CZ74" i="14"/>
  <c r="CZ76" i="14" s="1"/>
  <c r="DA74" i="14"/>
  <c r="DA76" i="14" s="1"/>
  <c r="DB74" i="14"/>
  <c r="DB76" i="14" s="1"/>
  <c r="DQ74" i="14"/>
  <c r="DQ76" i="14" s="1"/>
  <c r="DR74" i="14"/>
  <c r="DR76" i="14" s="1"/>
  <c r="DX74" i="14"/>
  <c r="DX76" i="14" s="1"/>
  <c r="DY74" i="14"/>
  <c r="DY76" i="14" s="1"/>
  <c r="DZ74" i="14"/>
  <c r="DZ76" i="14" s="1"/>
  <c r="EA74" i="14"/>
  <c r="EA76" i="14" s="1"/>
  <c r="EP74" i="14"/>
  <c r="EP76" i="14" s="1"/>
  <c r="EQ74" i="14"/>
  <c r="EQ76" i="14" s="1"/>
  <c r="EW74" i="14"/>
  <c r="EW76" i="14" s="1"/>
  <c r="EX74" i="14"/>
  <c r="EX76" i="14" s="1"/>
  <c r="EY74" i="14"/>
  <c r="EY76" i="14" s="1"/>
  <c r="EZ74" i="14"/>
  <c r="EZ76" i="14" s="1"/>
  <c r="FO74" i="14"/>
  <c r="FO76" i="14" s="1"/>
  <c r="FP74" i="14"/>
  <c r="FP76" i="14" s="1"/>
  <c r="FV74" i="14"/>
  <c r="FV76" i="14" s="1"/>
  <c r="FW74" i="14"/>
  <c r="FW76" i="14" s="1"/>
  <c r="FX74" i="14"/>
  <c r="FX76" i="14" s="1"/>
  <c r="FY74" i="14"/>
  <c r="FY76" i="14" s="1"/>
  <c r="GN74" i="14"/>
  <c r="GN76" i="14" s="1"/>
  <c r="GO74" i="14"/>
  <c r="GO76" i="14" s="1"/>
  <c r="GU74" i="14"/>
  <c r="GU76" i="14" s="1"/>
  <c r="GV74" i="14"/>
  <c r="GV76" i="14" s="1"/>
  <c r="GW74" i="14"/>
  <c r="GW76" i="14" s="1"/>
  <c r="GX74" i="14"/>
  <c r="GX76" i="14" s="1"/>
  <c r="HM74" i="14"/>
  <c r="HM76" i="14" s="1"/>
  <c r="HN74" i="14"/>
  <c r="HN76" i="14" s="1"/>
  <c r="HT74" i="14"/>
  <c r="HT76" i="14" s="1"/>
  <c r="HU74" i="14"/>
  <c r="HU76" i="14" s="1"/>
  <c r="HV74" i="14"/>
  <c r="HV76" i="14" s="1"/>
  <c r="HW74" i="14"/>
  <c r="HW76" i="14" s="1"/>
  <c r="IL74" i="14"/>
  <c r="IL76" i="14" s="1"/>
  <c r="IM74" i="14"/>
  <c r="IM76" i="14" s="1"/>
  <c r="IS74" i="14"/>
  <c r="IS76" i="14" s="1"/>
  <c r="IT74" i="14"/>
  <c r="IT76" i="14" s="1"/>
  <c r="IU74" i="14"/>
  <c r="IU76" i="14" s="1"/>
  <c r="IV74" i="14"/>
  <c r="IV76" i="14" s="1"/>
  <c r="JK74" i="14"/>
  <c r="JK76" i="14" s="1"/>
  <c r="JL74" i="14"/>
  <c r="JL76" i="14" s="1"/>
  <c r="JR74" i="14"/>
  <c r="JR76" i="14" s="1"/>
  <c r="JS74" i="14"/>
  <c r="JS76" i="14" s="1"/>
  <c r="JT74" i="14"/>
  <c r="JT76" i="14" s="1"/>
  <c r="JU74" i="14"/>
  <c r="JU76" i="14" s="1"/>
  <c r="KJ74" i="14"/>
  <c r="KJ76" i="14" s="1"/>
  <c r="KK74" i="14"/>
  <c r="KK76" i="14" s="1"/>
  <c r="R10" i="11"/>
  <c r="E29" i="11"/>
  <c r="F8" i="11"/>
  <c r="J6" i="11"/>
  <c r="E18" i="11"/>
  <c r="H24" i="11"/>
  <c r="I24" i="11" s="1"/>
  <c r="J22" i="11"/>
  <c r="K22" i="11" s="1"/>
  <c r="J5" i="11"/>
  <c r="S6" i="11"/>
  <c r="L32" i="11"/>
  <c r="S5" i="11"/>
  <c r="P5" i="11" s="1"/>
  <c r="L34" i="11"/>
  <c r="Q34" i="11" s="1"/>
  <c r="D45" i="11"/>
  <c r="H11" i="11"/>
  <c r="J18" i="11"/>
  <c r="E24" i="11"/>
  <c r="J30" i="11"/>
  <c r="K30" i="11" s="1"/>
  <c r="S32" i="11"/>
  <c r="P32" i="11" s="1"/>
  <c r="L33" i="11"/>
  <c r="Q33" i="11" s="1"/>
  <c r="R33" i="11"/>
  <c r="F42" i="11"/>
  <c r="E52" i="11"/>
  <c r="S57" i="11"/>
  <c r="F68" i="11"/>
  <c r="G68" i="11" s="1"/>
  <c r="F62" i="11"/>
  <c r="F69" i="11"/>
  <c r="L11" i="11"/>
  <c r="L13" i="11" s="1"/>
  <c r="H14" i="11"/>
  <c r="S17" i="11"/>
  <c r="P17" i="11" s="1"/>
  <c r="L17" i="11"/>
  <c r="L19" i="11" s="1"/>
  <c r="H21" i="11"/>
  <c r="H31" i="11" s="1"/>
  <c r="H12" i="11"/>
  <c r="E23" i="11"/>
  <c r="J29" i="11"/>
  <c r="S34" i="11"/>
  <c r="P34" i="11" s="1"/>
  <c r="F40" i="11"/>
  <c r="G40" i="11" s="1"/>
  <c r="G41" i="11" s="1"/>
  <c r="F43" i="11"/>
  <c r="E53" i="11"/>
  <c r="S68" i="11"/>
  <c r="H15" i="11"/>
  <c r="S18" i="11"/>
  <c r="P18" i="11" s="1"/>
  <c r="L18" i="11"/>
  <c r="Q18" i="11" s="1"/>
  <c r="E22" i="11"/>
  <c r="H30" i="11"/>
  <c r="J28" i="11"/>
  <c r="S33" i="11"/>
  <c r="H53" i="11"/>
  <c r="F49" i="11"/>
  <c r="G49" i="11" s="1"/>
  <c r="J12" i="11"/>
  <c r="R13" i="11"/>
  <c r="J14" i="11"/>
  <c r="H29" i="11"/>
  <c r="J27" i="11"/>
  <c r="K27" i="11" s="1"/>
  <c r="J15" i="11"/>
  <c r="K15" i="11" s="1"/>
  <c r="H28" i="11"/>
  <c r="I28" i="11" s="1"/>
  <c r="J26" i="11"/>
  <c r="H32" i="11"/>
  <c r="J40" i="11"/>
  <c r="F55" i="11"/>
  <c r="L7" i="11"/>
  <c r="H34" i="11"/>
  <c r="S55" i="11"/>
  <c r="S56" i="11" s="1"/>
  <c r="R50" i="11"/>
  <c r="H59" i="11"/>
  <c r="J59" i="11"/>
  <c r="L8" i="11"/>
  <c r="Q8" i="11" s="1"/>
  <c r="S4" i="11"/>
  <c r="P4" i="11" s="1"/>
  <c r="E5" i="11"/>
  <c r="E10" i="11" s="1"/>
  <c r="F38" i="11"/>
  <c r="H33" i="11"/>
  <c r="I33" i="11" s="1"/>
  <c r="S62" i="11"/>
  <c r="P62" i="11" s="1"/>
  <c r="L42" i="11"/>
  <c r="Q42" i="11" s="1"/>
  <c r="F52" i="11"/>
  <c r="J54" i="11"/>
  <c r="C45" i="11"/>
  <c r="J55" i="11"/>
  <c r="K55" i="11" s="1"/>
  <c r="L50" i="11"/>
  <c r="Q50" i="11" s="1"/>
  <c r="F9" i="11"/>
  <c r="G9" i="11" s="1"/>
  <c r="F18" i="11"/>
  <c r="G18" i="11" s="1"/>
  <c r="H25" i="11"/>
  <c r="J23" i="11"/>
  <c r="E28" i="11"/>
  <c r="S7" i="11"/>
  <c r="E14" i="11"/>
  <c r="E16" i="11" s="1"/>
  <c r="H17" i="11"/>
  <c r="E27" i="11"/>
  <c r="H23" i="11"/>
  <c r="J33" i="11"/>
  <c r="K33" i="11" s="1"/>
  <c r="L36" i="11"/>
  <c r="Q36" i="11" s="1"/>
  <c r="Q37" i="11" s="1"/>
  <c r="H38" i="11"/>
  <c r="H39" i="11" s="1"/>
  <c r="L15" i="11"/>
  <c r="Q15" i="11" s="1"/>
  <c r="F17" i="11"/>
  <c r="E30" i="11"/>
  <c r="H26" i="11"/>
  <c r="J24" i="11"/>
  <c r="K24" i="11" s="1"/>
  <c r="E35" i="11"/>
  <c r="F53" i="11"/>
  <c r="E51" i="11"/>
  <c r="F57" i="11"/>
  <c r="E48" i="11"/>
  <c r="S44" i="11"/>
  <c r="R42" i="11"/>
  <c r="R44" i="11" s="1"/>
  <c r="S21" i="11"/>
  <c r="P21" i="11" s="1"/>
  <c r="F61" i="11"/>
  <c r="F67" i="11"/>
  <c r="L9" i="11"/>
  <c r="Q9" i="11" s="1"/>
  <c r="S9" i="11"/>
  <c r="F14" i="11"/>
  <c r="G14" i="11" s="1"/>
  <c r="E26" i="11"/>
  <c r="H22" i="11"/>
  <c r="J32" i="11"/>
  <c r="R35" i="11"/>
  <c r="J52" i="11"/>
  <c r="R14" i="11"/>
  <c r="E11" i="11"/>
  <c r="E13" i="11" s="1"/>
  <c r="S8" i="11"/>
  <c r="E25" i="11"/>
  <c r="J34" i="11"/>
  <c r="K34" i="11" s="1"/>
  <c r="E42" i="11"/>
  <c r="E44" i="11" s="1"/>
  <c r="F66" i="11"/>
  <c r="G66" i="11" s="1"/>
  <c r="F60" i="11"/>
  <c r="R51" i="11"/>
  <c r="R15" i="11"/>
  <c r="S26" i="11"/>
  <c r="R17" i="11"/>
  <c r="F65" i="11"/>
  <c r="G65" i="11" s="1"/>
  <c r="F59" i="11"/>
  <c r="G59" i="11" s="1"/>
  <c r="R18" i="11"/>
  <c r="E54" i="11"/>
  <c r="R71" i="11"/>
  <c r="R56" i="11"/>
  <c r="E55" i="11"/>
  <c r="F64" i="11"/>
  <c r="F58" i="11"/>
  <c r="S15" i="11"/>
  <c r="S16" i="11" s="1"/>
  <c r="S11" i="11"/>
  <c r="P11" i="11" s="1"/>
  <c r="L4" i="11"/>
  <c r="L10" i="11" s="1"/>
  <c r="J11" i="11"/>
  <c r="L14" i="11"/>
  <c r="L16" i="11" s="1"/>
  <c r="E17" i="11"/>
  <c r="E19" i="11" s="1"/>
  <c r="E21" i="11"/>
  <c r="H27" i="11"/>
  <c r="I27" i="11" s="1"/>
  <c r="J25" i="11"/>
  <c r="K25" i="11" s="1"/>
  <c r="R21" i="11"/>
  <c r="R31" i="11" s="1"/>
  <c r="F54" i="11"/>
  <c r="E57" i="11"/>
  <c r="E71" i="11" s="1"/>
  <c r="F63" i="11"/>
  <c r="G63" i="11" s="1"/>
  <c r="F70" i="11"/>
  <c r="J66" i="11"/>
  <c r="K66" i="11" s="1"/>
  <c r="S12" i="11"/>
  <c r="P12" i="11" s="1"/>
  <c r="CL21" i="13"/>
  <c r="CL33" i="13"/>
  <c r="BM50" i="13"/>
  <c r="C46" i="11"/>
  <c r="N46" i="11" s="1"/>
  <c r="BM12" i="13"/>
  <c r="BT58" i="13"/>
  <c r="BA56" i="13"/>
  <c r="BY60" i="13"/>
  <c r="BY63" i="13"/>
  <c r="BY66" i="13"/>
  <c r="BY69" i="13"/>
  <c r="BY72" i="13"/>
  <c r="BO12" i="13"/>
  <c r="CP12" i="13"/>
  <c r="AZ8" i="13"/>
  <c r="BZ8" i="13"/>
  <c r="AZ11" i="13"/>
  <c r="BK11" i="13" s="1"/>
  <c r="BU11" i="13" s="1"/>
  <c r="BZ11" i="13"/>
  <c r="CO11" i="13" s="1"/>
  <c r="BZ20" i="13"/>
  <c r="BZ24" i="13"/>
  <c r="CK24" i="13" s="1"/>
  <c r="BZ28" i="13"/>
  <c r="BZ32" i="13"/>
  <c r="CL42" i="13"/>
  <c r="CL43" i="13" s="1"/>
  <c r="BQ53" i="13"/>
  <c r="CS53" i="13"/>
  <c r="AZ60" i="13"/>
  <c r="AZ63" i="13"/>
  <c r="AZ66" i="13"/>
  <c r="AZ69" i="13"/>
  <c r="AZ72" i="13"/>
  <c r="BK72" i="13" s="1"/>
  <c r="BU72" i="13" s="1"/>
  <c r="BQ12" i="13"/>
  <c r="CS12" i="13"/>
  <c r="BO15" i="13"/>
  <c r="CS15" i="13"/>
  <c r="BY17" i="13"/>
  <c r="CJ17" i="13" s="1"/>
  <c r="CT17" i="13" s="1"/>
  <c r="AZ20" i="13"/>
  <c r="AZ21" i="13" s="1"/>
  <c r="AZ24" i="13"/>
  <c r="AZ28" i="13"/>
  <c r="AZ32" i="13"/>
  <c r="CA37" i="13"/>
  <c r="AZ40" i="13"/>
  <c r="CA50" i="13"/>
  <c r="BT53" i="13"/>
  <c r="BY57" i="13"/>
  <c r="BA60" i="13"/>
  <c r="BP60" i="13" s="1"/>
  <c r="BA63" i="13"/>
  <c r="BP63" i="13" s="1"/>
  <c r="BA66" i="13"/>
  <c r="BP66" i="13" s="1"/>
  <c r="BA69" i="13"/>
  <c r="BP69" i="13" s="1"/>
  <c r="BT12" i="13"/>
  <c r="BT15" i="13"/>
  <c r="BZ17" i="13"/>
  <c r="BA20" i="13"/>
  <c r="BA24" i="13"/>
  <c r="BP24" i="13" s="1"/>
  <c r="BY25" i="13"/>
  <c r="CI25" i="13" s="1"/>
  <c r="BA28" i="13"/>
  <c r="BY29" i="13"/>
  <c r="BA32" i="13"/>
  <c r="BB37" i="13"/>
  <c r="CA46" i="13"/>
  <c r="BB50" i="13"/>
  <c r="CA58" i="13"/>
  <c r="CL59" i="13"/>
  <c r="CL73" i="13" s="1"/>
  <c r="BY9" i="13"/>
  <c r="CI9" i="13" s="1"/>
  <c r="BA16" i="13"/>
  <c r="BY35" i="13"/>
  <c r="CI35" i="13" s="1"/>
  <c r="CL38" i="13"/>
  <c r="CL39" i="13" s="1"/>
  <c r="BA44" i="13"/>
  <c r="BY45" i="13"/>
  <c r="BY48" i="13"/>
  <c r="BY55" i="13"/>
  <c r="AZ57" i="13"/>
  <c r="BM59" i="13"/>
  <c r="BM73" i="13" s="1"/>
  <c r="AZ6" i="13"/>
  <c r="BZ6" i="13"/>
  <c r="CO6" i="13" s="1"/>
  <c r="AZ9" i="13"/>
  <c r="BK9" i="13" s="1"/>
  <c r="BU9" i="13" s="1"/>
  <c r="AZ17" i="13"/>
  <c r="AZ18" i="13" s="1"/>
  <c r="AZ25" i="13"/>
  <c r="BK25" i="13" s="1"/>
  <c r="BU25" i="13" s="1"/>
  <c r="AZ29" i="13"/>
  <c r="AZ35" i="13"/>
  <c r="BK35" i="13" s="1"/>
  <c r="BU35" i="13" s="1"/>
  <c r="AZ48" i="13"/>
  <c r="BA51" i="13"/>
  <c r="BL51" i="13" s="1"/>
  <c r="CA53" i="13"/>
  <c r="BB58" i="13"/>
  <c r="AZ61" i="13"/>
  <c r="AZ64" i="13"/>
  <c r="BK64" i="13" s="1"/>
  <c r="BU64" i="13" s="1"/>
  <c r="AZ67" i="13"/>
  <c r="BK67" i="13" s="1"/>
  <c r="BU67" i="13" s="1"/>
  <c r="AZ70" i="13"/>
  <c r="BK70" i="13" s="1"/>
  <c r="BU70" i="13" s="1"/>
  <c r="BA9" i="13"/>
  <c r="CA15" i="13"/>
  <c r="CA22" i="13" s="1"/>
  <c r="BA17" i="13"/>
  <c r="BM21" i="13"/>
  <c r="CP21" i="13"/>
  <c r="CP22" i="13" s="1"/>
  <c r="CP33" i="13"/>
  <c r="BA25" i="13"/>
  <c r="BY26" i="13"/>
  <c r="BA29" i="13"/>
  <c r="BY30" i="13"/>
  <c r="BA35" i="13"/>
  <c r="AZ45" i="13"/>
  <c r="BJ45" i="13" s="1"/>
  <c r="BA48" i="13"/>
  <c r="BL48" i="13" s="1"/>
  <c r="BA70" i="13"/>
  <c r="BB12" i="13"/>
  <c r="BY14" i="13"/>
  <c r="CL16" i="13"/>
  <c r="CL18" i="13" s="1"/>
  <c r="BO33" i="13"/>
  <c r="CS33" i="13"/>
  <c r="CL34" i="13"/>
  <c r="CL37" i="13" s="1"/>
  <c r="BZ42" i="13"/>
  <c r="BA45" i="13"/>
  <c r="CL47" i="13"/>
  <c r="CL50" i="13" s="1"/>
  <c r="BY52" i="13"/>
  <c r="BA55" i="13"/>
  <c r="BP55" i="13" s="1"/>
  <c r="BT73" i="13"/>
  <c r="BY7" i="13"/>
  <c r="BY10" i="13"/>
  <c r="CI10" i="13" s="1"/>
  <c r="BB15" i="13"/>
  <c r="BT21" i="13"/>
  <c r="BT22" i="13" s="1"/>
  <c r="BT33" i="13"/>
  <c r="AZ26" i="13"/>
  <c r="BK26" i="13" s="1"/>
  <c r="BU26" i="13" s="1"/>
  <c r="AZ30" i="13"/>
  <c r="BM37" i="13"/>
  <c r="CN37" i="13"/>
  <c r="BY36" i="13"/>
  <c r="CL46" i="13"/>
  <c r="CN50" i="13"/>
  <c r="BY49" i="13"/>
  <c r="AZ52" i="13"/>
  <c r="AZ53" i="13" s="1"/>
  <c r="BY62" i="13"/>
  <c r="BZ7" i="13"/>
  <c r="AZ14" i="13"/>
  <c r="AZ15" i="13" s="1"/>
  <c r="BA26" i="13"/>
  <c r="BY27" i="13"/>
  <c r="BA30" i="13"/>
  <c r="BP30" i="13" s="1"/>
  <c r="BY31" i="13"/>
  <c r="CI31" i="13" s="1"/>
  <c r="AZ36" i="13"/>
  <c r="BZ36" i="13"/>
  <c r="CK36" i="13" s="1"/>
  <c r="CN46" i="13"/>
  <c r="AZ49" i="13"/>
  <c r="BJ49" i="13" s="1"/>
  <c r="BZ49" i="13"/>
  <c r="BZ50" i="13" s="1"/>
  <c r="BA52" i="13"/>
  <c r="BL52" i="13" s="1"/>
  <c r="CN58" i="13"/>
  <c r="BY56" i="13"/>
  <c r="CI56" i="13" s="1"/>
  <c r="AZ62" i="13"/>
  <c r="AZ65" i="13"/>
  <c r="BK65" i="13" s="1"/>
  <c r="BU65" i="13" s="1"/>
  <c r="AZ68" i="13"/>
  <c r="BK68" i="13" s="1"/>
  <c r="BU68" i="13" s="1"/>
  <c r="AZ71" i="13"/>
  <c r="BK71" i="13" s="1"/>
  <c r="BU71" i="13" s="1"/>
  <c r="CS18" i="13"/>
  <c r="BZ19" i="13"/>
  <c r="BZ21" i="13" s="1"/>
  <c r="BQ37" i="13"/>
  <c r="CS37" i="13"/>
  <c r="BZ38" i="13"/>
  <c r="BM44" i="13"/>
  <c r="BM46" i="13" s="1"/>
  <c r="CP46" i="13"/>
  <c r="BQ50" i="13"/>
  <c r="CS50" i="13"/>
  <c r="CL51" i="13"/>
  <c r="CL53" i="13" s="1"/>
  <c r="BM54" i="13"/>
  <c r="BM58" i="13" s="1"/>
  <c r="CP58" i="13"/>
  <c r="CP74" i="13" s="1"/>
  <c r="BA59" i="13"/>
  <c r="CA73" i="13"/>
  <c r="BA71" i="13"/>
  <c r="CL12" i="13"/>
  <c r="CA33" i="13"/>
  <c r="C12" i="13"/>
  <c r="D12" i="13"/>
  <c r="R6" i="13"/>
  <c r="X9" i="13"/>
  <c r="L12" i="13"/>
  <c r="N12" i="13" s="1"/>
  <c r="Q6" i="13"/>
  <c r="AA12" i="13"/>
  <c r="AL6" i="13"/>
  <c r="AK6" i="13"/>
  <c r="AB12" i="13"/>
  <c r="AQ6" i="13"/>
  <c r="AM6" i="13"/>
  <c r="AE12" i="13"/>
  <c r="AW10" i="13"/>
  <c r="AV6" i="13"/>
  <c r="BA12" i="13"/>
  <c r="BP6" i="13"/>
  <c r="BL6" i="13"/>
  <c r="BC12" i="13"/>
  <c r="BD6" i="13"/>
  <c r="BE12" i="13"/>
  <c r="BF6" i="13"/>
  <c r="BF12" i="13" s="1"/>
  <c r="BG12" i="13"/>
  <c r="BH6" i="13"/>
  <c r="BH12" i="13" s="1"/>
  <c r="BI12" i="13"/>
  <c r="BN6" i="13"/>
  <c r="BN12" i="13" s="1"/>
  <c r="CJ6" i="13"/>
  <c r="CI6" i="13"/>
  <c r="BZ12" i="13"/>
  <c r="CB12" i="13"/>
  <c r="CC6" i="13"/>
  <c r="CD12" i="13"/>
  <c r="CE6" i="13"/>
  <c r="CE12" i="13" s="1"/>
  <c r="CF12" i="13"/>
  <c r="CG6" i="13"/>
  <c r="CG12" i="13" s="1"/>
  <c r="CH12" i="13"/>
  <c r="CM6" i="13"/>
  <c r="CM12" i="13" s="1"/>
  <c r="R7" i="13"/>
  <c r="W7" i="13"/>
  <c r="AL7" i="13"/>
  <c r="AK7" i="13"/>
  <c r="AQ7" i="13"/>
  <c r="AM7" i="13"/>
  <c r="AV7" i="13"/>
  <c r="BK7" i="13"/>
  <c r="BU7" i="13" s="1"/>
  <c r="BJ7" i="13"/>
  <c r="BP7" i="13"/>
  <c r="BL7" i="13"/>
  <c r="CJ7" i="13"/>
  <c r="CI7" i="13"/>
  <c r="CO7" i="13"/>
  <c r="CK7" i="13"/>
  <c r="CT7" i="13"/>
  <c r="R8" i="13"/>
  <c r="W8" i="13"/>
  <c r="AL8" i="13"/>
  <c r="AK8" i="13"/>
  <c r="AQ8" i="13"/>
  <c r="AM8" i="13"/>
  <c r="AV8" i="13"/>
  <c r="BK8" i="13"/>
  <c r="BU8" i="13" s="1"/>
  <c r="BJ8" i="13"/>
  <c r="BP8" i="13"/>
  <c r="BL8" i="13"/>
  <c r="CJ8" i="13"/>
  <c r="CI8" i="13"/>
  <c r="CO8" i="13"/>
  <c r="CK8" i="13"/>
  <c r="CT8" i="13"/>
  <c r="W9" i="13"/>
  <c r="R9" i="13"/>
  <c r="AL9" i="13"/>
  <c r="AK9" i="13"/>
  <c r="AQ9" i="13"/>
  <c r="AM9" i="13"/>
  <c r="AV9" i="13"/>
  <c r="BJ9" i="13"/>
  <c r="BP9" i="13"/>
  <c r="BL9" i="13"/>
  <c r="CJ9" i="13"/>
  <c r="CT9" i="13" s="1"/>
  <c r="CO9" i="13"/>
  <c r="CK9" i="13"/>
  <c r="R10" i="13"/>
  <c r="W10" i="13"/>
  <c r="AL10" i="13"/>
  <c r="AK10" i="13"/>
  <c r="AQ10" i="13"/>
  <c r="AM10" i="13"/>
  <c r="AW13" i="13"/>
  <c r="AV10" i="13"/>
  <c r="BK10" i="13"/>
  <c r="BJ10" i="13"/>
  <c r="BP10" i="13"/>
  <c r="BL10" i="13"/>
  <c r="BV11" i="13"/>
  <c r="BU10" i="13"/>
  <c r="CO10" i="13"/>
  <c r="CK10" i="13"/>
  <c r="W11" i="13"/>
  <c r="R11" i="13"/>
  <c r="AL11" i="13"/>
  <c r="AK11" i="13"/>
  <c r="AQ11" i="13"/>
  <c r="AM11" i="13"/>
  <c r="AV11" i="13"/>
  <c r="BP11" i="13"/>
  <c r="BL11" i="13"/>
  <c r="CJ11" i="13"/>
  <c r="CT11" i="13" s="1"/>
  <c r="CI11" i="13"/>
  <c r="CK11" i="13"/>
  <c r="C15" i="13"/>
  <c r="D15" i="13"/>
  <c r="R13" i="13"/>
  <c r="W13" i="13"/>
  <c r="AA15" i="13"/>
  <c r="AL13" i="13"/>
  <c r="AK13" i="13"/>
  <c r="AB15" i="13"/>
  <c r="AQ13" i="13"/>
  <c r="AM13" i="13"/>
  <c r="AE15" i="13"/>
  <c r="AV13" i="13"/>
  <c r="BK13" i="13"/>
  <c r="BJ13" i="13"/>
  <c r="BA15" i="13"/>
  <c r="BP13" i="13"/>
  <c r="BL13" i="13"/>
  <c r="BC15" i="13"/>
  <c r="BD13" i="13"/>
  <c r="BE15" i="13"/>
  <c r="BF13" i="13"/>
  <c r="BF15" i="13" s="1"/>
  <c r="BG15" i="13"/>
  <c r="BH13" i="13"/>
  <c r="BH15" i="13" s="1"/>
  <c r="BI15" i="13"/>
  <c r="BN13" i="13"/>
  <c r="BN15" i="13" s="1"/>
  <c r="BY15" i="13"/>
  <c r="CJ13" i="13"/>
  <c r="CI13" i="13"/>
  <c r="BZ15" i="13"/>
  <c r="CO13" i="13"/>
  <c r="CK13" i="13"/>
  <c r="CB15" i="13"/>
  <c r="CC13" i="13"/>
  <c r="CD15" i="13"/>
  <c r="CE13" i="13"/>
  <c r="CE15" i="13" s="1"/>
  <c r="CF15" i="13"/>
  <c r="CG13" i="13"/>
  <c r="CG15" i="13" s="1"/>
  <c r="CH15" i="13"/>
  <c r="CM13" i="13"/>
  <c r="CM15" i="13" s="1"/>
  <c r="R14" i="13"/>
  <c r="W14" i="13"/>
  <c r="AL14" i="13"/>
  <c r="AK14" i="13"/>
  <c r="AQ14" i="13"/>
  <c r="AM14" i="13"/>
  <c r="AV14" i="13"/>
  <c r="BK14" i="13"/>
  <c r="BJ14" i="13"/>
  <c r="BP14" i="13"/>
  <c r="BL14" i="13"/>
  <c r="BU14" i="13"/>
  <c r="CJ14" i="13"/>
  <c r="CT14" i="13" s="1"/>
  <c r="CI14" i="13"/>
  <c r="CO14" i="13"/>
  <c r="CK14" i="13"/>
  <c r="C18" i="13"/>
  <c r="D18" i="13"/>
  <c r="R16" i="13"/>
  <c r="W16" i="13"/>
  <c r="AA18" i="13"/>
  <c r="AL16" i="13"/>
  <c r="AK16" i="13"/>
  <c r="AB18" i="13"/>
  <c r="AQ16" i="13"/>
  <c r="AM16" i="13"/>
  <c r="AE18" i="13"/>
  <c r="AV16" i="13"/>
  <c r="BK16" i="13"/>
  <c r="BJ16" i="13"/>
  <c r="BA18" i="13"/>
  <c r="BP16" i="13"/>
  <c r="BL16" i="13"/>
  <c r="BC18" i="13"/>
  <c r="BD16" i="13"/>
  <c r="BE18" i="13"/>
  <c r="BF16" i="13"/>
  <c r="BF18" i="13" s="1"/>
  <c r="BG18" i="13"/>
  <c r="BH16" i="13"/>
  <c r="BH18" i="13" s="1"/>
  <c r="BI18" i="13"/>
  <c r="BN16" i="13"/>
  <c r="BN18" i="13" s="1"/>
  <c r="BY18" i="13"/>
  <c r="CJ16" i="13"/>
  <c r="CI16" i="13"/>
  <c r="BZ18" i="13"/>
  <c r="CO16" i="13"/>
  <c r="CK16" i="13"/>
  <c r="CB18" i="13"/>
  <c r="CC16" i="13"/>
  <c r="CD18" i="13"/>
  <c r="CE16" i="13"/>
  <c r="CE18" i="13" s="1"/>
  <c r="CF18" i="13"/>
  <c r="CG16" i="13"/>
  <c r="CG18" i="13" s="1"/>
  <c r="CH18" i="13"/>
  <c r="CM16" i="13"/>
  <c r="CM18" i="13" s="1"/>
  <c r="R17" i="13"/>
  <c r="W17" i="13"/>
  <c r="AL17" i="13"/>
  <c r="AK17" i="13"/>
  <c r="AQ17" i="13"/>
  <c r="AM17" i="13"/>
  <c r="AV17" i="13"/>
  <c r="BK17" i="13"/>
  <c r="BU17" i="13" s="1"/>
  <c r="BJ17" i="13"/>
  <c r="BP17" i="13"/>
  <c r="BL17" i="13"/>
  <c r="CO17" i="13"/>
  <c r="CK17" i="13"/>
  <c r="C21" i="13"/>
  <c r="C22" i="13" s="1"/>
  <c r="D21" i="13"/>
  <c r="D22" i="13" s="1"/>
  <c r="R19" i="13"/>
  <c r="W19" i="13"/>
  <c r="AA21" i="13"/>
  <c r="AA22" i="13" s="1"/>
  <c r="AL19" i="13"/>
  <c r="AK19" i="13"/>
  <c r="AB21" i="13"/>
  <c r="AB22" i="13" s="1"/>
  <c r="AQ19" i="13"/>
  <c r="AM19" i="13"/>
  <c r="AE21" i="13"/>
  <c r="AV19" i="13"/>
  <c r="BK19" i="13"/>
  <c r="BJ19" i="13"/>
  <c r="BA21" i="13"/>
  <c r="BP19" i="13"/>
  <c r="BL19" i="13"/>
  <c r="BB22" i="13"/>
  <c r="BC21" i="13"/>
  <c r="BC22" i="13" s="1"/>
  <c r="BD19" i="13"/>
  <c r="BE21" i="13"/>
  <c r="BF19" i="13"/>
  <c r="BF21" i="13" s="1"/>
  <c r="BG21" i="13"/>
  <c r="BH19" i="13"/>
  <c r="BH21" i="13" s="1"/>
  <c r="BI21" i="13"/>
  <c r="BI22" i="13" s="1"/>
  <c r="BN19" i="13"/>
  <c r="BN21" i="13" s="1"/>
  <c r="BQ22" i="13"/>
  <c r="BY21" i="13"/>
  <c r="CJ19" i="13"/>
  <c r="CI19" i="13"/>
  <c r="CO19" i="13"/>
  <c r="CK19" i="13"/>
  <c r="CB21" i="13"/>
  <c r="CC19" i="13"/>
  <c r="CD21" i="13"/>
  <c r="CE19" i="13"/>
  <c r="CE21" i="13" s="1"/>
  <c r="CF21" i="13"/>
  <c r="CF22" i="13" s="1"/>
  <c r="CG19" i="13"/>
  <c r="CG21" i="13" s="1"/>
  <c r="CH21" i="13"/>
  <c r="CM19" i="13"/>
  <c r="CM21" i="13" s="1"/>
  <c r="CN22" i="13"/>
  <c r="CS22" i="13"/>
  <c r="DN22" i="13"/>
  <c r="EM22" i="13"/>
  <c r="FL22" i="13"/>
  <c r="GK22" i="13"/>
  <c r="HJ22" i="13"/>
  <c r="II22" i="13"/>
  <c r="JH22" i="13"/>
  <c r="KG22" i="13"/>
  <c r="R20" i="13"/>
  <c r="W20" i="13"/>
  <c r="AL20" i="13"/>
  <c r="AK20" i="13"/>
  <c r="AQ20" i="13"/>
  <c r="AM20" i="13"/>
  <c r="AV20" i="13"/>
  <c r="BK20" i="13"/>
  <c r="BJ20" i="13"/>
  <c r="BP20" i="13"/>
  <c r="BL20" i="13"/>
  <c r="BU20" i="13"/>
  <c r="CJ20" i="13"/>
  <c r="CT20" i="13" s="1"/>
  <c r="CI20" i="13"/>
  <c r="CO20" i="13"/>
  <c r="CK20" i="13"/>
  <c r="E22" i="13"/>
  <c r="F22" i="13"/>
  <c r="H22" i="13"/>
  <c r="J22" i="13"/>
  <c r="L22" i="13"/>
  <c r="N22" i="13" s="1"/>
  <c r="S22" i="13"/>
  <c r="T22" i="13"/>
  <c r="U22" i="13"/>
  <c r="V22" i="13"/>
  <c r="AC22" i="13"/>
  <c r="AD22" i="13"/>
  <c r="AF22" i="13"/>
  <c r="AH22" i="13"/>
  <c r="AJ22" i="13"/>
  <c r="AP22" i="13"/>
  <c r="AR22" i="13"/>
  <c r="AS22" i="13"/>
  <c r="AT22" i="13"/>
  <c r="AU22" i="13"/>
  <c r="BO22" i="13"/>
  <c r="BR22" i="13"/>
  <c r="BS22" i="13"/>
  <c r="CQ22" i="13"/>
  <c r="CX22" i="13"/>
  <c r="CY22" i="13"/>
  <c r="CZ22" i="13"/>
  <c r="DA22" i="13"/>
  <c r="DP22" i="13"/>
  <c r="DW22" i="13"/>
  <c r="DX22" i="13"/>
  <c r="DY22" i="13"/>
  <c r="DZ22" i="13"/>
  <c r="EO22" i="13"/>
  <c r="EV22" i="13"/>
  <c r="EW22" i="13"/>
  <c r="EX22" i="13"/>
  <c r="EY22" i="13"/>
  <c r="FN22" i="13"/>
  <c r="FU22" i="13"/>
  <c r="FV22" i="13"/>
  <c r="FW22" i="13"/>
  <c r="FX22" i="13"/>
  <c r="GM22" i="13"/>
  <c r="GT22" i="13"/>
  <c r="GU22" i="13"/>
  <c r="GV22" i="13"/>
  <c r="GW22" i="13"/>
  <c r="HL22" i="13"/>
  <c r="HS22" i="13"/>
  <c r="HT22" i="13"/>
  <c r="HU22" i="13"/>
  <c r="HV22" i="13"/>
  <c r="IK22" i="13"/>
  <c r="IR22" i="13"/>
  <c r="IS22" i="13"/>
  <c r="IT22" i="13"/>
  <c r="IU22" i="13"/>
  <c r="JJ22" i="13"/>
  <c r="JQ22" i="13"/>
  <c r="JR22" i="13"/>
  <c r="JS22" i="13"/>
  <c r="JT22" i="13"/>
  <c r="KI22" i="13"/>
  <c r="C33" i="13"/>
  <c r="D33" i="13"/>
  <c r="R23" i="13"/>
  <c r="W23" i="13"/>
  <c r="AA33" i="13"/>
  <c r="AL23" i="13"/>
  <c r="AK23" i="13"/>
  <c r="AB33" i="13"/>
  <c r="AQ23" i="13"/>
  <c r="AM23" i="13"/>
  <c r="AE33" i="13"/>
  <c r="AV23" i="13"/>
  <c r="AZ33" i="13"/>
  <c r="BK23" i="13"/>
  <c r="BJ23" i="13"/>
  <c r="BA33" i="13"/>
  <c r="BP23" i="13"/>
  <c r="BL23" i="13"/>
  <c r="BC33" i="13"/>
  <c r="BD23" i="13"/>
  <c r="BE33" i="13"/>
  <c r="BF23" i="13"/>
  <c r="BF33" i="13" s="1"/>
  <c r="BG33" i="13"/>
  <c r="BH23" i="13"/>
  <c r="BH33" i="13" s="1"/>
  <c r="BI33" i="13"/>
  <c r="BN23" i="13"/>
  <c r="BN33" i="13" s="1"/>
  <c r="CJ23" i="13"/>
  <c r="CI23" i="13"/>
  <c r="CO23" i="13"/>
  <c r="CK23" i="13"/>
  <c r="CB33" i="13"/>
  <c r="CC23" i="13"/>
  <c r="CD33" i="13"/>
  <c r="CE23" i="13"/>
  <c r="CE33" i="13" s="1"/>
  <c r="CF33" i="13"/>
  <c r="CG23" i="13"/>
  <c r="CG33" i="13" s="1"/>
  <c r="CH33" i="13"/>
  <c r="CM23" i="13"/>
  <c r="CM33" i="13" s="1"/>
  <c r="R24" i="13"/>
  <c r="W24" i="13"/>
  <c r="AL24" i="13"/>
  <c r="AK24" i="13"/>
  <c r="AQ24" i="13"/>
  <c r="AM24" i="13"/>
  <c r="AV24" i="13"/>
  <c r="BK24" i="13"/>
  <c r="BU24" i="13" s="1"/>
  <c r="BJ24" i="13"/>
  <c r="CJ24" i="13"/>
  <c r="CI24" i="13"/>
  <c r="CO24" i="13"/>
  <c r="CT24" i="13"/>
  <c r="R25" i="13"/>
  <c r="W25" i="13"/>
  <c r="AL25" i="13"/>
  <c r="AK25" i="13"/>
  <c r="AQ25" i="13"/>
  <c r="AM25" i="13"/>
  <c r="AV25" i="13"/>
  <c r="BJ25" i="13"/>
  <c r="BP25" i="13"/>
  <c r="BL25" i="13"/>
  <c r="CJ25" i="13"/>
  <c r="CT25" i="13" s="1"/>
  <c r="CO25" i="13"/>
  <c r="CK25" i="13"/>
  <c r="R26" i="13"/>
  <c r="W26" i="13"/>
  <c r="AL26" i="13"/>
  <c r="AK26" i="13"/>
  <c r="AQ26" i="13"/>
  <c r="AM26" i="13"/>
  <c r="AV26" i="13"/>
  <c r="BJ26" i="13"/>
  <c r="BP26" i="13"/>
  <c r="BL26" i="13"/>
  <c r="CJ26" i="13"/>
  <c r="CI26" i="13"/>
  <c r="CO26" i="13"/>
  <c r="CK26" i="13"/>
  <c r="CT26" i="13"/>
  <c r="R27" i="13"/>
  <c r="W27" i="13"/>
  <c r="AL27" i="13"/>
  <c r="AK27" i="13"/>
  <c r="AQ27" i="13"/>
  <c r="AM27" i="13"/>
  <c r="AV27" i="13"/>
  <c r="BK27" i="13"/>
  <c r="BU27" i="13" s="1"/>
  <c r="BJ27" i="13"/>
  <c r="BP27" i="13"/>
  <c r="BL27" i="13"/>
  <c r="CJ27" i="13"/>
  <c r="CI27" i="13"/>
  <c r="CO27" i="13"/>
  <c r="CK27" i="13"/>
  <c r="CT27" i="13"/>
  <c r="R28" i="13"/>
  <c r="W28" i="13"/>
  <c r="AL28" i="13"/>
  <c r="AK28" i="13"/>
  <c r="AQ28" i="13"/>
  <c r="AM28" i="13"/>
  <c r="AV28" i="13"/>
  <c r="BK28" i="13"/>
  <c r="BJ28" i="13"/>
  <c r="BP28" i="13"/>
  <c r="BL28" i="13"/>
  <c r="BU28" i="13"/>
  <c r="CJ28" i="13"/>
  <c r="CT28" i="13" s="1"/>
  <c r="CI28" i="13"/>
  <c r="R29" i="13"/>
  <c r="W29" i="13"/>
  <c r="AL29" i="13"/>
  <c r="AK29" i="13"/>
  <c r="AQ29" i="13"/>
  <c r="AM29" i="13"/>
  <c r="AV29" i="13"/>
  <c r="BK29" i="13"/>
  <c r="BJ29" i="13"/>
  <c r="BP29" i="13"/>
  <c r="BL29" i="13"/>
  <c r="BU29" i="13"/>
  <c r="CJ29" i="13"/>
  <c r="CI29" i="13"/>
  <c r="CO29" i="13"/>
  <c r="CK29" i="13"/>
  <c r="CT29" i="13"/>
  <c r="R30" i="13"/>
  <c r="W30" i="13"/>
  <c r="AL30" i="13"/>
  <c r="AK30" i="13"/>
  <c r="AQ30" i="13"/>
  <c r="AM30" i="13"/>
  <c r="AV30" i="13"/>
  <c r="BK30" i="13"/>
  <c r="BU30" i="13" s="1"/>
  <c r="BJ30" i="13"/>
  <c r="CJ30" i="13"/>
  <c r="CI30" i="13"/>
  <c r="CO30" i="13"/>
  <c r="CK30" i="13"/>
  <c r="CT30" i="13"/>
  <c r="R31" i="13"/>
  <c r="W31" i="13"/>
  <c r="AL31" i="13"/>
  <c r="AK31" i="13"/>
  <c r="AQ31" i="13"/>
  <c r="AM31" i="13"/>
  <c r="AV31" i="13"/>
  <c r="BK31" i="13"/>
  <c r="BJ31" i="13"/>
  <c r="BP31" i="13"/>
  <c r="BL31" i="13"/>
  <c r="BU31" i="13"/>
  <c r="CJ31" i="13"/>
  <c r="CT31" i="13" s="1"/>
  <c r="CO31" i="13"/>
  <c r="CK31" i="13"/>
  <c r="R32" i="13"/>
  <c r="W32" i="13"/>
  <c r="AL32" i="13"/>
  <c r="AK32" i="13"/>
  <c r="AQ32" i="13"/>
  <c r="AM32" i="13"/>
  <c r="AV32" i="13"/>
  <c r="BK32" i="13"/>
  <c r="BJ32" i="13"/>
  <c r="BP32" i="13"/>
  <c r="BL32" i="13"/>
  <c r="BU32" i="13"/>
  <c r="CJ32" i="13"/>
  <c r="CI32" i="13"/>
  <c r="CO32" i="13"/>
  <c r="CK32" i="13"/>
  <c r="CT32" i="13"/>
  <c r="C37" i="13"/>
  <c r="D37" i="13"/>
  <c r="R34" i="13"/>
  <c r="W34" i="13"/>
  <c r="AA37" i="13"/>
  <c r="AL34" i="13"/>
  <c r="AK34" i="13"/>
  <c r="AB37" i="13"/>
  <c r="AQ34" i="13"/>
  <c r="AM34" i="13"/>
  <c r="AE37" i="13"/>
  <c r="AV34" i="13"/>
  <c r="AZ37" i="13"/>
  <c r="BK34" i="13"/>
  <c r="BJ34" i="13"/>
  <c r="BA37" i="13"/>
  <c r="BP34" i="13"/>
  <c r="BL34" i="13"/>
  <c r="BC37" i="13"/>
  <c r="BD34" i="13"/>
  <c r="BE37" i="13"/>
  <c r="BF34" i="13"/>
  <c r="BF37" i="13" s="1"/>
  <c r="BG37" i="13"/>
  <c r="BH34" i="13"/>
  <c r="BH37" i="13" s="1"/>
  <c r="BI37" i="13"/>
  <c r="BN34" i="13"/>
  <c r="BN37" i="13" s="1"/>
  <c r="CJ34" i="13"/>
  <c r="CI34" i="13"/>
  <c r="BZ37" i="13"/>
  <c r="CO34" i="13"/>
  <c r="CK34" i="13"/>
  <c r="CB37" i="13"/>
  <c r="CC34" i="13"/>
  <c r="CD37" i="13"/>
  <c r="CE34" i="13"/>
  <c r="CE37" i="13" s="1"/>
  <c r="CF37" i="13"/>
  <c r="CG34" i="13"/>
  <c r="CG37" i="13" s="1"/>
  <c r="CH37" i="13"/>
  <c r="CM34" i="13"/>
  <c r="CM37" i="13" s="1"/>
  <c r="R35" i="13"/>
  <c r="W35" i="13"/>
  <c r="AL35" i="13"/>
  <c r="AK35" i="13"/>
  <c r="AQ35" i="13"/>
  <c r="AM35" i="13"/>
  <c r="AV35" i="13"/>
  <c r="BJ35" i="13"/>
  <c r="BP35" i="13"/>
  <c r="BL35" i="13"/>
  <c r="CJ35" i="13"/>
  <c r="CT35" i="13" s="1"/>
  <c r="CO35" i="13"/>
  <c r="CK35" i="13"/>
  <c r="R36" i="13"/>
  <c r="W36" i="13"/>
  <c r="AL36" i="13"/>
  <c r="AK36" i="13"/>
  <c r="AQ36" i="13"/>
  <c r="AM36" i="13"/>
  <c r="AV36" i="13"/>
  <c r="BK36" i="13"/>
  <c r="BJ36" i="13"/>
  <c r="BP36" i="13"/>
  <c r="BL36" i="13"/>
  <c r="BU36" i="13"/>
  <c r="CJ36" i="13"/>
  <c r="CI36" i="13"/>
  <c r="CO36" i="13"/>
  <c r="CT36" i="13"/>
  <c r="C39" i="13"/>
  <c r="D39" i="13"/>
  <c r="R38" i="13"/>
  <c r="R39" i="13" s="1"/>
  <c r="W38" i="13"/>
  <c r="AA39" i="13"/>
  <c r="AL38" i="13"/>
  <c r="AL39" i="13" s="1"/>
  <c r="AK38" i="13"/>
  <c r="AK39" i="13" s="1"/>
  <c r="AB39" i="13"/>
  <c r="AQ38" i="13"/>
  <c r="AQ39" i="13" s="1"/>
  <c r="AM38" i="13"/>
  <c r="AM39" i="13" s="1"/>
  <c r="AE39" i="13"/>
  <c r="AV38" i="13"/>
  <c r="AZ39" i="13"/>
  <c r="BK38" i="13"/>
  <c r="BA39" i="13"/>
  <c r="BP38" i="13"/>
  <c r="BP39" i="13" s="1"/>
  <c r="BC39" i="13"/>
  <c r="BD38" i="13"/>
  <c r="BE39" i="13"/>
  <c r="BF38" i="13"/>
  <c r="BF39" i="13" s="1"/>
  <c r="BG39" i="13"/>
  <c r="BH38" i="13"/>
  <c r="BH39" i="13" s="1"/>
  <c r="BI39" i="13"/>
  <c r="BJ38" i="13"/>
  <c r="BJ39" i="13" s="1"/>
  <c r="BY39" i="13"/>
  <c r="CJ38" i="13"/>
  <c r="CJ39" i="13" s="1"/>
  <c r="CI38" i="13"/>
  <c r="CI39" i="13" s="1"/>
  <c r="BZ39" i="13"/>
  <c r="CO38" i="13"/>
  <c r="CO39" i="13" s="1"/>
  <c r="CK38" i="13"/>
  <c r="CK39" i="13" s="1"/>
  <c r="CB39" i="13"/>
  <c r="CC38" i="13"/>
  <c r="CD39" i="13"/>
  <c r="CE38" i="13"/>
  <c r="CE39" i="13" s="1"/>
  <c r="CF39" i="13"/>
  <c r="CG38" i="13"/>
  <c r="CG39" i="13" s="1"/>
  <c r="CH39" i="13"/>
  <c r="CM38" i="13"/>
  <c r="CM39" i="13" s="1"/>
  <c r="C41" i="13"/>
  <c r="D41" i="13"/>
  <c r="R40" i="13"/>
  <c r="R41" i="13" s="1"/>
  <c r="W40" i="13"/>
  <c r="AA41" i="13"/>
  <c r="AL40" i="13"/>
  <c r="AL41" i="13" s="1"/>
  <c r="AK40" i="13"/>
  <c r="AK41" i="13" s="1"/>
  <c r="AB41" i="13"/>
  <c r="AQ40" i="13"/>
  <c r="AQ41" i="13" s="1"/>
  <c r="AM40" i="13"/>
  <c r="AM41" i="13" s="1"/>
  <c r="AE41" i="13"/>
  <c r="AV40" i="13"/>
  <c r="AZ41" i="13"/>
  <c r="BK40" i="13"/>
  <c r="BA41" i="13"/>
  <c r="BP40" i="13"/>
  <c r="BP41" i="13" s="1"/>
  <c r="BC41" i="13"/>
  <c r="BD40" i="13"/>
  <c r="BE41" i="13"/>
  <c r="BF40" i="13"/>
  <c r="BF41" i="13" s="1"/>
  <c r="BG41" i="13"/>
  <c r="BH40" i="13"/>
  <c r="BH41" i="13" s="1"/>
  <c r="BI41" i="13"/>
  <c r="BJ40" i="13"/>
  <c r="BJ41" i="13" s="1"/>
  <c r="BY41" i="13"/>
  <c r="CJ40" i="13"/>
  <c r="CJ41" i="13" s="1"/>
  <c r="CI40" i="13"/>
  <c r="CI41" i="13" s="1"/>
  <c r="BZ41" i="13"/>
  <c r="CO40" i="13"/>
  <c r="CO41" i="13" s="1"/>
  <c r="CK40" i="13"/>
  <c r="CK41" i="13" s="1"/>
  <c r="CB41" i="13"/>
  <c r="CC40" i="13"/>
  <c r="CD41" i="13"/>
  <c r="CE40" i="13"/>
  <c r="CE41" i="13" s="1"/>
  <c r="CF41" i="13"/>
  <c r="CG40" i="13"/>
  <c r="CG41" i="13" s="1"/>
  <c r="CH41" i="13"/>
  <c r="CM40" i="13"/>
  <c r="CM41" i="13" s="1"/>
  <c r="C43" i="13"/>
  <c r="D43" i="13"/>
  <c r="R42" i="13"/>
  <c r="R43" i="13" s="1"/>
  <c r="W42" i="13"/>
  <c r="AA43" i="13"/>
  <c r="AL42" i="13"/>
  <c r="AL43" i="13" s="1"/>
  <c r="AK42" i="13"/>
  <c r="AK43" i="13" s="1"/>
  <c r="AB43" i="13"/>
  <c r="AQ42" i="13"/>
  <c r="AQ43" i="13" s="1"/>
  <c r="AM42" i="13"/>
  <c r="AM43" i="13" s="1"/>
  <c r="AE43" i="13"/>
  <c r="AV42" i="13"/>
  <c r="AZ43" i="13"/>
  <c r="BK42" i="13"/>
  <c r="BA43" i="13"/>
  <c r="BP42" i="13"/>
  <c r="BP43" i="13" s="1"/>
  <c r="BC43" i="13"/>
  <c r="BD42" i="13"/>
  <c r="BE43" i="13"/>
  <c r="BF42" i="13"/>
  <c r="BF43" i="13" s="1"/>
  <c r="BG43" i="13"/>
  <c r="BH42" i="13"/>
  <c r="BH43" i="13" s="1"/>
  <c r="BI43" i="13"/>
  <c r="BJ42" i="13"/>
  <c r="BJ43" i="13" s="1"/>
  <c r="BY43" i="13"/>
  <c r="CJ42" i="13"/>
  <c r="CJ43" i="13" s="1"/>
  <c r="CI42" i="13"/>
  <c r="CI43" i="13" s="1"/>
  <c r="BZ43" i="13"/>
  <c r="CO42" i="13"/>
  <c r="CO43" i="13" s="1"/>
  <c r="CK42" i="13"/>
  <c r="CK43" i="13" s="1"/>
  <c r="CC43" i="13"/>
  <c r="CD43" i="13"/>
  <c r="CE42" i="13"/>
  <c r="CF43" i="13"/>
  <c r="CG42" i="13"/>
  <c r="CG43" i="13" s="1"/>
  <c r="CH43" i="13"/>
  <c r="CM42" i="13"/>
  <c r="CM43" i="13" s="1"/>
  <c r="C46" i="13"/>
  <c r="D46" i="13"/>
  <c r="R44" i="13"/>
  <c r="W44" i="13"/>
  <c r="AA46" i="13"/>
  <c r="AL44" i="13"/>
  <c r="AK44" i="13"/>
  <c r="AB46" i="13"/>
  <c r="AQ44" i="13"/>
  <c r="AM44" i="13"/>
  <c r="AE46" i="13"/>
  <c r="AV44" i="13"/>
  <c r="AZ46" i="13"/>
  <c r="BK44" i="13"/>
  <c r="BJ44" i="13"/>
  <c r="BC46" i="13"/>
  <c r="BD44" i="13"/>
  <c r="BE46" i="13"/>
  <c r="BF44" i="13"/>
  <c r="BF46" i="13" s="1"/>
  <c r="BG46" i="13"/>
  <c r="BH44" i="13"/>
  <c r="BH46" i="13" s="1"/>
  <c r="BI46" i="13"/>
  <c r="BN44" i="13"/>
  <c r="BN46" i="13" s="1"/>
  <c r="BY46" i="13"/>
  <c r="CJ44" i="13"/>
  <c r="CI44" i="13"/>
  <c r="BZ46" i="13"/>
  <c r="CO44" i="13"/>
  <c r="CK44" i="13"/>
  <c r="CB46" i="13"/>
  <c r="CC44" i="13"/>
  <c r="CD46" i="13"/>
  <c r="CE44" i="13"/>
  <c r="CF46" i="13"/>
  <c r="CG44" i="13"/>
  <c r="CH46" i="13"/>
  <c r="CM44" i="13"/>
  <c r="CM46" i="13" s="1"/>
  <c r="R45" i="13"/>
  <c r="W45" i="13"/>
  <c r="AL45" i="13"/>
  <c r="AK45" i="13"/>
  <c r="AQ45" i="13"/>
  <c r="AM45" i="13"/>
  <c r="AV45" i="13"/>
  <c r="BK45" i="13"/>
  <c r="BU45" i="13" s="1"/>
  <c r="BP45" i="13"/>
  <c r="BL45" i="13"/>
  <c r="CJ45" i="13"/>
  <c r="CI45" i="13"/>
  <c r="CO45" i="13"/>
  <c r="CK45" i="13"/>
  <c r="CT45" i="13"/>
  <c r="C50" i="13"/>
  <c r="D50" i="13"/>
  <c r="R47" i="13"/>
  <c r="W47" i="13"/>
  <c r="AA50" i="13"/>
  <c r="AL47" i="13"/>
  <c r="AK47" i="13"/>
  <c r="AB50" i="13"/>
  <c r="AQ47" i="13"/>
  <c r="AM47" i="13"/>
  <c r="AE50" i="13"/>
  <c r="AV47" i="13"/>
  <c r="BK47" i="13"/>
  <c r="BJ47" i="13"/>
  <c r="BA50" i="13"/>
  <c r="BP47" i="13"/>
  <c r="BL47" i="13"/>
  <c r="BC50" i="13"/>
  <c r="BD47" i="13"/>
  <c r="BE50" i="13"/>
  <c r="BF47" i="13"/>
  <c r="BF50" i="13" s="1"/>
  <c r="BG50" i="13"/>
  <c r="BH47" i="13"/>
  <c r="BH50" i="13" s="1"/>
  <c r="BI50" i="13"/>
  <c r="BN47" i="13"/>
  <c r="BN50" i="13" s="1"/>
  <c r="BY50" i="13"/>
  <c r="CJ47" i="13"/>
  <c r="CI47" i="13"/>
  <c r="CO47" i="13"/>
  <c r="CK47" i="13"/>
  <c r="CB50" i="13"/>
  <c r="CC47" i="13"/>
  <c r="CD50" i="13"/>
  <c r="CE47" i="13"/>
  <c r="CE50" i="13" s="1"/>
  <c r="CF50" i="13"/>
  <c r="CG47" i="13"/>
  <c r="CG50" i="13" s="1"/>
  <c r="CH50" i="13"/>
  <c r="CM47" i="13"/>
  <c r="CM50" i="13" s="1"/>
  <c r="R48" i="13"/>
  <c r="W48" i="13"/>
  <c r="AL48" i="13"/>
  <c r="AK48" i="13"/>
  <c r="AQ48" i="13"/>
  <c r="AM48" i="13"/>
  <c r="AV48" i="13"/>
  <c r="BK48" i="13"/>
  <c r="BJ48" i="13"/>
  <c r="BP48" i="13"/>
  <c r="BU48" i="13"/>
  <c r="CJ48" i="13"/>
  <c r="CT48" i="13" s="1"/>
  <c r="CI48" i="13"/>
  <c r="CO48" i="13"/>
  <c r="CK48" i="13"/>
  <c r="R49" i="13"/>
  <c r="W49" i="13"/>
  <c r="AL49" i="13"/>
  <c r="AK49" i="13"/>
  <c r="AQ49" i="13"/>
  <c r="AM49" i="13"/>
  <c r="AV49" i="13"/>
  <c r="BK49" i="13"/>
  <c r="BU49" i="13" s="1"/>
  <c r="BP49" i="13"/>
  <c r="BL49" i="13"/>
  <c r="CJ49" i="13"/>
  <c r="CI49" i="13"/>
  <c r="CK49" i="13"/>
  <c r="CT49" i="13"/>
  <c r="C53" i="13"/>
  <c r="D53" i="13"/>
  <c r="R51" i="13"/>
  <c r="W51" i="13"/>
  <c r="AA53" i="13"/>
  <c r="AL51" i="13"/>
  <c r="AK51" i="13"/>
  <c r="AB53" i="13"/>
  <c r="AQ51" i="13"/>
  <c r="AM51" i="13"/>
  <c r="AE53" i="13"/>
  <c r="AV51" i="13"/>
  <c r="BK51" i="13"/>
  <c r="BJ51" i="13"/>
  <c r="BA53" i="13"/>
  <c r="BP51" i="13"/>
  <c r="BC53" i="13"/>
  <c r="BD51" i="13"/>
  <c r="BE53" i="13"/>
  <c r="BF51" i="13"/>
  <c r="BF53" i="13" s="1"/>
  <c r="BG53" i="13"/>
  <c r="BH51" i="13"/>
  <c r="BH53" i="13" s="1"/>
  <c r="BI53" i="13"/>
  <c r="BN51" i="13"/>
  <c r="BN53" i="13" s="1"/>
  <c r="BY53" i="13"/>
  <c r="CJ51" i="13"/>
  <c r="CI51" i="13"/>
  <c r="BZ53" i="13"/>
  <c r="CO51" i="13"/>
  <c r="CK51" i="13"/>
  <c r="CB53" i="13"/>
  <c r="CC51" i="13"/>
  <c r="CD53" i="13"/>
  <c r="CE51" i="13"/>
  <c r="CE53" i="13" s="1"/>
  <c r="CF53" i="13"/>
  <c r="CG51" i="13"/>
  <c r="CG53" i="13" s="1"/>
  <c r="CH53" i="13"/>
  <c r="CM51" i="13"/>
  <c r="CM53" i="13" s="1"/>
  <c r="R52" i="13"/>
  <c r="W52" i="13"/>
  <c r="AL52" i="13"/>
  <c r="AK52" i="13"/>
  <c r="AQ52" i="13"/>
  <c r="AM52" i="13"/>
  <c r="AV52" i="13"/>
  <c r="BJ52" i="13"/>
  <c r="BP52" i="13"/>
  <c r="CJ52" i="13"/>
  <c r="CT52" i="13" s="1"/>
  <c r="CI52" i="13"/>
  <c r="CO52" i="13"/>
  <c r="CK52" i="13"/>
  <c r="C58" i="13"/>
  <c r="D58" i="13"/>
  <c r="R54" i="13"/>
  <c r="F58" i="13"/>
  <c r="J58" i="13"/>
  <c r="AA58" i="13"/>
  <c r="AL54" i="13"/>
  <c r="AK54" i="13"/>
  <c r="AB58" i="13"/>
  <c r="AQ54" i="13"/>
  <c r="AM54" i="13"/>
  <c r="AD58" i="13"/>
  <c r="AE54" i="13"/>
  <c r="AZ58" i="13"/>
  <c r="BK54" i="13"/>
  <c r="BJ54" i="13"/>
  <c r="BA58" i="13"/>
  <c r="BP54" i="13"/>
  <c r="BL54" i="13"/>
  <c r="BC58" i="13"/>
  <c r="BD54" i="13"/>
  <c r="BE58" i="13"/>
  <c r="BF54" i="13"/>
  <c r="BF58" i="13" s="1"/>
  <c r="BG58" i="13"/>
  <c r="BH54" i="13"/>
  <c r="BH58" i="13" s="1"/>
  <c r="BI58" i="13"/>
  <c r="BN54" i="13"/>
  <c r="BN58" i="13" s="1"/>
  <c r="BY58" i="13"/>
  <c r="CJ54" i="13"/>
  <c r="CI54" i="13"/>
  <c r="BZ58" i="13"/>
  <c r="CO54" i="13"/>
  <c r="CK54" i="13"/>
  <c r="CB58" i="13"/>
  <c r="CC54" i="13"/>
  <c r="CD58" i="13"/>
  <c r="CE54" i="13"/>
  <c r="CE58" i="13" s="1"/>
  <c r="CF58" i="13"/>
  <c r="CG54" i="13"/>
  <c r="CG58" i="13" s="1"/>
  <c r="CH58" i="13"/>
  <c r="CM54" i="13"/>
  <c r="CM58" i="13" s="1"/>
  <c r="R55" i="13"/>
  <c r="W55" i="13"/>
  <c r="AL55" i="13"/>
  <c r="AK55" i="13"/>
  <c r="AQ55" i="13"/>
  <c r="AM55" i="13"/>
  <c r="AH58" i="13"/>
  <c r="AI55" i="13"/>
  <c r="BK55" i="13"/>
  <c r="BU55" i="13" s="1"/>
  <c r="BJ55" i="13"/>
  <c r="CJ55" i="13"/>
  <c r="CI55" i="13"/>
  <c r="CO55" i="13"/>
  <c r="CK55" i="13"/>
  <c r="CT55" i="13"/>
  <c r="R56" i="13"/>
  <c r="W56" i="13"/>
  <c r="AL56" i="13"/>
  <c r="AK56" i="13"/>
  <c r="AQ56" i="13"/>
  <c r="AM56" i="13"/>
  <c r="AV56" i="13"/>
  <c r="BK56" i="13"/>
  <c r="BJ56" i="13"/>
  <c r="BP56" i="13"/>
  <c r="BL56" i="13"/>
  <c r="BU56" i="13"/>
  <c r="CJ56" i="13"/>
  <c r="CT56" i="13" s="1"/>
  <c r="CO56" i="13"/>
  <c r="CK56" i="13"/>
  <c r="R57" i="13"/>
  <c r="W57" i="13"/>
  <c r="AL57" i="13"/>
  <c r="AK57" i="13"/>
  <c r="AQ57" i="13"/>
  <c r="AM57" i="13"/>
  <c r="AV57" i="13"/>
  <c r="BK57" i="13"/>
  <c r="BJ57" i="13"/>
  <c r="BP57" i="13"/>
  <c r="BL57" i="13"/>
  <c r="BU57" i="13"/>
  <c r="CJ57" i="13"/>
  <c r="CI57" i="13"/>
  <c r="CO57" i="13"/>
  <c r="CK57" i="13"/>
  <c r="CT57" i="13"/>
  <c r="C73" i="13"/>
  <c r="C74" i="13" s="1"/>
  <c r="C76" i="13" s="1"/>
  <c r="D73" i="13"/>
  <c r="D74" i="13" s="1"/>
  <c r="D76" i="13" s="1"/>
  <c r="R59" i="13"/>
  <c r="G73" i="13"/>
  <c r="W59" i="13"/>
  <c r="AA73" i="13"/>
  <c r="AA74" i="13" s="1"/>
  <c r="AA76" i="13" s="1"/>
  <c r="AL59" i="13"/>
  <c r="AK59" i="13"/>
  <c r="AB73" i="13"/>
  <c r="AB74" i="13" s="1"/>
  <c r="AB76" i="13" s="1"/>
  <c r="AQ59" i="13"/>
  <c r="AM59" i="13"/>
  <c r="AE73" i="13"/>
  <c r="AV59" i="13"/>
  <c r="AZ73" i="13"/>
  <c r="BK59" i="13"/>
  <c r="BJ59" i="13"/>
  <c r="BA73" i="13"/>
  <c r="BP59" i="13"/>
  <c r="BL59" i="13"/>
  <c r="BC73" i="13"/>
  <c r="BD59" i="13"/>
  <c r="BE73" i="13"/>
  <c r="BF59" i="13"/>
  <c r="BF73" i="13" s="1"/>
  <c r="BG73" i="13"/>
  <c r="BH59" i="13"/>
  <c r="BH73" i="13" s="1"/>
  <c r="BI73" i="13"/>
  <c r="BI74" i="13" s="1"/>
  <c r="BI76" i="13" s="1"/>
  <c r="BN59" i="13"/>
  <c r="BN73" i="13" s="1"/>
  <c r="BO74" i="13"/>
  <c r="BO76" i="13" s="1"/>
  <c r="BQ74" i="13"/>
  <c r="BQ76" i="13" s="1"/>
  <c r="BT74" i="13"/>
  <c r="BY73" i="13"/>
  <c r="CJ59" i="13"/>
  <c r="CI59" i="13"/>
  <c r="BZ73" i="13"/>
  <c r="CO59" i="13"/>
  <c r="CK59" i="13"/>
  <c r="CA74" i="13"/>
  <c r="CB73" i="13"/>
  <c r="CB74" i="13" s="1"/>
  <c r="CC59" i="13"/>
  <c r="CD73" i="13"/>
  <c r="CE59" i="13"/>
  <c r="CE73" i="13" s="1"/>
  <c r="CF73" i="13"/>
  <c r="CG59" i="13"/>
  <c r="CG73" i="13" s="1"/>
  <c r="CH73" i="13"/>
  <c r="CH74" i="13" s="1"/>
  <c r="CM59" i="13"/>
  <c r="CM73" i="13" s="1"/>
  <c r="CS74" i="13"/>
  <c r="DN74" i="13"/>
  <c r="DN76" i="13" s="1"/>
  <c r="EM74" i="13"/>
  <c r="EM76" i="13" s="1"/>
  <c r="FL74" i="13"/>
  <c r="FL76" i="13" s="1"/>
  <c r="GK74" i="13"/>
  <c r="GK76" i="13" s="1"/>
  <c r="HJ74" i="13"/>
  <c r="HJ76" i="13" s="1"/>
  <c r="II74" i="13"/>
  <c r="II76" i="13" s="1"/>
  <c r="JH74" i="13"/>
  <c r="JH76" i="13" s="1"/>
  <c r="KG74" i="13"/>
  <c r="KG76" i="13" s="1"/>
  <c r="R60" i="13"/>
  <c r="W60" i="13"/>
  <c r="AL60" i="13"/>
  <c r="AK60" i="13"/>
  <c r="AQ60" i="13"/>
  <c r="AM60" i="13"/>
  <c r="AV60" i="13"/>
  <c r="BK60" i="13"/>
  <c r="BU60" i="13" s="1"/>
  <c r="BJ60" i="13"/>
  <c r="CJ60" i="13"/>
  <c r="CI60" i="13"/>
  <c r="CO60" i="13"/>
  <c r="CK60" i="13"/>
  <c r="CT60" i="13"/>
  <c r="R61" i="13"/>
  <c r="W61" i="13"/>
  <c r="AL61" i="13"/>
  <c r="AK61" i="13"/>
  <c r="AQ61" i="13"/>
  <c r="AM61" i="13"/>
  <c r="AV61" i="13"/>
  <c r="BK61" i="13"/>
  <c r="BJ61" i="13"/>
  <c r="BP61" i="13"/>
  <c r="BL61" i="13"/>
  <c r="BU61" i="13"/>
  <c r="CJ61" i="13"/>
  <c r="CT61" i="13" s="1"/>
  <c r="CI61" i="13"/>
  <c r="CO61" i="13"/>
  <c r="CK61" i="13"/>
  <c r="R62" i="13"/>
  <c r="W62" i="13"/>
  <c r="AL62" i="13"/>
  <c r="AK62" i="13"/>
  <c r="AQ62" i="13"/>
  <c r="AM62" i="13"/>
  <c r="AV62" i="13"/>
  <c r="BK62" i="13"/>
  <c r="BJ62" i="13"/>
  <c r="BP62" i="13"/>
  <c r="BL62" i="13"/>
  <c r="BU62" i="13"/>
  <c r="CJ62" i="13"/>
  <c r="CI62" i="13"/>
  <c r="CO62" i="13"/>
  <c r="CK62" i="13"/>
  <c r="CT62" i="13"/>
  <c r="R63" i="13"/>
  <c r="W63" i="13"/>
  <c r="AL63" i="13"/>
  <c r="AK63" i="13"/>
  <c r="AQ63" i="13"/>
  <c r="AM63" i="13"/>
  <c r="AV63" i="13"/>
  <c r="BK63" i="13"/>
  <c r="BU63" i="13" s="1"/>
  <c r="BJ63" i="13"/>
  <c r="CJ63" i="13"/>
  <c r="CI63" i="13"/>
  <c r="CO63" i="13"/>
  <c r="CK63" i="13"/>
  <c r="CT63" i="13"/>
  <c r="R64" i="13"/>
  <c r="W64" i="13"/>
  <c r="AL64" i="13"/>
  <c r="AK64" i="13"/>
  <c r="AQ64" i="13"/>
  <c r="AM64" i="13"/>
  <c r="AV64" i="13"/>
  <c r="BJ64" i="13"/>
  <c r="BP64" i="13"/>
  <c r="BL64" i="13"/>
  <c r="CJ64" i="13"/>
  <c r="CI64" i="13"/>
  <c r="CO64" i="13"/>
  <c r="CK64" i="13"/>
  <c r="CT64" i="13"/>
  <c r="R65" i="13"/>
  <c r="W65" i="13"/>
  <c r="AL65" i="13"/>
  <c r="AK65" i="13"/>
  <c r="AQ65" i="13"/>
  <c r="AM65" i="13"/>
  <c r="AV65" i="13"/>
  <c r="BJ65" i="13"/>
  <c r="BP65" i="13"/>
  <c r="BL65" i="13"/>
  <c r="CJ65" i="13"/>
  <c r="CI65" i="13"/>
  <c r="CO65" i="13"/>
  <c r="CK65" i="13"/>
  <c r="CT65" i="13"/>
  <c r="R66" i="13"/>
  <c r="W66" i="13"/>
  <c r="AL66" i="13"/>
  <c r="AK66" i="13"/>
  <c r="AQ66" i="13"/>
  <c r="AM66" i="13"/>
  <c r="AV66" i="13"/>
  <c r="BK66" i="13"/>
  <c r="BU66" i="13" s="1"/>
  <c r="BJ66" i="13"/>
  <c r="BL66" i="13"/>
  <c r="CJ66" i="13"/>
  <c r="CT66" i="13" s="1"/>
  <c r="CI66" i="13"/>
  <c r="CO66" i="13"/>
  <c r="CK66" i="13"/>
  <c r="R67" i="13"/>
  <c r="W67" i="13"/>
  <c r="AL67" i="13"/>
  <c r="AK67" i="13"/>
  <c r="AQ67" i="13"/>
  <c r="AM67" i="13"/>
  <c r="AV67" i="13"/>
  <c r="BJ67" i="13"/>
  <c r="BP67" i="13"/>
  <c r="BL67" i="13"/>
  <c r="CJ67" i="13"/>
  <c r="CI67" i="13"/>
  <c r="CO67" i="13"/>
  <c r="CK67" i="13"/>
  <c r="CT67" i="13"/>
  <c r="R68" i="13"/>
  <c r="W68" i="13"/>
  <c r="AL68" i="13"/>
  <c r="AK68" i="13"/>
  <c r="AQ68" i="13"/>
  <c r="AM68" i="13"/>
  <c r="AV68" i="13"/>
  <c r="BJ68" i="13"/>
  <c r="BP68" i="13"/>
  <c r="BL68" i="13"/>
  <c r="CJ68" i="13"/>
  <c r="CI68" i="13"/>
  <c r="CO68" i="13"/>
  <c r="CK68" i="13"/>
  <c r="CT68" i="13"/>
  <c r="R69" i="13"/>
  <c r="W69" i="13"/>
  <c r="AL69" i="13"/>
  <c r="AK69" i="13"/>
  <c r="AQ69" i="13"/>
  <c r="AM69" i="13"/>
  <c r="AV69" i="13"/>
  <c r="BK69" i="13"/>
  <c r="BU69" i="13" s="1"/>
  <c r="BJ69" i="13"/>
  <c r="CJ69" i="13"/>
  <c r="CT69" i="13" s="1"/>
  <c r="CI69" i="13"/>
  <c r="CO69" i="13"/>
  <c r="CK69" i="13"/>
  <c r="R70" i="13"/>
  <c r="W70" i="13"/>
  <c r="AL70" i="13"/>
  <c r="AK70" i="13"/>
  <c r="AQ70" i="13"/>
  <c r="AM70" i="13"/>
  <c r="AV70" i="13"/>
  <c r="BJ70" i="13"/>
  <c r="BP70" i="13"/>
  <c r="BL70" i="13"/>
  <c r="CJ70" i="13"/>
  <c r="CI70" i="13"/>
  <c r="CO70" i="13"/>
  <c r="CK70" i="13"/>
  <c r="CT70" i="13"/>
  <c r="R71" i="13"/>
  <c r="W71" i="13"/>
  <c r="AL71" i="13"/>
  <c r="AK71" i="13"/>
  <c r="AQ71" i="13"/>
  <c r="AM71" i="13"/>
  <c r="AV71" i="13"/>
  <c r="BJ71" i="13"/>
  <c r="BP71" i="13"/>
  <c r="BL71" i="13"/>
  <c r="CJ71" i="13"/>
  <c r="CI71" i="13"/>
  <c r="CO71" i="13"/>
  <c r="CK71" i="13"/>
  <c r="CT71" i="13"/>
  <c r="R72" i="13"/>
  <c r="W72" i="13"/>
  <c r="AL72" i="13"/>
  <c r="AK72" i="13"/>
  <c r="AQ72" i="13"/>
  <c r="AM72" i="13"/>
  <c r="AV72" i="13"/>
  <c r="BJ72" i="13"/>
  <c r="BP72" i="13"/>
  <c r="BL72" i="13"/>
  <c r="CJ72" i="13"/>
  <c r="CT72" i="13" s="1"/>
  <c r="CI72" i="13"/>
  <c r="CO72" i="13"/>
  <c r="CK72" i="13"/>
  <c r="E74" i="13"/>
  <c r="E76" i="13" s="1"/>
  <c r="F74" i="13"/>
  <c r="F76" i="13" s="1"/>
  <c r="H74" i="13"/>
  <c r="H76" i="13" s="1"/>
  <c r="J74" i="13"/>
  <c r="J76" i="13" s="1"/>
  <c r="L74" i="13"/>
  <c r="S77" i="13"/>
  <c r="S74" i="13"/>
  <c r="S76" i="13" s="1"/>
  <c r="T74" i="13"/>
  <c r="T76" i="13" s="1"/>
  <c r="U74" i="13"/>
  <c r="V74" i="13"/>
  <c r="V76" i="13" s="1"/>
  <c r="AC74" i="13"/>
  <c r="AC76" i="13" s="1"/>
  <c r="AD74" i="13"/>
  <c r="AD76" i="13" s="1"/>
  <c r="AF74" i="13"/>
  <c r="AF76" i="13" s="1"/>
  <c r="AH74" i="13"/>
  <c r="AH76" i="13" s="1"/>
  <c r="AJ74" i="13"/>
  <c r="AJ76" i="13" s="1"/>
  <c r="AP74" i="13"/>
  <c r="AP76" i="13" s="1"/>
  <c r="AR74" i="13"/>
  <c r="AR76" i="13" s="1"/>
  <c r="AS74" i="13"/>
  <c r="AS76" i="13" s="1"/>
  <c r="AT74" i="13"/>
  <c r="AU74" i="13"/>
  <c r="AU76" i="13" s="1"/>
  <c r="BR74" i="13"/>
  <c r="BR76" i="13" s="1"/>
  <c r="BS74" i="13"/>
  <c r="BS76" i="13" s="1"/>
  <c r="CQ74" i="13"/>
  <c r="CQ76" i="13" s="1"/>
  <c r="CR74" i="13"/>
  <c r="CX74" i="13"/>
  <c r="CX76" i="13" s="1"/>
  <c r="CY74" i="13"/>
  <c r="CY76" i="13" s="1"/>
  <c r="CZ74" i="13"/>
  <c r="CZ76" i="13" s="1"/>
  <c r="DA74" i="13"/>
  <c r="DA76" i="13" s="1"/>
  <c r="DP74" i="13"/>
  <c r="DP76" i="13" s="1"/>
  <c r="DQ74" i="13"/>
  <c r="DQ76" i="13" s="1"/>
  <c r="DW74" i="13"/>
  <c r="DW76" i="13" s="1"/>
  <c r="DX74" i="13"/>
  <c r="DX76" i="13" s="1"/>
  <c r="DY74" i="13"/>
  <c r="DY76" i="13" s="1"/>
  <c r="DZ74" i="13"/>
  <c r="DZ76" i="13" s="1"/>
  <c r="EO74" i="13"/>
  <c r="EO76" i="13" s="1"/>
  <c r="EP74" i="13"/>
  <c r="EP76" i="13" s="1"/>
  <c r="EV74" i="13"/>
  <c r="EV76" i="13" s="1"/>
  <c r="EW74" i="13"/>
  <c r="EW76" i="13" s="1"/>
  <c r="EX74" i="13"/>
  <c r="EX76" i="13" s="1"/>
  <c r="EY74" i="13"/>
  <c r="EY76" i="13" s="1"/>
  <c r="FN74" i="13"/>
  <c r="FN76" i="13" s="1"/>
  <c r="FO74" i="13"/>
  <c r="FO76" i="13" s="1"/>
  <c r="FU74" i="13"/>
  <c r="FU76" i="13" s="1"/>
  <c r="FV74" i="13"/>
  <c r="FV76" i="13" s="1"/>
  <c r="FW74" i="13"/>
  <c r="FW76" i="13" s="1"/>
  <c r="FX74" i="13"/>
  <c r="FX76" i="13" s="1"/>
  <c r="GM74" i="13"/>
  <c r="GM76" i="13" s="1"/>
  <c r="GN74" i="13"/>
  <c r="GN76" i="13" s="1"/>
  <c r="GT74" i="13"/>
  <c r="GT76" i="13" s="1"/>
  <c r="GU74" i="13"/>
  <c r="GU76" i="13" s="1"/>
  <c r="GV74" i="13"/>
  <c r="GV76" i="13" s="1"/>
  <c r="GW74" i="13"/>
  <c r="GW76" i="13" s="1"/>
  <c r="HL74" i="13"/>
  <c r="HL76" i="13" s="1"/>
  <c r="HM74" i="13"/>
  <c r="HM76" i="13" s="1"/>
  <c r="HS74" i="13"/>
  <c r="HS76" i="13" s="1"/>
  <c r="HT74" i="13"/>
  <c r="HT76" i="13" s="1"/>
  <c r="HU74" i="13"/>
  <c r="HU76" i="13" s="1"/>
  <c r="HV74" i="13"/>
  <c r="HV76" i="13" s="1"/>
  <c r="IK74" i="13"/>
  <c r="IK76" i="13" s="1"/>
  <c r="IL74" i="13"/>
  <c r="IL76" i="13" s="1"/>
  <c r="IR74" i="13"/>
  <c r="IR76" i="13" s="1"/>
  <c r="IS74" i="13"/>
  <c r="IS76" i="13" s="1"/>
  <c r="IT74" i="13"/>
  <c r="IT76" i="13" s="1"/>
  <c r="IU74" i="13"/>
  <c r="IU76" i="13" s="1"/>
  <c r="JJ74" i="13"/>
  <c r="JJ76" i="13" s="1"/>
  <c r="JK74" i="13"/>
  <c r="JK76" i="13" s="1"/>
  <c r="JQ74" i="13"/>
  <c r="JQ76" i="13" s="1"/>
  <c r="JR74" i="13"/>
  <c r="JR76" i="13" s="1"/>
  <c r="JS74" i="13"/>
  <c r="JS76" i="13" s="1"/>
  <c r="JT74" i="13"/>
  <c r="JT76" i="13" s="1"/>
  <c r="KI74" i="13"/>
  <c r="KI76" i="13" s="1"/>
  <c r="KJ74" i="13"/>
  <c r="KJ76" i="13" s="1"/>
  <c r="P69" i="11"/>
  <c r="P68" i="11"/>
  <c r="P64" i="11"/>
  <c r="P63" i="11"/>
  <c r="P57" i="11"/>
  <c r="P55" i="11"/>
  <c r="P54" i="11"/>
  <c r="P53" i="11"/>
  <c r="P52" i="11"/>
  <c r="P50" i="11"/>
  <c r="P49" i="11"/>
  <c r="P47" i="11"/>
  <c r="P46" i="11"/>
  <c r="P45" i="11"/>
  <c r="P43" i="11"/>
  <c r="P42" i="11"/>
  <c r="P44" i="11" s="1"/>
  <c r="P40" i="11"/>
  <c r="P41" i="11" s="1"/>
  <c r="P38" i="11"/>
  <c r="P39" i="11" s="1"/>
  <c r="P36" i="11"/>
  <c r="P37" i="11" s="1"/>
  <c r="P33" i="11"/>
  <c r="P30" i="11"/>
  <c r="P29" i="11"/>
  <c r="P28" i="11"/>
  <c r="P27" i="11"/>
  <c r="P26" i="11"/>
  <c r="P25" i="11"/>
  <c r="P24" i="11"/>
  <c r="P23" i="11"/>
  <c r="P22" i="11"/>
  <c r="P15" i="11"/>
  <c r="P14" i="11"/>
  <c r="P9" i="11"/>
  <c r="P8" i="11"/>
  <c r="P7" i="11"/>
  <c r="P6" i="11"/>
  <c r="F10" i="11"/>
  <c r="G4" i="11"/>
  <c r="H10" i="11"/>
  <c r="I4" i="11"/>
  <c r="J10" i="11"/>
  <c r="K4" i="11"/>
  <c r="Q4" i="11"/>
  <c r="G5" i="11"/>
  <c r="I5" i="11"/>
  <c r="K5" i="11"/>
  <c r="Q5" i="11"/>
  <c r="G6" i="11"/>
  <c r="I6" i="11"/>
  <c r="K6" i="11"/>
  <c r="Q6" i="11"/>
  <c r="G7" i="11"/>
  <c r="I7" i="11"/>
  <c r="K7" i="11"/>
  <c r="Q7" i="11"/>
  <c r="G8" i="11"/>
  <c r="I8" i="11"/>
  <c r="K8" i="11"/>
  <c r="I9" i="11"/>
  <c r="K9" i="11"/>
  <c r="F13" i="11"/>
  <c r="G11" i="11"/>
  <c r="H13" i="11"/>
  <c r="I11" i="11"/>
  <c r="J13" i="11"/>
  <c r="K11" i="11"/>
  <c r="G12" i="11"/>
  <c r="I12" i="11"/>
  <c r="K12" i="11"/>
  <c r="Q12" i="11"/>
  <c r="H16" i="11"/>
  <c r="I14" i="11"/>
  <c r="J16" i="11"/>
  <c r="K14" i="11"/>
  <c r="G15" i="11"/>
  <c r="I15" i="11"/>
  <c r="F19" i="11"/>
  <c r="G17" i="11"/>
  <c r="H19" i="11"/>
  <c r="I17" i="11"/>
  <c r="J19" i="11"/>
  <c r="K17" i="11"/>
  <c r="I18" i="11"/>
  <c r="K18" i="11"/>
  <c r="T20" i="11"/>
  <c r="J31" i="11"/>
  <c r="K21" i="11"/>
  <c r="L31" i="11"/>
  <c r="Q21" i="11"/>
  <c r="G22" i="11"/>
  <c r="I22" i="11"/>
  <c r="G23" i="11"/>
  <c r="I23" i="11"/>
  <c r="K23" i="11"/>
  <c r="Q23" i="11"/>
  <c r="G24" i="11"/>
  <c r="Q24" i="11"/>
  <c r="G25" i="11"/>
  <c r="I25" i="11"/>
  <c r="Q25" i="11"/>
  <c r="I26" i="11"/>
  <c r="K26" i="11"/>
  <c r="G27" i="11"/>
  <c r="K28" i="11"/>
  <c r="I29" i="11"/>
  <c r="K29" i="11"/>
  <c r="Q29" i="11"/>
  <c r="G30" i="11"/>
  <c r="I30" i="11"/>
  <c r="Q30" i="11"/>
  <c r="F35" i="11"/>
  <c r="G32" i="11"/>
  <c r="H35" i="11"/>
  <c r="I32" i="11"/>
  <c r="J35" i="11"/>
  <c r="K32" i="11"/>
  <c r="L35" i="11"/>
  <c r="Q32" i="11"/>
  <c r="G33" i="11"/>
  <c r="G34" i="11"/>
  <c r="I34" i="11"/>
  <c r="F37" i="11"/>
  <c r="G36" i="11"/>
  <c r="G37" i="11" s="1"/>
  <c r="H37" i="11"/>
  <c r="I36" i="11"/>
  <c r="I37" i="11" s="1"/>
  <c r="J37" i="11"/>
  <c r="K36" i="11"/>
  <c r="K37" i="11" s="1"/>
  <c r="F39" i="11"/>
  <c r="G38" i="11"/>
  <c r="G39" i="11" s="1"/>
  <c r="J39" i="11"/>
  <c r="K38" i="11"/>
  <c r="K39" i="11" s="1"/>
  <c r="L39" i="11"/>
  <c r="Q38" i="11"/>
  <c r="Q39" i="11" s="1"/>
  <c r="F41" i="11"/>
  <c r="H41" i="11"/>
  <c r="I40" i="11"/>
  <c r="I41" i="11" s="1"/>
  <c r="J41" i="11"/>
  <c r="K40" i="11"/>
  <c r="K41" i="11" s="1"/>
  <c r="L41" i="11"/>
  <c r="Q40" i="11"/>
  <c r="Q41" i="11" s="1"/>
  <c r="F44" i="11"/>
  <c r="G42" i="11"/>
  <c r="H44" i="11"/>
  <c r="I42" i="11"/>
  <c r="J44" i="11"/>
  <c r="K42" i="11"/>
  <c r="G43" i="11"/>
  <c r="I43" i="11"/>
  <c r="K43" i="11"/>
  <c r="Q43" i="11"/>
  <c r="N45" i="11"/>
  <c r="M45" i="11"/>
  <c r="O45" i="11"/>
  <c r="F48" i="11"/>
  <c r="G45" i="11"/>
  <c r="H48" i="11"/>
  <c r="I45" i="11"/>
  <c r="J48" i="11"/>
  <c r="K45" i="11"/>
  <c r="L48" i="11"/>
  <c r="Q45" i="11"/>
  <c r="M46" i="11"/>
  <c r="G46" i="11"/>
  <c r="I46" i="11"/>
  <c r="K46" i="11"/>
  <c r="Q46" i="11"/>
  <c r="G47" i="11"/>
  <c r="I47" i="11"/>
  <c r="K47" i="11"/>
  <c r="Q47" i="11"/>
  <c r="F51" i="11"/>
  <c r="H51" i="11"/>
  <c r="I49" i="11"/>
  <c r="J51" i="11"/>
  <c r="K49" i="11"/>
  <c r="L51" i="11"/>
  <c r="Q49" i="11"/>
  <c r="G50" i="11"/>
  <c r="I50" i="11"/>
  <c r="K50" i="11"/>
  <c r="F56" i="11"/>
  <c r="G52" i="11"/>
  <c r="H56" i="11"/>
  <c r="I52" i="11"/>
  <c r="J56" i="11"/>
  <c r="K52" i="11"/>
  <c r="G53" i="11"/>
  <c r="I53" i="11"/>
  <c r="G54" i="11"/>
  <c r="I54" i="11"/>
  <c r="K54" i="11"/>
  <c r="G55" i="11"/>
  <c r="I55" i="11"/>
  <c r="F71" i="11"/>
  <c r="G57" i="11"/>
  <c r="H71" i="11"/>
  <c r="L71" i="11"/>
  <c r="Q57" i="11"/>
  <c r="G58" i="11"/>
  <c r="I58" i="11"/>
  <c r="I59" i="11"/>
  <c r="K59" i="11"/>
  <c r="G60" i="11"/>
  <c r="I60" i="11"/>
  <c r="Q60" i="11"/>
  <c r="G61" i="11"/>
  <c r="I61" i="11"/>
  <c r="Q61" i="11"/>
  <c r="G62" i="11"/>
  <c r="K62" i="11"/>
  <c r="K63" i="11"/>
  <c r="G64" i="11"/>
  <c r="I64" i="11"/>
  <c r="K64" i="11"/>
  <c r="I65" i="11"/>
  <c r="K65" i="11"/>
  <c r="I66" i="11"/>
  <c r="Q66" i="11"/>
  <c r="G67" i="11"/>
  <c r="I67" i="11"/>
  <c r="Q67" i="11"/>
  <c r="K68" i="11"/>
  <c r="Q68" i="11"/>
  <c r="G69" i="11"/>
  <c r="K69" i="11"/>
  <c r="Q69" i="11"/>
  <c r="G70" i="11"/>
  <c r="I70" i="11"/>
  <c r="K70" i="11"/>
  <c r="T72" i="11"/>
  <c r="T74" i="11" s="1"/>
  <c r="U72" i="11"/>
  <c r="U74" i="11" s="1"/>
  <c r="C18" i="11"/>
  <c r="D68" i="11"/>
  <c r="D67" i="11"/>
  <c r="O67" i="11" s="1"/>
  <c r="D66" i="11"/>
  <c r="D65" i="11"/>
  <c r="D64" i="11"/>
  <c r="O64" i="11" s="1"/>
  <c r="D63" i="11"/>
  <c r="O63" i="11" s="1"/>
  <c r="D62" i="11"/>
  <c r="O62" i="11" s="1"/>
  <c r="D61" i="11"/>
  <c r="O61" i="11" s="1"/>
  <c r="D60" i="11"/>
  <c r="O60" i="11" s="1"/>
  <c r="D59" i="11"/>
  <c r="D58" i="11"/>
  <c r="O58" i="11" s="1"/>
  <c r="D70" i="11"/>
  <c r="O70" i="11" s="1"/>
  <c r="D69" i="11"/>
  <c r="O69" i="11" s="1"/>
  <c r="D43" i="11"/>
  <c r="O43" i="11" s="1"/>
  <c r="C36" i="11"/>
  <c r="M36" i="11" s="1"/>
  <c r="M37" i="11" s="1"/>
  <c r="D36" i="11"/>
  <c r="D38" i="11"/>
  <c r="D39" i="11" s="1"/>
  <c r="D40" i="11"/>
  <c r="D41" i="11" s="1"/>
  <c r="C32" i="11"/>
  <c r="C34" i="11"/>
  <c r="C33" i="11"/>
  <c r="D34" i="11"/>
  <c r="O34" i="11" s="1"/>
  <c r="D33" i="11"/>
  <c r="O33" i="11" s="1"/>
  <c r="D18" i="11"/>
  <c r="C21" i="11"/>
  <c r="C14" i="11"/>
  <c r="C15" i="11"/>
  <c r="C11" i="11"/>
  <c r="M11" i="11" s="1"/>
  <c r="C12" i="11"/>
  <c r="M12" i="11" s="1"/>
  <c r="P35" i="11" l="1"/>
  <c r="P19" i="11"/>
  <c r="AY57" i="1"/>
  <c r="X57" i="1"/>
  <c r="M25" i="1"/>
  <c r="U35" i="1"/>
  <c r="G21" i="11"/>
  <c r="G31" i="11" s="1"/>
  <c r="U13" i="1"/>
  <c r="U14" i="1" s="1"/>
  <c r="AB55" i="1"/>
  <c r="J71" i="11"/>
  <c r="I38" i="11"/>
  <c r="I39" i="11" s="1"/>
  <c r="F16" i="11"/>
  <c r="J24" i="1"/>
  <c r="I14" i="1"/>
  <c r="G10" i="1"/>
  <c r="G14" i="1" s="1"/>
  <c r="G24" i="1" s="1"/>
  <c r="AP55" i="1"/>
  <c r="AP57" i="1" s="1"/>
  <c r="V39" i="1"/>
  <c r="I55" i="1"/>
  <c r="I21" i="11"/>
  <c r="V21" i="11" s="1"/>
  <c r="O65" i="11"/>
  <c r="U17" i="1"/>
  <c r="O66" i="11"/>
  <c r="V35" i="1"/>
  <c r="O68" i="11"/>
  <c r="M16" i="1"/>
  <c r="M17" i="1" s="1"/>
  <c r="AE47" i="1"/>
  <c r="O24" i="1"/>
  <c r="V17" i="1"/>
  <c r="V24" i="1" s="1"/>
  <c r="AR24" i="1"/>
  <c r="AR57" i="1" s="1"/>
  <c r="P71" i="11"/>
  <c r="O18" i="11"/>
  <c r="N18" i="11"/>
  <c r="V18" i="11" s="1"/>
  <c r="N66" i="1"/>
  <c r="F24" i="1"/>
  <c r="V55" i="1"/>
  <c r="O59" i="11"/>
  <c r="Y13" i="1"/>
  <c r="Y14" i="1" s="1"/>
  <c r="Y24" i="1" s="1"/>
  <c r="Y57" i="1" s="1"/>
  <c r="AM55" i="1"/>
  <c r="U46" i="1"/>
  <c r="N33" i="11"/>
  <c r="V33" i="11" s="1"/>
  <c r="Q52" i="11"/>
  <c r="Q56" i="11" s="1"/>
  <c r="M50" i="11"/>
  <c r="L44" i="11"/>
  <c r="L37" i="11"/>
  <c r="Q17" i="11"/>
  <c r="Q14" i="11"/>
  <c r="Q11" i="11"/>
  <c r="K14" i="1"/>
  <c r="K24" i="1" s="1"/>
  <c r="K55" i="1"/>
  <c r="I39" i="1"/>
  <c r="AX55" i="1"/>
  <c r="V46" i="1"/>
  <c r="C10" i="1"/>
  <c r="C14" i="1" s="1"/>
  <c r="C24" i="1" s="1"/>
  <c r="U55" i="1"/>
  <c r="G17" i="1"/>
  <c r="X24" i="1"/>
  <c r="P56" i="11"/>
  <c r="AX14" i="1"/>
  <c r="AX24" i="1" s="1"/>
  <c r="AX57" i="1" s="1"/>
  <c r="N34" i="11"/>
  <c r="I23" i="1"/>
  <c r="AE36" i="1"/>
  <c r="AE50" i="1"/>
  <c r="AU14" i="1"/>
  <c r="AU24" i="1" s="1"/>
  <c r="AU57" i="1" s="1"/>
  <c r="AW55" i="1"/>
  <c r="M66" i="1"/>
  <c r="U23" i="1"/>
  <c r="AF62" i="1"/>
  <c r="AC62" i="1"/>
  <c r="AA62" i="1"/>
  <c r="Y62" i="1"/>
  <c r="AE62" i="1"/>
  <c r="M62" i="1"/>
  <c r="G62" i="1"/>
  <c r="N62" i="1"/>
  <c r="K62" i="1"/>
  <c r="I62" i="1"/>
  <c r="M13" i="1"/>
  <c r="M10" i="1"/>
  <c r="N55" i="1"/>
  <c r="O55" i="1"/>
  <c r="O57" i="1" s="1"/>
  <c r="L55" i="1"/>
  <c r="L57" i="1" s="1"/>
  <c r="J55" i="1"/>
  <c r="J57" i="1" s="1"/>
  <c r="H55" i="1"/>
  <c r="H57" i="1" s="1"/>
  <c r="F55" i="1"/>
  <c r="D55" i="1"/>
  <c r="D57" i="1" s="1"/>
  <c r="C55" i="1"/>
  <c r="AF55" i="1"/>
  <c r="AA55" i="1"/>
  <c r="Y55" i="1"/>
  <c r="AC55" i="1"/>
  <c r="AU55" i="1"/>
  <c r="AS55" i="1"/>
  <c r="AS57" i="1" s="1"/>
  <c r="AQ55" i="1"/>
  <c r="Q24" i="1"/>
  <c r="N14" i="1"/>
  <c r="AZ57" i="1"/>
  <c r="AH57" i="1"/>
  <c r="AE13" i="1"/>
  <c r="AE10" i="1"/>
  <c r="AE14" i="1" s="1"/>
  <c r="AB14" i="1"/>
  <c r="AB24" i="1" s="1"/>
  <c r="AB57" i="1" s="1"/>
  <c r="AC14" i="1"/>
  <c r="AC24" i="1" s="1"/>
  <c r="Z14" i="1"/>
  <c r="Z24" i="1" s="1"/>
  <c r="Z57" i="1" s="1"/>
  <c r="AA14" i="1"/>
  <c r="AA24" i="1" s="1"/>
  <c r="AG14" i="1"/>
  <c r="AG24" i="1" s="1"/>
  <c r="AG57" i="1" s="1"/>
  <c r="AF14" i="1"/>
  <c r="AF24" i="1" s="1"/>
  <c r="AW13" i="1"/>
  <c r="AW10" i="1"/>
  <c r="AW14" i="1" s="1"/>
  <c r="AM14" i="1"/>
  <c r="AM24" i="1" s="1"/>
  <c r="AM57" i="1" s="1"/>
  <c r="AN14" i="1"/>
  <c r="AN24" i="1" s="1"/>
  <c r="AN57" i="1" s="1"/>
  <c r="AO14" i="1"/>
  <c r="AO24" i="1" s="1"/>
  <c r="AO57" i="1" s="1"/>
  <c r="AP14" i="1"/>
  <c r="AP24" i="1" s="1"/>
  <c r="AQ14" i="1"/>
  <c r="AQ24" i="1" s="1"/>
  <c r="AQ57" i="1" s="1"/>
  <c r="P57" i="1"/>
  <c r="AW17" i="1"/>
  <c r="AC57" i="1"/>
  <c r="AF57" i="1"/>
  <c r="AE39" i="1"/>
  <c r="AE41" i="1"/>
  <c r="AE43" i="1"/>
  <c r="AE46" i="1"/>
  <c r="AA57" i="1"/>
  <c r="AE17" i="1"/>
  <c r="AE54" i="1"/>
  <c r="AE35" i="1"/>
  <c r="AE49" i="1"/>
  <c r="AE23" i="1"/>
  <c r="AE20" i="1"/>
  <c r="G46" i="1"/>
  <c r="M46" i="1"/>
  <c r="G43" i="1"/>
  <c r="G41" i="1"/>
  <c r="G39" i="1"/>
  <c r="M39" i="1"/>
  <c r="G54" i="1"/>
  <c r="M54" i="1"/>
  <c r="G49" i="1"/>
  <c r="M49" i="1"/>
  <c r="G35" i="1"/>
  <c r="M35" i="1"/>
  <c r="M55" i="1" s="1"/>
  <c r="M23" i="1"/>
  <c r="M20" i="1"/>
  <c r="DK12" i="15"/>
  <c r="DJ12" i="15"/>
  <c r="DI12" i="15"/>
  <c r="DK50" i="15"/>
  <c r="DJ50" i="15"/>
  <c r="DI50" i="15"/>
  <c r="DK46" i="15"/>
  <c r="DJ46" i="15"/>
  <c r="DI46" i="15"/>
  <c r="DK43" i="15"/>
  <c r="DJ43" i="15"/>
  <c r="DI43" i="15"/>
  <c r="DK41" i="15"/>
  <c r="DJ41" i="15"/>
  <c r="DI41" i="15"/>
  <c r="DK39" i="15"/>
  <c r="DJ39" i="15"/>
  <c r="DI39" i="15"/>
  <c r="DK37" i="15"/>
  <c r="DJ37" i="15"/>
  <c r="DI37" i="15"/>
  <c r="DK15" i="15"/>
  <c r="DJ15" i="15"/>
  <c r="DI15" i="15"/>
  <c r="DK58" i="15"/>
  <c r="DJ58" i="15"/>
  <c r="DI58" i="15"/>
  <c r="DK18" i="15"/>
  <c r="DJ18" i="15"/>
  <c r="DI18" i="15"/>
  <c r="DK53" i="15"/>
  <c r="DJ53" i="15"/>
  <c r="DI53" i="15"/>
  <c r="DK33" i="15"/>
  <c r="DJ33" i="15"/>
  <c r="DI33" i="15"/>
  <c r="DF22" i="15"/>
  <c r="DG21" i="15"/>
  <c r="DD22" i="15"/>
  <c r="DE21" i="15"/>
  <c r="DB22" i="15"/>
  <c r="DC21" i="15"/>
  <c r="CZ22" i="15"/>
  <c r="DK21" i="15"/>
  <c r="CY22" i="15"/>
  <c r="DJ21" i="15"/>
  <c r="DI21" i="15"/>
  <c r="DR76" i="15"/>
  <c r="DL74" i="15"/>
  <c r="DL76" i="15" s="1"/>
  <c r="CS76" i="15"/>
  <c r="CM74" i="15"/>
  <c r="CM76" i="15" s="1"/>
  <c r="AU76" i="15"/>
  <c r="AH74" i="15"/>
  <c r="AO74" i="15"/>
  <c r="AP74" i="15"/>
  <c r="V76" i="15"/>
  <c r="I74" i="15"/>
  <c r="P74" i="15"/>
  <c r="Q74" i="15"/>
  <c r="DC73" i="15"/>
  <c r="DT59" i="15"/>
  <c r="DK73" i="15"/>
  <c r="DO73" i="15"/>
  <c r="DI73" i="15"/>
  <c r="DJ73" i="15"/>
  <c r="CD73" i="15"/>
  <c r="CU59" i="15"/>
  <c r="CL73" i="15"/>
  <c r="CP73" i="15"/>
  <c r="CJ73" i="15"/>
  <c r="CK73" i="15"/>
  <c r="BE73" i="15"/>
  <c r="BV59" i="15"/>
  <c r="BM73" i="15"/>
  <c r="BQ73" i="15"/>
  <c r="BK73" i="15"/>
  <c r="BL73" i="15"/>
  <c r="AN73" i="15"/>
  <c r="AR73" i="15"/>
  <c r="AL73" i="15"/>
  <c r="AM73" i="15"/>
  <c r="O73" i="15"/>
  <c r="S73" i="15"/>
  <c r="M73" i="15"/>
  <c r="N73" i="15"/>
  <c r="AJ58" i="15"/>
  <c r="AJ74" i="15" s="1"/>
  <c r="AW55" i="15"/>
  <c r="AN58" i="15"/>
  <c r="AL58" i="15"/>
  <c r="DT54" i="15"/>
  <c r="DO58" i="15"/>
  <c r="CD58" i="15"/>
  <c r="CU54" i="15"/>
  <c r="CL58" i="15"/>
  <c r="CP58" i="15"/>
  <c r="CJ58" i="15"/>
  <c r="CK58" i="15"/>
  <c r="BE58" i="15"/>
  <c r="BV54" i="15"/>
  <c r="BM58" i="15"/>
  <c r="BQ58" i="15"/>
  <c r="BK58" i="15"/>
  <c r="BL58" i="15"/>
  <c r="AF58" i="15"/>
  <c r="AW54" i="15"/>
  <c r="AR58" i="15"/>
  <c r="AM58" i="15"/>
  <c r="K74" i="15"/>
  <c r="G58" i="15"/>
  <c r="X54" i="15"/>
  <c r="O58" i="15"/>
  <c r="S58" i="15"/>
  <c r="M58" i="15"/>
  <c r="N58" i="15"/>
  <c r="DT51" i="15"/>
  <c r="DO53" i="15"/>
  <c r="CD53" i="15"/>
  <c r="CU51" i="15"/>
  <c r="CL53" i="15"/>
  <c r="CP53" i="15"/>
  <c r="CJ53" i="15"/>
  <c r="CK53" i="15"/>
  <c r="BE53" i="15"/>
  <c r="BV51" i="15"/>
  <c r="BM53" i="15"/>
  <c r="BQ53" i="15"/>
  <c r="BK53" i="15"/>
  <c r="BL53" i="15"/>
  <c r="AN53" i="15"/>
  <c r="AR53" i="15"/>
  <c r="AL53" i="15"/>
  <c r="AM53" i="15"/>
  <c r="O53" i="15"/>
  <c r="S53" i="15"/>
  <c r="M53" i="15"/>
  <c r="N53" i="15"/>
  <c r="DT47" i="15"/>
  <c r="DO50" i="15"/>
  <c r="CD50" i="15"/>
  <c r="CU47" i="15"/>
  <c r="CL50" i="15"/>
  <c r="CP50" i="15"/>
  <c r="CJ50" i="15"/>
  <c r="CK50" i="15"/>
  <c r="BE50" i="15"/>
  <c r="BV47" i="15"/>
  <c r="BM50" i="15"/>
  <c r="BQ50" i="15"/>
  <c r="BK50" i="15"/>
  <c r="BL50" i="15"/>
  <c r="AN50" i="15"/>
  <c r="AR50" i="15"/>
  <c r="AL50" i="15"/>
  <c r="AM50" i="15"/>
  <c r="O50" i="15"/>
  <c r="S50" i="15"/>
  <c r="M50" i="15"/>
  <c r="N50" i="15"/>
  <c r="DT44" i="15"/>
  <c r="DO46" i="15"/>
  <c r="CD46" i="15"/>
  <c r="CU44" i="15"/>
  <c r="CL46" i="15"/>
  <c r="CP46" i="15"/>
  <c r="CJ46" i="15"/>
  <c r="CK46" i="15"/>
  <c r="BE46" i="15"/>
  <c r="BV44" i="15"/>
  <c r="BM46" i="15"/>
  <c r="BQ46" i="15"/>
  <c r="BK46" i="15"/>
  <c r="BL46" i="15"/>
  <c r="AN46" i="15"/>
  <c r="AR46" i="15"/>
  <c r="AL46" i="15"/>
  <c r="AM46" i="15"/>
  <c r="O46" i="15"/>
  <c r="S46" i="15"/>
  <c r="M46" i="15"/>
  <c r="N46" i="15"/>
  <c r="DT42" i="15"/>
  <c r="CD43" i="15"/>
  <c r="CU42" i="15"/>
  <c r="BE43" i="15"/>
  <c r="BL43" i="15"/>
  <c r="BM42" i="15"/>
  <c r="DT40" i="15"/>
  <c r="CD41" i="15"/>
  <c r="CU40" i="15"/>
  <c r="BE41" i="15"/>
  <c r="BL41" i="15"/>
  <c r="BM40" i="15"/>
  <c r="DT38" i="15"/>
  <c r="CD39" i="15"/>
  <c r="CU38" i="15"/>
  <c r="BE39" i="15"/>
  <c r="BL39" i="15"/>
  <c r="BM38" i="15"/>
  <c r="DT34" i="15"/>
  <c r="DO37" i="15"/>
  <c r="CD37" i="15"/>
  <c r="CU34" i="15"/>
  <c r="CL37" i="15"/>
  <c r="CP37" i="15"/>
  <c r="CJ37" i="15"/>
  <c r="CK37" i="15"/>
  <c r="BE37" i="15"/>
  <c r="BV34" i="15"/>
  <c r="BM37" i="15"/>
  <c r="BQ37" i="15"/>
  <c r="BK37" i="15"/>
  <c r="BL37" i="15"/>
  <c r="AN37" i="15"/>
  <c r="AR37" i="15"/>
  <c r="AL37" i="15"/>
  <c r="AM37" i="15"/>
  <c r="O37" i="15"/>
  <c r="S37" i="15"/>
  <c r="M37" i="15"/>
  <c r="N37" i="15"/>
  <c r="DM74" i="15"/>
  <c r="DG74" i="15"/>
  <c r="DE74" i="15"/>
  <c r="DC74" i="15"/>
  <c r="DT23" i="15"/>
  <c r="DK74" i="15"/>
  <c r="DO33" i="15"/>
  <c r="DI74" i="15"/>
  <c r="DJ74" i="15"/>
  <c r="CN74" i="15"/>
  <c r="CH74" i="15"/>
  <c r="CF74" i="15"/>
  <c r="CD33" i="15"/>
  <c r="CD74" i="15" s="1"/>
  <c r="CU23" i="15"/>
  <c r="CL33" i="15"/>
  <c r="CL74" i="15" s="1"/>
  <c r="CP33" i="15"/>
  <c r="CJ33" i="15"/>
  <c r="CJ74" i="15" s="1"/>
  <c r="CK33" i="15"/>
  <c r="CK74" i="15" s="1"/>
  <c r="BI74" i="15"/>
  <c r="BG74" i="15"/>
  <c r="BE33" i="15"/>
  <c r="BE74" i="15" s="1"/>
  <c r="BV23" i="15"/>
  <c r="BM33" i="15"/>
  <c r="BQ33" i="15"/>
  <c r="BK33" i="15"/>
  <c r="BK74" i="15" s="1"/>
  <c r="BL33" i="15"/>
  <c r="BL74" i="15" s="1"/>
  <c r="AF74" i="15"/>
  <c r="AN33" i="15"/>
  <c r="AN74" i="15" s="1"/>
  <c r="AR33" i="15"/>
  <c r="AL33" i="15"/>
  <c r="AL74" i="15" s="1"/>
  <c r="AM33" i="15"/>
  <c r="AM74" i="15" s="1"/>
  <c r="G74" i="15"/>
  <c r="O33" i="15"/>
  <c r="O74" i="15" s="1"/>
  <c r="S33" i="15"/>
  <c r="M33" i="15"/>
  <c r="M74" i="15" s="1"/>
  <c r="N33" i="15"/>
  <c r="N74" i="15" s="1"/>
  <c r="AH22" i="15"/>
  <c r="AH76" i="15" s="1"/>
  <c r="AJ22" i="15"/>
  <c r="AJ76" i="15" s="1"/>
  <c r="AO22" i="15"/>
  <c r="AO76" i="15" s="1"/>
  <c r="AP22" i="15"/>
  <c r="AP76" i="15" s="1"/>
  <c r="I22" i="15"/>
  <c r="I76" i="15" s="1"/>
  <c r="K22" i="15"/>
  <c r="K76" i="15" s="1"/>
  <c r="P22" i="15"/>
  <c r="P76" i="15" s="1"/>
  <c r="DT19" i="15"/>
  <c r="DO21" i="15"/>
  <c r="CD21" i="15"/>
  <c r="CU19" i="15"/>
  <c r="CL21" i="15"/>
  <c r="CP21" i="15"/>
  <c r="CJ21" i="15"/>
  <c r="CK21" i="15"/>
  <c r="BE21" i="15"/>
  <c r="BV19" i="15"/>
  <c r="BM21" i="15"/>
  <c r="BQ21" i="15"/>
  <c r="BK21" i="15"/>
  <c r="BL21" i="15"/>
  <c r="AN21" i="15"/>
  <c r="AR21" i="15"/>
  <c r="AL21" i="15"/>
  <c r="AM21" i="15"/>
  <c r="O21" i="15"/>
  <c r="S21" i="15"/>
  <c r="M21" i="15"/>
  <c r="N21" i="15"/>
  <c r="DT16" i="15"/>
  <c r="DO18" i="15"/>
  <c r="CD18" i="15"/>
  <c r="CU16" i="15"/>
  <c r="CL18" i="15"/>
  <c r="CP18" i="15"/>
  <c r="CJ18" i="15"/>
  <c r="CK18" i="15"/>
  <c r="BE18" i="15"/>
  <c r="BV16" i="15"/>
  <c r="BM18" i="15"/>
  <c r="BQ18" i="15"/>
  <c r="BK18" i="15"/>
  <c r="BL18" i="15"/>
  <c r="AN18" i="15"/>
  <c r="AR18" i="15"/>
  <c r="AL18" i="15"/>
  <c r="AM18" i="15"/>
  <c r="O18" i="15"/>
  <c r="S18" i="15"/>
  <c r="M18" i="15"/>
  <c r="N18" i="15"/>
  <c r="DT13" i="15"/>
  <c r="DO15" i="15"/>
  <c r="CD15" i="15"/>
  <c r="CU13" i="15"/>
  <c r="CL15" i="15"/>
  <c r="CP15" i="15"/>
  <c r="CJ15" i="15"/>
  <c r="CK15" i="15"/>
  <c r="BE15" i="15"/>
  <c r="BV13" i="15"/>
  <c r="BM15" i="15"/>
  <c r="BQ15" i="15"/>
  <c r="BK15" i="15"/>
  <c r="BL15" i="15"/>
  <c r="AN15" i="15"/>
  <c r="AR15" i="15"/>
  <c r="AL15" i="15"/>
  <c r="AM15" i="15"/>
  <c r="O15" i="15"/>
  <c r="S15" i="15"/>
  <c r="M15" i="15"/>
  <c r="N15" i="15"/>
  <c r="CV11" i="15"/>
  <c r="BW12" i="15"/>
  <c r="AX12" i="15"/>
  <c r="Y12" i="15"/>
  <c r="DM22" i="15"/>
  <c r="DM76" i="15" s="1"/>
  <c r="DT6" i="15"/>
  <c r="DO12" i="15"/>
  <c r="CN22" i="15"/>
  <c r="CN76" i="15" s="1"/>
  <c r="CH22" i="15"/>
  <c r="CH76" i="15" s="1"/>
  <c r="CF22" i="15"/>
  <c r="CF76" i="15" s="1"/>
  <c r="CD12" i="15"/>
  <c r="CD22" i="15" s="1"/>
  <c r="CD76" i="15" s="1"/>
  <c r="CV10" i="15"/>
  <c r="CU6" i="15"/>
  <c r="CL12" i="15"/>
  <c r="CL22" i="15" s="1"/>
  <c r="CL76" i="15" s="1"/>
  <c r="CP12" i="15"/>
  <c r="CJ12" i="15"/>
  <c r="CJ22" i="15" s="1"/>
  <c r="CJ76" i="15" s="1"/>
  <c r="CK12" i="15"/>
  <c r="CK22" i="15" s="1"/>
  <c r="CK76" i="15" s="1"/>
  <c r="CV9" i="15"/>
  <c r="BO22" i="15"/>
  <c r="BI22" i="15"/>
  <c r="BI76" i="15" s="1"/>
  <c r="BG22" i="15"/>
  <c r="BG76" i="15" s="1"/>
  <c r="BE12" i="15"/>
  <c r="BE22" i="15" s="1"/>
  <c r="BE76" i="15" s="1"/>
  <c r="BW8" i="15"/>
  <c r="BV6" i="15"/>
  <c r="BM12" i="15"/>
  <c r="BM22" i="15" s="1"/>
  <c r="BQ12" i="15"/>
  <c r="BK12" i="15"/>
  <c r="BK22" i="15" s="1"/>
  <c r="BK76" i="15" s="1"/>
  <c r="BL12" i="15"/>
  <c r="BL22" i="15" s="1"/>
  <c r="BL76" i="15" s="1"/>
  <c r="BW9" i="15"/>
  <c r="AF22" i="15"/>
  <c r="AF76" i="15" s="1"/>
  <c r="AN12" i="15"/>
  <c r="AN22" i="15" s="1"/>
  <c r="AN76" i="15" s="1"/>
  <c r="AR12" i="15"/>
  <c r="AL12" i="15"/>
  <c r="AL22" i="15" s="1"/>
  <c r="AL76" i="15" s="1"/>
  <c r="AM12" i="15"/>
  <c r="AM22" i="15" s="1"/>
  <c r="AM76" i="15" s="1"/>
  <c r="AX11" i="15"/>
  <c r="Q12" i="15"/>
  <c r="Q22" i="15" s="1"/>
  <c r="Q76" i="15" s="1"/>
  <c r="X6" i="15"/>
  <c r="G22" i="15"/>
  <c r="G76" i="15" s="1"/>
  <c r="O12" i="15"/>
  <c r="O22" i="15" s="1"/>
  <c r="O76" i="15" s="1"/>
  <c r="S12" i="15"/>
  <c r="M12" i="15"/>
  <c r="M22" i="15" s="1"/>
  <c r="M76" i="15" s="1"/>
  <c r="N12" i="15"/>
  <c r="N22" i="15" s="1"/>
  <c r="N76" i="15" s="1"/>
  <c r="Y11" i="15"/>
  <c r="BY12" i="13"/>
  <c r="AZ12" i="13"/>
  <c r="BV6" i="14"/>
  <c r="W6" i="13"/>
  <c r="C35" i="11"/>
  <c r="BA46" i="13"/>
  <c r="S13" i="11"/>
  <c r="CN74" i="13"/>
  <c r="BB74" i="13"/>
  <c r="BZ22" i="13"/>
  <c r="C16" i="11"/>
  <c r="BY33" i="13"/>
  <c r="BZ33" i="13"/>
  <c r="S31" i="11"/>
  <c r="CN76" i="13"/>
  <c r="BB76" i="13"/>
  <c r="E20" i="11"/>
  <c r="CS76" i="14"/>
  <c r="CM74" i="14"/>
  <c r="CM76" i="14" s="1"/>
  <c r="AU76" i="14"/>
  <c r="AH74" i="14"/>
  <c r="AO74" i="14"/>
  <c r="AP74" i="14"/>
  <c r="V76" i="14"/>
  <c r="I74" i="14"/>
  <c r="P74" i="14"/>
  <c r="Q74" i="14"/>
  <c r="CD73" i="14"/>
  <c r="CU59" i="14"/>
  <c r="CL73" i="14"/>
  <c r="CP73" i="14"/>
  <c r="CJ73" i="14"/>
  <c r="CK73" i="14"/>
  <c r="BE73" i="14"/>
  <c r="BV59" i="14"/>
  <c r="BM73" i="14"/>
  <c r="BQ73" i="14"/>
  <c r="BK73" i="14"/>
  <c r="BL73" i="14"/>
  <c r="AN73" i="14"/>
  <c r="AR73" i="14"/>
  <c r="AL73" i="14"/>
  <c r="AM73" i="14"/>
  <c r="O73" i="14"/>
  <c r="S73" i="14"/>
  <c r="M73" i="14"/>
  <c r="N73" i="14"/>
  <c r="AJ58" i="14"/>
  <c r="AJ74" i="14" s="1"/>
  <c r="AW55" i="14"/>
  <c r="AN58" i="14"/>
  <c r="AL58" i="14"/>
  <c r="CD58" i="14"/>
  <c r="CU54" i="14"/>
  <c r="CL58" i="14"/>
  <c r="CP58" i="14"/>
  <c r="CJ58" i="14"/>
  <c r="CK58" i="14"/>
  <c r="BE58" i="14"/>
  <c r="BV54" i="14"/>
  <c r="BM58" i="14"/>
  <c r="BQ58" i="14"/>
  <c r="BK58" i="14"/>
  <c r="BL58" i="14"/>
  <c r="AF58" i="14"/>
  <c r="AW54" i="14"/>
  <c r="AR58" i="14"/>
  <c r="AM58" i="14"/>
  <c r="K74" i="14"/>
  <c r="G58" i="14"/>
  <c r="X54" i="14"/>
  <c r="O58" i="14"/>
  <c r="S58" i="14"/>
  <c r="M58" i="14"/>
  <c r="N58" i="14"/>
  <c r="CD53" i="14"/>
  <c r="CU51" i="14"/>
  <c r="CL53" i="14"/>
  <c r="CP53" i="14"/>
  <c r="CJ53" i="14"/>
  <c r="CK53" i="14"/>
  <c r="BE53" i="14"/>
  <c r="BV51" i="14"/>
  <c r="BM53" i="14"/>
  <c r="BQ53" i="14"/>
  <c r="BK53" i="14"/>
  <c r="BL53" i="14"/>
  <c r="AN53" i="14"/>
  <c r="AR53" i="14"/>
  <c r="AL53" i="14"/>
  <c r="AM53" i="14"/>
  <c r="O53" i="14"/>
  <c r="S53" i="14"/>
  <c r="M53" i="14"/>
  <c r="N53" i="14"/>
  <c r="CD50" i="14"/>
  <c r="CU47" i="14"/>
  <c r="CL50" i="14"/>
  <c r="CP50" i="14"/>
  <c r="CJ50" i="14"/>
  <c r="CK50" i="14"/>
  <c r="BE50" i="14"/>
  <c r="BV47" i="14"/>
  <c r="BM50" i="14"/>
  <c r="BQ50" i="14"/>
  <c r="BK50" i="14"/>
  <c r="BL50" i="14"/>
  <c r="AN50" i="14"/>
  <c r="AR50" i="14"/>
  <c r="AL50" i="14"/>
  <c r="AM50" i="14"/>
  <c r="O50" i="14"/>
  <c r="S50" i="14"/>
  <c r="M50" i="14"/>
  <c r="N50" i="14"/>
  <c r="CU44" i="14"/>
  <c r="CL46" i="14"/>
  <c r="CP46" i="14"/>
  <c r="CJ46" i="14"/>
  <c r="CK46" i="14"/>
  <c r="BE46" i="14"/>
  <c r="BV44" i="14"/>
  <c r="BM46" i="14"/>
  <c r="BQ46" i="14"/>
  <c r="BK46" i="14"/>
  <c r="BL46" i="14"/>
  <c r="AN46" i="14"/>
  <c r="AR46" i="14"/>
  <c r="AL46" i="14"/>
  <c r="AM46" i="14"/>
  <c r="O46" i="14"/>
  <c r="S46" i="14"/>
  <c r="M46" i="14"/>
  <c r="N46" i="14"/>
  <c r="CF43" i="14"/>
  <c r="CU42" i="14"/>
  <c r="BE43" i="14"/>
  <c r="BL43" i="14"/>
  <c r="BM42" i="14"/>
  <c r="CD41" i="14"/>
  <c r="CU40" i="14"/>
  <c r="BE41" i="14"/>
  <c r="BL41" i="14"/>
  <c r="BM40" i="14"/>
  <c r="CD39" i="14"/>
  <c r="CU38" i="14"/>
  <c r="BE39" i="14"/>
  <c r="BL39" i="14"/>
  <c r="BM38" i="14"/>
  <c r="CD37" i="14"/>
  <c r="CU34" i="14"/>
  <c r="CL37" i="14"/>
  <c r="CP37" i="14"/>
  <c r="CJ37" i="14"/>
  <c r="CK37" i="14"/>
  <c r="BE37" i="14"/>
  <c r="BV34" i="14"/>
  <c r="BM37" i="14"/>
  <c r="BQ37" i="14"/>
  <c r="BK37" i="14"/>
  <c r="BL37" i="14"/>
  <c r="AN37" i="14"/>
  <c r="AR37" i="14"/>
  <c r="AL37" i="14"/>
  <c r="AM37" i="14"/>
  <c r="O37" i="14"/>
  <c r="S37" i="14"/>
  <c r="M37" i="14"/>
  <c r="N37" i="14"/>
  <c r="CN74" i="14"/>
  <c r="CH74" i="14"/>
  <c r="CF74" i="14"/>
  <c r="CD33" i="14"/>
  <c r="CD74" i="14" s="1"/>
  <c r="CU23" i="14"/>
  <c r="CL33" i="14"/>
  <c r="CL74" i="14" s="1"/>
  <c r="CP33" i="14"/>
  <c r="CJ33" i="14"/>
  <c r="CJ74" i="14" s="1"/>
  <c r="CK33" i="14"/>
  <c r="CK74" i="14" s="1"/>
  <c r="BI74" i="14"/>
  <c r="BG74" i="14"/>
  <c r="BE33" i="14"/>
  <c r="BE74" i="14" s="1"/>
  <c r="BV23" i="14"/>
  <c r="BM33" i="14"/>
  <c r="BQ33" i="14"/>
  <c r="BK33" i="14"/>
  <c r="BK74" i="14" s="1"/>
  <c r="BL33" i="14"/>
  <c r="BL74" i="14" s="1"/>
  <c r="AF74" i="14"/>
  <c r="AN33" i="14"/>
  <c r="AN74" i="14" s="1"/>
  <c r="AR33" i="14"/>
  <c r="AL33" i="14"/>
  <c r="AL74" i="14" s="1"/>
  <c r="AM33" i="14"/>
  <c r="AM74" i="14" s="1"/>
  <c r="G74" i="14"/>
  <c r="O33" i="14"/>
  <c r="O74" i="14" s="1"/>
  <c r="S33" i="14"/>
  <c r="M33" i="14"/>
  <c r="M74" i="14" s="1"/>
  <c r="N33" i="14"/>
  <c r="N74" i="14" s="1"/>
  <c r="AH22" i="14"/>
  <c r="AH76" i="14" s="1"/>
  <c r="AJ22" i="14"/>
  <c r="AJ76" i="14" s="1"/>
  <c r="AO22" i="14"/>
  <c r="AO76" i="14" s="1"/>
  <c r="AP22" i="14"/>
  <c r="AP76" i="14" s="1"/>
  <c r="I22" i="14"/>
  <c r="I76" i="14" s="1"/>
  <c r="K22" i="14"/>
  <c r="K76" i="14" s="1"/>
  <c r="P22" i="14"/>
  <c r="P76" i="14" s="1"/>
  <c r="CD21" i="14"/>
  <c r="CU19" i="14"/>
  <c r="CL21" i="14"/>
  <c r="CP21" i="14"/>
  <c r="CJ21" i="14"/>
  <c r="CK21" i="14"/>
  <c r="BE21" i="14"/>
  <c r="BV19" i="14"/>
  <c r="BM21" i="14"/>
  <c r="BQ21" i="14"/>
  <c r="BK21" i="14"/>
  <c r="BL21" i="14"/>
  <c r="AN21" i="14"/>
  <c r="AR21" i="14"/>
  <c r="AL21" i="14"/>
  <c r="AM21" i="14"/>
  <c r="O21" i="14"/>
  <c r="S21" i="14"/>
  <c r="M21" i="14"/>
  <c r="N21" i="14"/>
  <c r="CD18" i="14"/>
  <c r="CU16" i="14"/>
  <c r="CL18" i="14"/>
  <c r="CP18" i="14"/>
  <c r="CJ18" i="14"/>
  <c r="CK18" i="14"/>
  <c r="BE18" i="14"/>
  <c r="BV16" i="14"/>
  <c r="BM18" i="14"/>
  <c r="BQ18" i="14"/>
  <c r="BK18" i="14"/>
  <c r="BL18" i="14"/>
  <c r="AN18" i="14"/>
  <c r="AR18" i="14"/>
  <c r="AL18" i="14"/>
  <c r="AM18" i="14"/>
  <c r="O18" i="14"/>
  <c r="S18" i="14"/>
  <c r="M18" i="14"/>
  <c r="N18" i="14"/>
  <c r="CD15" i="14"/>
  <c r="CU13" i="14"/>
  <c r="CL15" i="14"/>
  <c r="CP15" i="14"/>
  <c r="CJ15" i="14"/>
  <c r="CK15" i="14"/>
  <c r="BE15" i="14"/>
  <c r="BV13" i="14"/>
  <c r="BM15" i="14"/>
  <c r="BQ15" i="14"/>
  <c r="BK15" i="14"/>
  <c r="BL15" i="14"/>
  <c r="AN15" i="14"/>
  <c r="AR15" i="14"/>
  <c r="AL15" i="14"/>
  <c r="AM15" i="14"/>
  <c r="O15" i="14"/>
  <c r="S15" i="14"/>
  <c r="M15" i="14"/>
  <c r="N15" i="14"/>
  <c r="BW12" i="14"/>
  <c r="AX12" i="14"/>
  <c r="Y12" i="14"/>
  <c r="CN22" i="14"/>
  <c r="CN76" i="14" s="1"/>
  <c r="CH22" i="14"/>
  <c r="CH76" i="14" s="1"/>
  <c r="CF22" i="14"/>
  <c r="CF76" i="14" s="1"/>
  <c r="CD12" i="14"/>
  <c r="CD22" i="14" s="1"/>
  <c r="CD76" i="14" s="1"/>
  <c r="CU6" i="14"/>
  <c r="CL12" i="14"/>
  <c r="CL22" i="14" s="1"/>
  <c r="CL76" i="14" s="1"/>
  <c r="CP12" i="14"/>
  <c r="CJ12" i="14"/>
  <c r="CJ22" i="14" s="1"/>
  <c r="CJ76" i="14" s="1"/>
  <c r="CK12" i="14"/>
  <c r="CK22" i="14" s="1"/>
  <c r="CK76" i="14" s="1"/>
  <c r="BO22" i="14"/>
  <c r="BI22" i="14"/>
  <c r="BI76" i="14" s="1"/>
  <c r="BG22" i="14"/>
  <c r="BG76" i="14" s="1"/>
  <c r="BE12" i="14"/>
  <c r="BE22" i="14" s="1"/>
  <c r="BE76" i="14" s="1"/>
  <c r="BW8" i="14"/>
  <c r="BM12" i="14"/>
  <c r="BM22" i="14" s="1"/>
  <c r="BQ12" i="14"/>
  <c r="BK12" i="14"/>
  <c r="BK22" i="14" s="1"/>
  <c r="BK76" i="14" s="1"/>
  <c r="BL12" i="14"/>
  <c r="BL22" i="14" s="1"/>
  <c r="BL76" i="14" s="1"/>
  <c r="BW9" i="14"/>
  <c r="AF22" i="14"/>
  <c r="AF76" i="14" s="1"/>
  <c r="AN12" i="14"/>
  <c r="AN22" i="14" s="1"/>
  <c r="AN76" i="14" s="1"/>
  <c r="AR12" i="14"/>
  <c r="AL12" i="14"/>
  <c r="AL22" i="14" s="1"/>
  <c r="AL76" i="14" s="1"/>
  <c r="AM12" i="14"/>
  <c r="AM22" i="14" s="1"/>
  <c r="AM76" i="14" s="1"/>
  <c r="AX11" i="14"/>
  <c r="Q12" i="14"/>
  <c r="Q22" i="14" s="1"/>
  <c r="Q76" i="14" s="1"/>
  <c r="X6" i="14"/>
  <c r="G22" i="14"/>
  <c r="G76" i="14" s="1"/>
  <c r="O12" i="14"/>
  <c r="O22" i="14" s="1"/>
  <c r="O76" i="14" s="1"/>
  <c r="S12" i="14"/>
  <c r="M12" i="14"/>
  <c r="M22" i="14" s="1"/>
  <c r="M76" i="14" s="1"/>
  <c r="N12" i="14"/>
  <c r="N22" i="14" s="1"/>
  <c r="N76" i="14" s="1"/>
  <c r="Y11" i="14"/>
  <c r="C42" i="11"/>
  <c r="D22" i="11"/>
  <c r="O22" i="11" s="1"/>
  <c r="D28" i="11"/>
  <c r="O28" i="11" s="1"/>
  <c r="C53" i="11"/>
  <c r="C38" i="11"/>
  <c r="N15" i="11"/>
  <c r="M15" i="11"/>
  <c r="C24" i="11"/>
  <c r="C28" i="11"/>
  <c r="D12" i="11"/>
  <c r="O12" i="11" s="1"/>
  <c r="D23" i="11"/>
  <c r="O23" i="11" s="1"/>
  <c r="D29" i="11"/>
  <c r="O29" i="11" s="1"/>
  <c r="C54" i="11"/>
  <c r="D11" i="11"/>
  <c r="O38" i="11"/>
  <c r="O39" i="11" s="1"/>
  <c r="CP76" i="13"/>
  <c r="AZ22" i="13"/>
  <c r="C29" i="11"/>
  <c r="D25" i="11"/>
  <c r="O25" i="11" s="1"/>
  <c r="N14" i="11"/>
  <c r="M14" i="11"/>
  <c r="M16" i="11" s="1"/>
  <c r="C69" i="11"/>
  <c r="C62" i="11"/>
  <c r="C68" i="11"/>
  <c r="O40" i="11"/>
  <c r="O41" i="11" s="1"/>
  <c r="M21" i="11"/>
  <c r="C25" i="11"/>
  <c r="D24" i="11"/>
  <c r="O24" i="11" s="1"/>
  <c r="C70" i="11"/>
  <c r="C63" i="11"/>
  <c r="C57" i="11"/>
  <c r="N21" i="11"/>
  <c r="M34" i="11"/>
  <c r="N11" i="11"/>
  <c r="V11" i="11" s="1"/>
  <c r="D55" i="11"/>
  <c r="O55" i="11" s="1"/>
  <c r="C58" i="11"/>
  <c r="D9" i="11"/>
  <c r="O9" i="11" s="1"/>
  <c r="N12" i="11"/>
  <c r="C13" i="11"/>
  <c r="C55" i="11"/>
  <c r="C64" i="11"/>
  <c r="D26" i="11"/>
  <c r="O26" i="11" s="1"/>
  <c r="D14" i="11"/>
  <c r="D54" i="11"/>
  <c r="O54" i="11" s="1"/>
  <c r="D42" i="11"/>
  <c r="C22" i="11"/>
  <c r="C30" i="11"/>
  <c r="D57" i="11"/>
  <c r="D17" i="11"/>
  <c r="C59" i="11"/>
  <c r="C65" i="11"/>
  <c r="C26" i="11"/>
  <c r="C17" i="11"/>
  <c r="C23" i="11"/>
  <c r="C27" i="11"/>
  <c r="D37" i="11"/>
  <c r="O36" i="11"/>
  <c r="O37" i="11" s="1"/>
  <c r="D27" i="11"/>
  <c r="O27" i="11" s="1"/>
  <c r="C52" i="11"/>
  <c r="D53" i="11"/>
  <c r="O53" i="11" s="1"/>
  <c r="C40" i="11"/>
  <c r="C8" i="11"/>
  <c r="M32" i="11"/>
  <c r="P51" i="11"/>
  <c r="D30" i="11"/>
  <c r="O30" i="11" s="1"/>
  <c r="C66" i="11"/>
  <c r="N32" i="11"/>
  <c r="M18" i="11"/>
  <c r="C43" i="11"/>
  <c r="C9" i="11"/>
  <c r="N36" i="11"/>
  <c r="N37" i="11" s="1"/>
  <c r="M33" i="11"/>
  <c r="D32" i="11"/>
  <c r="D21" i="11"/>
  <c r="C60" i="11"/>
  <c r="D15" i="11"/>
  <c r="O15" i="11" s="1"/>
  <c r="D52" i="11"/>
  <c r="C61" i="11"/>
  <c r="C67" i="11"/>
  <c r="C37" i="11"/>
  <c r="P10" i="11"/>
  <c r="P31" i="11"/>
  <c r="P72" i="11" s="1"/>
  <c r="CF74" i="13"/>
  <c r="CF76" i="13" s="1"/>
  <c r="BT76" i="13"/>
  <c r="BG22" i="13"/>
  <c r="CJ10" i="13"/>
  <c r="CT10" i="13" s="1"/>
  <c r="D50" i="11"/>
  <c r="O50" i="11" s="1"/>
  <c r="R19" i="11"/>
  <c r="S71" i="11"/>
  <c r="C49" i="11"/>
  <c r="E56" i="11"/>
  <c r="CD74" i="13"/>
  <c r="BA74" i="13"/>
  <c r="BE22" i="13"/>
  <c r="CK6" i="13"/>
  <c r="E31" i="11"/>
  <c r="D49" i="11"/>
  <c r="C4" i="11"/>
  <c r="CO49" i="13"/>
  <c r="CO50" i="13" s="1"/>
  <c r="BY37" i="13"/>
  <c r="C7" i="11"/>
  <c r="CA76" i="13"/>
  <c r="CH22" i="13"/>
  <c r="D47" i="11"/>
  <c r="S19" i="11"/>
  <c r="CS76" i="13"/>
  <c r="BG74" i="13"/>
  <c r="BG76" i="13" s="1"/>
  <c r="BK52" i="13"/>
  <c r="BU52" i="13" s="1"/>
  <c r="BY22" i="13"/>
  <c r="CL22" i="13"/>
  <c r="D6" i="11"/>
  <c r="O6" i="11" s="1"/>
  <c r="P13" i="11"/>
  <c r="P48" i="11"/>
  <c r="BL44" i="13"/>
  <c r="CK28" i="13"/>
  <c r="CK33" i="13" s="1"/>
  <c r="CI17" i="13"/>
  <c r="BJ6" i="13"/>
  <c r="R16" i="11"/>
  <c r="R20" i="11" s="1"/>
  <c r="D5" i="11"/>
  <c r="O5" i="11" s="1"/>
  <c r="BL69" i="13"/>
  <c r="BL63" i="13"/>
  <c r="BL60" i="13"/>
  <c r="BZ74" i="13"/>
  <c r="BZ76" i="13" s="1"/>
  <c r="BE74" i="13"/>
  <c r="BE76" i="13" s="1"/>
  <c r="BL55" i="13"/>
  <c r="BL58" i="13" s="1"/>
  <c r="AZ50" i="13"/>
  <c r="AZ74" i="13" s="1"/>
  <c r="AZ76" i="13" s="1"/>
  <c r="BP44" i="13"/>
  <c r="BP46" i="13" s="1"/>
  <c r="BL30" i="13"/>
  <c r="CO28" i="13"/>
  <c r="BL24" i="13"/>
  <c r="BA22" i="13"/>
  <c r="BJ11" i="13"/>
  <c r="BK6" i="13"/>
  <c r="BK12" i="13" s="1"/>
  <c r="R72" i="11"/>
  <c r="C5" i="11"/>
  <c r="C47" i="11"/>
  <c r="C6" i="11"/>
  <c r="P16" i="11"/>
  <c r="L76" i="13"/>
  <c r="CD22" i="13"/>
  <c r="D4" i="11"/>
  <c r="CH76" i="13"/>
  <c r="BC74" i="13"/>
  <c r="BC76" i="13" s="1"/>
  <c r="D7" i="11"/>
  <c r="O7" i="11" s="1"/>
  <c r="S35" i="11"/>
  <c r="BY74" i="13"/>
  <c r="BY76" i="13" s="1"/>
  <c r="BM22" i="13"/>
  <c r="CB22" i="13"/>
  <c r="CB76" i="13" s="1"/>
  <c r="S10" i="11"/>
  <c r="S20" i="11" s="1"/>
  <c r="D8" i="11"/>
  <c r="O8" i="11" s="1"/>
  <c r="CR76" i="13"/>
  <c r="CL74" i="13"/>
  <c r="CL76" i="13" s="1"/>
  <c r="AT76" i="13"/>
  <c r="AG74" i="13"/>
  <c r="AN74" i="13"/>
  <c r="AO74" i="13"/>
  <c r="U76" i="13"/>
  <c r="I74" i="13"/>
  <c r="P74" i="13"/>
  <c r="Q74" i="13"/>
  <c r="CC73" i="13"/>
  <c r="CT59" i="13"/>
  <c r="CK73" i="13"/>
  <c r="CO73" i="13"/>
  <c r="CI73" i="13"/>
  <c r="CJ73" i="13"/>
  <c r="BD73" i="13"/>
  <c r="BU59" i="13"/>
  <c r="BP73" i="13"/>
  <c r="BJ73" i="13"/>
  <c r="BK73" i="13"/>
  <c r="AM73" i="13"/>
  <c r="AQ73" i="13"/>
  <c r="AK73" i="13"/>
  <c r="AL73" i="13"/>
  <c r="O73" i="13"/>
  <c r="R73" i="13"/>
  <c r="M73" i="13"/>
  <c r="N73" i="13"/>
  <c r="AI58" i="13"/>
  <c r="AI74" i="13" s="1"/>
  <c r="AV55" i="13"/>
  <c r="AM58" i="13"/>
  <c r="AK58" i="13"/>
  <c r="CC58" i="13"/>
  <c r="CT54" i="13"/>
  <c r="CK58" i="13"/>
  <c r="CO58" i="13"/>
  <c r="CI58" i="13"/>
  <c r="CJ58" i="13"/>
  <c r="BD58" i="13"/>
  <c r="BU54" i="13"/>
  <c r="BP58" i="13"/>
  <c r="BJ58" i="13"/>
  <c r="BK58" i="13"/>
  <c r="AE58" i="13"/>
  <c r="AV54" i="13"/>
  <c r="AQ58" i="13"/>
  <c r="AL58" i="13"/>
  <c r="K74" i="13"/>
  <c r="W54" i="13"/>
  <c r="R58" i="13"/>
  <c r="CC53" i="13"/>
  <c r="CT51" i="13"/>
  <c r="CK53" i="13"/>
  <c r="CO53" i="13"/>
  <c r="CI53" i="13"/>
  <c r="CJ53" i="13"/>
  <c r="BD53" i="13"/>
  <c r="BU51" i="13"/>
  <c r="BL53" i="13"/>
  <c r="BP53" i="13"/>
  <c r="BJ53" i="13"/>
  <c r="BK53" i="13"/>
  <c r="AM53" i="13"/>
  <c r="AQ53" i="13"/>
  <c r="AK53" i="13"/>
  <c r="AL53" i="13"/>
  <c r="R53" i="13"/>
  <c r="CC50" i="13"/>
  <c r="CT47" i="13"/>
  <c r="CK50" i="13"/>
  <c r="CI50" i="13"/>
  <c r="CJ50" i="13"/>
  <c r="BD50" i="13"/>
  <c r="BU47" i="13"/>
  <c r="BL50" i="13"/>
  <c r="BP50" i="13"/>
  <c r="BJ50" i="13"/>
  <c r="BK50" i="13"/>
  <c r="AM50" i="13"/>
  <c r="AQ50" i="13"/>
  <c r="AK50" i="13"/>
  <c r="AL50" i="13"/>
  <c r="R50" i="13"/>
  <c r="CT44" i="13"/>
  <c r="CK46" i="13"/>
  <c r="CO46" i="13"/>
  <c r="CI46" i="13"/>
  <c r="CJ46" i="13"/>
  <c r="BD46" i="13"/>
  <c r="BU44" i="13"/>
  <c r="BL46" i="13"/>
  <c r="BJ46" i="13"/>
  <c r="BK46" i="13"/>
  <c r="AM46" i="13"/>
  <c r="AQ46" i="13"/>
  <c r="AK46" i="13"/>
  <c r="AL46" i="13"/>
  <c r="R46" i="13"/>
  <c r="CE43" i="13"/>
  <c r="CT42" i="13"/>
  <c r="BD43" i="13"/>
  <c r="BK43" i="13"/>
  <c r="BL42" i="13"/>
  <c r="CC41" i="13"/>
  <c r="CT40" i="13"/>
  <c r="BD41" i="13"/>
  <c r="BK41" i="13"/>
  <c r="BL40" i="13"/>
  <c r="CC39" i="13"/>
  <c r="CT38" i="13"/>
  <c r="BD39" i="13"/>
  <c r="BK39" i="13"/>
  <c r="BL38" i="13"/>
  <c r="CC37" i="13"/>
  <c r="CT34" i="13"/>
  <c r="CK37" i="13"/>
  <c r="CO37" i="13"/>
  <c r="CI37" i="13"/>
  <c r="CJ37" i="13"/>
  <c r="BD37" i="13"/>
  <c r="BU34" i="13"/>
  <c r="BL37" i="13"/>
  <c r="BP37" i="13"/>
  <c r="BJ37" i="13"/>
  <c r="BK37" i="13"/>
  <c r="AM37" i="13"/>
  <c r="AQ37" i="13"/>
  <c r="AK37" i="13"/>
  <c r="AL37" i="13"/>
  <c r="R37" i="13"/>
  <c r="CM74" i="13"/>
  <c r="CG74" i="13"/>
  <c r="CE74" i="13"/>
  <c r="CC33" i="13"/>
  <c r="CT23" i="13"/>
  <c r="CO33" i="13"/>
  <c r="CI33" i="13"/>
  <c r="CJ33" i="13"/>
  <c r="BH74" i="13"/>
  <c r="BF74" i="13"/>
  <c r="BD33" i="13"/>
  <c r="BU23" i="13"/>
  <c r="BL33" i="13"/>
  <c r="BP33" i="13"/>
  <c r="BJ33" i="13"/>
  <c r="BK33" i="13"/>
  <c r="AE74" i="13"/>
  <c r="AM33" i="13"/>
  <c r="AM74" i="13" s="1"/>
  <c r="AQ33" i="13"/>
  <c r="AK33" i="13"/>
  <c r="AK74" i="13" s="1"/>
  <c r="AL33" i="13"/>
  <c r="AL74" i="13" s="1"/>
  <c r="G74" i="13"/>
  <c r="O74" i="13"/>
  <c r="R33" i="13"/>
  <c r="M74" i="13"/>
  <c r="N74" i="13"/>
  <c r="AG22" i="13"/>
  <c r="AG76" i="13" s="1"/>
  <c r="AI22" i="13"/>
  <c r="AI76" i="13" s="1"/>
  <c r="AN22" i="13"/>
  <c r="AN76" i="13" s="1"/>
  <c r="AO22" i="13"/>
  <c r="AO76" i="13" s="1"/>
  <c r="I76" i="13"/>
  <c r="K76" i="13"/>
  <c r="P76" i="13"/>
  <c r="CC21" i="13"/>
  <c r="CT19" i="13"/>
  <c r="CK21" i="13"/>
  <c r="CO21" i="13"/>
  <c r="CI21" i="13"/>
  <c r="CJ21" i="13"/>
  <c r="BD21" i="13"/>
  <c r="BU19" i="13"/>
  <c r="BL21" i="13"/>
  <c r="BP21" i="13"/>
  <c r="BJ21" i="13"/>
  <c r="BK21" i="13"/>
  <c r="AM21" i="13"/>
  <c r="AQ21" i="13"/>
  <c r="AK21" i="13"/>
  <c r="AL21" i="13"/>
  <c r="R21" i="13"/>
  <c r="CC18" i="13"/>
  <c r="CT16" i="13"/>
  <c r="CK18" i="13"/>
  <c r="CO18" i="13"/>
  <c r="CI18" i="13"/>
  <c r="CJ18" i="13"/>
  <c r="BD18" i="13"/>
  <c r="BU16" i="13"/>
  <c r="BL18" i="13"/>
  <c r="BP18" i="13"/>
  <c r="BJ18" i="13"/>
  <c r="BK18" i="13"/>
  <c r="AM18" i="13"/>
  <c r="AQ18" i="13"/>
  <c r="AK18" i="13"/>
  <c r="AL18" i="13"/>
  <c r="R18" i="13"/>
  <c r="CC15" i="13"/>
  <c r="CT13" i="13"/>
  <c r="CK15" i="13"/>
  <c r="CO15" i="13"/>
  <c r="CI15" i="13"/>
  <c r="CJ15" i="13"/>
  <c r="BD15" i="13"/>
  <c r="BU13" i="13"/>
  <c r="BL15" i="13"/>
  <c r="BP15" i="13"/>
  <c r="BJ15" i="13"/>
  <c r="BK15" i="13"/>
  <c r="AM15" i="13"/>
  <c r="AQ15" i="13"/>
  <c r="AK15" i="13"/>
  <c r="AL15" i="13"/>
  <c r="R15" i="13"/>
  <c r="BV12" i="13"/>
  <c r="AW12" i="13"/>
  <c r="X12" i="13"/>
  <c r="CM22" i="13"/>
  <c r="CM76" i="13" s="1"/>
  <c r="CG22" i="13"/>
  <c r="CG76" i="13" s="1"/>
  <c r="CE22" i="13"/>
  <c r="CC12" i="13"/>
  <c r="CT6" i="13"/>
  <c r="CK12" i="13"/>
  <c r="CK22" i="13" s="1"/>
  <c r="CO12" i="13"/>
  <c r="CI12" i="13"/>
  <c r="CJ12" i="13"/>
  <c r="BN22" i="13"/>
  <c r="BH22" i="13"/>
  <c r="BH76" i="13" s="1"/>
  <c r="BF22" i="13"/>
  <c r="BD12" i="13"/>
  <c r="BV8" i="13"/>
  <c r="BL12" i="13"/>
  <c r="BP12" i="13"/>
  <c r="BJ12" i="13"/>
  <c r="BJ22" i="13" s="1"/>
  <c r="AE22" i="13"/>
  <c r="AE76" i="13" s="1"/>
  <c r="AM12" i="13"/>
  <c r="AM22" i="13" s="1"/>
  <c r="AM76" i="13" s="1"/>
  <c r="AQ12" i="13"/>
  <c r="AK12" i="13"/>
  <c r="AK22" i="13" s="1"/>
  <c r="AK76" i="13" s="1"/>
  <c r="AL12" i="13"/>
  <c r="AL22" i="13" s="1"/>
  <c r="AL76" i="13" s="1"/>
  <c r="AW11" i="13"/>
  <c r="Q12" i="13"/>
  <c r="Q22" i="13" s="1"/>
  <c r="Q76" i="13" s="1"/>
  <c r="G76" i="13"/>
  <c r="O76" i="13"/>
  <c r="R12" i="13"/>
  <c r="M76" i="13"/>
  <c r="N76" i="13"/>
  <c r="X11" i="13"/>
  <c r="Q71" i="11"/>
  <c r="K71" i="11"/>
  <c r="I71" i="11"/>
  <c r="G71" i="11"/>
  <c r="K56" i="11"/>
  <c r="I56" i="11"/>
  <c r="G56" i="11"/>
  <c r="V50" i="11"/>
  <c r="Q51" i="11"/>
  <c r="K51" i="11"/>
  <c r="I51" i="11"/>
  <c r="G51" i="11"/>
  <c r="V46" i="11"/>
  <c r="Q48" i="11"/>
  <c r="K48" i="11"/>
  <c r="I48" i="11"/>
  <c r="G48" i="11"/>
  <c r="V45" i="11"/>
  <c r="Q44" i="11"/>
  <c r="K44" i="11"/>
  <c r="I44" i="11"/>
  <c r="G44" i="11"/>
  <c r="V34" i="11"/>
  <c r="Q35" i="11"/>
  <c r="K35" i="11"/>
  <c r="I35" i="11"/>
  <c r="G35" i="11"/>
  <c r="N35" i="11"/>
  <c r="V32" i="11"/>
  <c r="Q31" i="11"/>
  <c r="L72" i="11"/>
  <c r="K31" i="11"/>
  <c r="J72" i="11"/>
  <c r="I31" i="11"/>
  <c r="H72" i="11"/>
  <c r="F72" i="11"/>
  <c r="Q19" i="11"/>
  <c r="K19" i="11"/>
  <c r="I19" i="11"/>
  <c r="G19" i="11"/>
  <c r="V15" i="11"/>
  <c r="Q16" i="11"/>
  <c r="K16" i="11"/>
  <c r="I16" i="11"/>
  <c r="G16" i="11"/>
  <c r="N16" i="11"/>
  <c r="V14" i="11"/>
  <c r="V12" i="11"/>
  <c r="Q13" i="11"/>
  <c r="K13" i="11"/>
  <c r="I13" i="11"/>
  <c r="G13" i="11"/>
  <c r="M13" i="11"/>
  <c r="N13" i="11"/>
  <c r="Q10" i="11"/>
  <c r="L20" i="11"/>
  <c r="K10" i="11"/>
  <c r="J20" i="11"/>
  <c r="I10" i="11"/>
  <c r="H20" i="11"/>
  <c r="G10" i="11"/>
  <c r="F20" i="11"/>
  <c r="K20" i="11" l="1"/>
  <c r="C57" i="1"/>
  <c r="Q20" i="11"/>
  <c r="F57" i="1"/>
  <c r="G55" i="1"/>
  <c r="U24" i="1"/>
  <c r="N24" i="1"/>
  <c r="I24" i="1"/>
  <c r="V36" i="11"/>
  <c r="V57" i="1"/>
  <c r="S72" i="11"/>
  <c r="G20" i="11"/>
  <c r="G74" i="11" s="1"/>
  <c r="M35" i="11"/>
  <c r="M14" i="1"/>
  <c r="AW24" i="1"/>
  <c r="AW57" i="1" s="1"/>
  <c r="AE24" i="1"/>
  <c r="M24" i="1"/>
  <c r="AE55" i="1"/>
  <c r="Q57" i="1"/>
  <c r="AE57" i="1"/>
  <c r="M57" i="1"/>
  <c r="G57" i="1"/>
  <c r="DJ22" i="15"/>
  <c r="DJ76" i="15" s="1"/>
  <c r="DI22" i="15"/>
  <c r="DI76" i="15" s="1"/>
  <c r="CY76" i="15"/>
  <c r="DK22" i="15"/>
  <c r="DK76" i="15" s="1"/>
  <c r="CZ76" i="15"/>
  <c r="DC22" i="15"/>
  <c r="DC76" i="15" s="1"/>
  <c r="DB76" i="15"/>
  <c r="DE22" i="15"/>
  <c r="DE76" i="15" s="1"/>
  <c r="DD76" i="15"/>
  <c r="DG22" i="15"/>
  <c r="DG76" i="15" s="1"/>
  <c r="DF76" i="15"/>
  <c r="S22" i="15"/>
  <c r="AR22" i="15"/>
  <c r="BQ22" i="15"/>
  <c r="CP22" i="15"/>
  <c r="DO22" i="15"/>
  <c r="BM39" i="15"/>
  <c r="BN38" i="15"/>
  <c r="BM41" i="15"/>
  <c r="BN40" i="15"/>
  <c r="BM43" i="15"/>
  <c r="BN42" i="15"/>
  <c r="AR74" i="15"/>
  <c r="AR76" i="15" s="1"/>
  <c r="BQ74" i="15"/>
  <c r="BQ76" i="15" s="1"/>
  <c r="CP74" i="15"/>
  <c r="CP76" i="15" s="1"/>
  <c r="DO74" i="15"/>
  <c r="DO76" i="15" s="1"/>
  <c r="BL73" i="13"/>
  <c r="CK74" i="13"/>
  <c r="R74" i="11"/>
  <c r="C31" i="11"/>
  <c r="BK22" i="13"/>
  <c r="AR22" i="14"/>
  <c r="BQ22" i="14"/>
  <c r="CP22" i="14"/>
  <c r="BM39" i="14"/>
  <c r="BN38" i="14"/>
  <c r="BM41" i="14"/>
  <c r="BN40" i="14"/>
  <c r="BM43" i="14"/>
  <c r="BN42" i="14"/>
  <c r="AR74" i="14"/>
  <c r="AR76" i="14" s="1"/>
  <c r="BQ74" i="14"/>
  <c r="BQ76" i="14" s="1"/>
  <c r="CP74" i="14"/>
  <c r="CP76" i="14" s="1"/>
  <c r="N43" i="11"/>
  <c r="V43" i="11" s="1"/>
  <c r="M43" i="11"/>
  <c r="D71" i="11"/>
  <c r="O57" i="11"/>
  <c r="O71" i="11" s="1"/>
  <c r="N64" i="11"/>
  <c r="V64" i="11" s="1"/>
  <c r="M64" i="11"/>
  <c r="N25" i="11"/>
  <c r="V25" i="11" s="1"/>
  <c r="M25" i="11"/>
  <c r="CC22" i="13"/>
  <c r="G72" i="11"/>
  <c r="BU6" i="13"/>
  <c r="CE76" i="13"/>
  <c r="BJ74" i="13"/>
  <c r="CC74" i="13"/>
  <c r="E72" i="11"/>
  <c r="E74" i="11" s="1"/>
  <c r="D35" i="11"/>
  <c r="O32" i="11"/>
  <c r="O35" i="11" s="1"/>
  <c r="N68" i="11"/>
  <c r="V68" i="11" s="1"/>
  <c r="M68" i="11"/>
  <c r="M53" i="11"/>
  <c r="N53" i="11"/>
  <c r="V53" i="11" s="1"/>
  <c r="N27" i="11"/>
  <c r="V27" i="11" s="1"/>
  <c r="M27" i="11"/>
  <c r="N65" i="11"/>
  <c r="V65" i="11" s="1"/>
  <c r="M65" i="11"/>
  <c r="N30" i="11"/>
  <c r="V30" i="11" s="1"/>
  <c r="M30" i="11"/>
  <c r="M55" i="11"/>
  <c r="N55" i="11"/>
  <c r="V55" i="11" s="1"/>
  <c r="N61" i="11"/>
  <c r="V61" i="11" s="1"/>
  <c r="M61" i="11"/>
  <c r="I72" i="11"/>
  <c r="BD22" i="13"/>
  <c r="C10" i="11"/>
  <c r="N4" i="11"/>
  <c r="M4" i="11"/>
  <c r="D56" i="11"/>
  <c r="O52" i="11"/>
  <c r="O56" i="11" s="1"/>
  <c r="N62" i="11"/>
  <c r="V62" i="11" s="1"/>
  <c r="M62" i="11"/>
  <c r="D13" i="11"/>
  <c r="O11" i="11"/>
  <c r="O13" i="11" s="1"/>
  <c r="N28" i="11"/>
  <c r="V28" i="11" s="1"/>
  <c r="M28" i="11"/>
  <c r="BF76" i="13"/>
  <c r="BA76" i="13"/>
  <c r="P20" i="11"/>
  <c r="P74" i="11" s="1"/>
  <c r="C41" i="11"/>
  <c r="N40" i="11"/>
  <c r="M40" i="11"/>
  <c r="M41" i="11" s="1"/>
  <c r="N23" i="11"/>
  <c r="V23" i="11" s="1"/>
  <c r="M23" i="11"/>
  <c r="N59" i="11"/>
  <c r="V59" i="11" s="1"/>
  <c r="M59" i="11"/>
  <c r="N22" i="11"/>
  <c r="M22" i="11"/>
  <c r="D44" i="11"/>
  <c r="O42" i="11"/>
  <c r="O44" i="11" s="1"/>
  <c r="N57" i="11"/>
  <c r="M57" i="11"/>
  <c r="C71" i="11"/>
  <c r="N5" i="11"/>
  <c r="V5" i="11" s="1"/>
  <c r="M5" i="11"/>
  <c r="F74" i="11"/>
  <c r="K72" i="11"/>
  <c r="K74" i="11" s="1"/>
  <c r="BD74" i="13"/>
  <c r="S74" i="11"/>
  <c r="D10" i="11"/>
  <c r="O4" i="11"/>
  <c r="O10" i="11" s="1"/>
  <c r="CD76" i="13"/>
  <c r="N69" i="11"/>
  <c r="V69" i="11" s="1"/>
  <c r="M69" i="11"/>
  <c r="M54" i="11"/>
  <c r="N54" i="11"/>
  <c r="V54" i="11" s="1"/>
  <c r="N24" i="11"/>
  <c r="V24" i="11" s="1"/>
  <c r="M24" i="11"/>
  <c r="BL22" i="13"/>
  <c r="O47" i="11"/>
  <c r="O48" i="11" s="1"/>
  <c r="D48" i="11"/>
  <c r="D19" i="11"/>
  <c r="O17" i="11"/>
  <c r="O19" i="11" s="1"/>
  <c r="N63" i="11"/>
  <c r="V63" i="11" s="1"/>
  <c r="M63" i="11"/>
  <c r="BK74" i="13"/>
  <c r="BK76" i="13" s="1"/>
  <c r="H74" i="11"/>
  <c r="Q72" i="11"/>
  <c r="Q74" i="11" s="1"/>
  <c r="CJ22" i="13"/>
  <c r="N6" i="11"/>
  <c r="V6" i="11" s="1"/>
  <c r="M6" i="11"/>
  <c r="C19" i="11"/>
  <c r="N17" i="11"/>
  <c r="M17" i="11"/>
  <c r="M19" i="11" s="1"/>
  <c r="N7" i="11"/>
  <c r="V7" i="11" s="1"/>
  <c r="M7" i="11"/>
  <c r="I20" i="11"/>
  <c r="I74" i="11" s="1"/>
  <c r="BV9" i="13"/>
  <c r="CI22" i="13"/>
  <c r="CJ74" i="13"/>
  <c r="D51" i="11"/>
  <c r="O49" i="11"/>
  <c r="O51" i="11" s="1"/>
  <c r="N66" i="11"/>
  <c r="V66" i="11" s="1"/>
  <c r="M66" i="11"/>
  <c r="M52" i="11"/>
  <c r="C56" i="11"/>
  <c r="N52" i="11"/>
  <c r="D16" i="11"/>
  <c r="O14" i="11"/>
  <c r="O16" i="11" s="1"/>
  <c r="N70" i="11"/>
  <c r="V70" i="11" s="1"/>
  <c r="M70" i="11"/>
  <c r="C44" i="11"/>
  <c r="N42" i="11"/>
  <c r="M42" i="11"/>
  <c r="M44" i="11" s="1"/>
  <c r="J74" i="11"/>
  <c r="CI74" i="13"/>
  <c r="N60" i="11"/>
  <c r="V60" i="11" s="1"/>
  <c r="M60" i="11"/>
  <c r="N26" i="11"/>
  <c r="V26" i="11" s="1"/>
  <c r="M26" i="11"/>
  <c r="BJ76" i="13"/>
  <c r="CK76" i="13"/>
  <c r="N47" i="11"/>
  <c r="M47" i="11"/>
  <c r="M48" i="11" s="1"/>
  <c r="C48" i="11"/>
  <c r="N49" i="11"/>
  <c r="M49" i="11"/>
  <c r="M51" i="11" s="1"/>
  <c r="C51" i="11"/>
  <c r="N67" i="11"/>
  <c r="V67" i="11" s="1"/>
  <c r="M67" i="11"/>
  <c r="N9" i="11"/>
  <c r="V9" i="11" s="1"/>
  <c r="M9" i="11"/>
  <c r="N8" i="11"/>
  <c r="V8" i="11" s="1"/>
  <c r="M8" i="11"/>
  <c r="L74" i="11"/>
  <c r="O21" i="11"/>
  <c r="O31" i="11" s="1"/>
  <c r="D31" i="11"/>
  <c r="D72" i="11" s="1"/>
  <c r="N58" i="11"/>
  <c r="V58" i="11" s="1"/>
  <c r="M58" i="11"/>
  <c r="N29" i="11"/>
  <c r="V29" i="11" s="1"/>
  <c r="M29" i="11"/>
  <c r="N38" i="11"/>
  <c r="M38" i="11"/>
  <c r="M39" i="11" s="1"/>
  <c r="C39" i="11"/>
  <c r="C72" i="11" s="1"/>
  <c r="AQ22" i="13"/>
  <c r="BP22" i="13"/>
  <c r="CO22" i="13"/>
  <c r="BL39" i="13"/>
  <c r="BM38" i="13"/>
  <c r="BL41" i="13"/>
  <c r="BM40" i="13"/>
  <c r="BL43" i="13"/>
  <c r="BM42" i="13"/>
  <c r="AQ74" i="13"/>
  <c r="AQ76" i="13" s="1"/>
  <c r="BP74" i="13"/>
  <c r="CO74" i="13"/>
  <c r="M56" i="11" l="1"/>
  <c r="O72" i="11"/>
  <c r="K57" i="1"/>
  <c r="I57" i="1"/>
  <c r="N57" i="1"/>
  <c r="BN43" i="15"/>
  <c r="BO42" i="15"/>
  <c r="BN41" i="15"/>
  <c r="BO40" i="15"/>
  <c r="BN39" i="15"/>
  <c r="BN74" i="15" s="1"/>
  <c r="BN76" i="15" s="1"/>
  <c r="BO38" i="15"/>
  <c r="BM74" i="15"/>
  <c r="BM76" i="15" s="1"/>
  <c r="D20" i="11"/>
  <c r="D74" i="11" s="1"/>
  <c r="BN43" i="14"/>
  <c r="BO42" i="14"/>
  <c r="BN41" i="14"/>
  <c r="BO40" i="14"/>
  <c r="BN39" i="14"/>
  <c r="BN74" i="14" s="1"/>
  <c r="BN76" i="14" s="1"/>
  <c r="BO38" i="14"/>
  <c r="BM74" i="14"/>
  <c r="BM76" i="14" s="1"/>
  <c r="O20" i="11"/>
  <c r="O74" i="11" s="1"/>
  <c r="N39" i="11"/>
  <c r="V38" i="11"/>
  <c r="N51" i="11"/>
  <c r="V49" i="11"/>
  <c r="M71" i="11"/>
  <c r="N41" i="11"/>
  <c r="V40" i="11"/>
  <c r="N44" i="11"/>
  <c r="V42" i="11"/>
  <c r="N71" i="11"/>
  <c r="V57" i="11"/>
  <c r="M10" i="11"/>
  <c r="M20" i="11" s="1"/>
  <c r="CJ76" i="13"/>
  <c r="C20" i="11"/>
  <c r="C74" i="11" s="1"/>
  <c r="V47" i="11"/>
  <c r="N48" i="11"/>
  <c r="M31" i="11"/>
  <c r="M72" i="11" s="1"/>
  <c r="BD76" i="13"/>
  <c r="CO76" i="13"/>
  <c r="CI76" i="13"/>
  <c r="V22" i="11"/>
  <c r="N31" i="11"/>
  <c r="CC76" i="13"/>
  <c r="V4" i="11"/>
  <c r="N10" i="11"/>
  <c r="BP76" i="13"/>
  <c r="V52" i="11"/>
  <c r="N56" i="11"/>
  <c r="N19" i="11"/>
  <c r="V17" i="11"/>
  <c r="BM43" i="13"/>
  <c r="BN42" i="13"/>
  <c r="BM41" i="13"/>
  <c r="BN40" i="13"/>
  <c r="BM39" i="13"/>
  <c r="BM74" i="13" s="1"/>
  <c r="BM76" i="13" s="1"/>
  <c r="BN38" i="13"/>
  <c r="BL74" i="13"/>
  <c r="BL76" i="13" s="1"/>
  <c r="BO39" i="15" l="1"/>
  <c r="BV38" i="15"/>
  <c r="BO41" i="15"/>
  <c r="BV40" i="15"/>
  <c r="BO43" i="15"/>
  <c r="BV42" i="15"/>
  <c r="M74" i="11"/>
  <c r="N20" i="11"/>
  <c r="BO39" i="14"/>
  <c r="BV38" i="14"/>
  <c r="BO41" i="14"/>
  <c r="BV40" i="14"/>
  <c r="BO43" i="14"/>
  <c r="BV42" i="14"/>
  <c r="N72" i="11"/>
  <c r="BN39" i="13"/>
  <c r="BU38" i="13"/>
  <c r="BN41" i="13"/>
  <c r="BU40" i="13"/>
  <c r="BN43" i="13"/>
  <c r="BU42" i="13"/>
  <c r="N74" i="11" l="1"/>
  <c r="BO74" i="15"/>
  <c r="BO76" i="15" s="1"/>
  <c r="BO74" i="14"/>
  <c r="BO76" i="14" s="1"/>
  <c r="BN74" i="13"/>
  <c r="BN76" i="13" s="1"/>
  <c r="U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C Rodriguez Velazquez</author>
  </authors>
  <commentList>
    <comment ref="AD42" authorId="0" shapeId="0" xr:uid="{CB250A50-C7E8-403F-8842-7B8827F6A7D0}">
      <text>
        <r>
          <rPr>
            <sz val="11"/>
            <color theme="1"/>
            <rFont val="Aptos Narrow"/>
            <family val="2"/>
            <scheme val="minor"/>
          </rPr>
          <t>Jan C Rodriguez Velazquez:
It was later reported an outage of 11.57 hours on August 18th due to a free way by LUMA Energy.</t>
        </r>
      </text>
    </comment>
    <comment ref="CB42" authorId="0" shapeId="0" xr:uid="{4C9BCB63-FD91-42CD-A18C-F252108A427D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4.6 hours eliminated and transferred to Available hours.</t>
        </r>
      </text>
    </comment>
    <comment ref="CB60" authorId="0" shapeId="0" xr:uid="{13BFA376-D2C8-4FE4-8B74-09F23F7EC113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28.20 hours eliminated and transferred to Available hours.</t>
        </r>
      </text>
    </comment>
    <comment ref="CB61" authorId="0" shapeId="0" xr:uid="{B5981BA6-1750-41BF-AB94-3B7084756039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27.30 hours eliminated and transferred to Available hours.</t>
        </r>
      </text>
    </comment>
    <comment ref="CB63" authorId="0" shapeId="0" xr:uid="{D9B59F0E-23E1-4FDC-B021-FCB20722A2B3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148.97 hours eliminated and transferred to Available hours.</t>
        </r>
      </text>
    </comment>
    <comment ref="CB64" authorId="0" shapeId="0" xr:uid="{61D501B8-B34D-4DCC-A397-5469B04C6BD1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27.82 hours eliminated and transferred to Available hours.</t>
        </r>
      </text>
    </comment>
    <comment ref="CB65" authorId="0" shapeId="0" xr:uid="{A8A59809-E11E-4FAC-B28A-1C3430F6D9B0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48.84 hours eliminated and transferred to Available hours.</t>
        </r>
      </text>
    </comment>
    <comment ref="CB66" authorId="0" shapeId="0" xr:uid="{D0349219-B7B5-477C-823B-3CD43D559500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48.83 hours eliminated and transferred to Available hours.</t>
        </r>
      </text>
    </comment>
    <comment ref="CB68" authorId="0" shapeId="0" xr:uid="{535DE317-4BDF-41D8-AD71-60D2BE3BE3A8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48.92 hours eliminated and transferred to Available hours.</t>
        </r>
      </text>
    </comment>
    <comment ref="CB71" authorId="0" shapeId="0" xr:uid="{E59E9AF0-D0C2-461C-82C3-283C3D3757DA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75.1 and 75 hours eliminated respectively and transferred to Available hours.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C Rodriguez Velazquez</author>
  </authors>
  <commentList>
    <comment ref="AE42" authorId="0" shapeId="0" xr:uid="{FE23F6C6-816C-41E0-8141-D16AFD7A087C}">
      <text>
        <r>
          <rPr>
            <sz val="11"/>
            <color theme="1"/>
            <rFont val="Aptos Narrow"/>
            <family val="2"/>
            <scheme val="minor"/>
          </rPr>
          <t>Jan C Rodriguez Velazquez:
It was later reported an outage of 11.57 hours on August 18th due to a free way by LUMA Energy.</t>
        </r>
      </text>
    </comment>
    <comment ref="CC42" authorId="0" shapeId="0" xr:uid="{A8584253-C78D-43B9-A5C9-065C2F0555A1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4.6 hours eliminated and transferred to Available hours.</t>
        </r>
      </text>
    </comment>
    <comment ref="CC60" authorId="0" shapeId="0" xr:uid="{85408C24-7C66-40D4-B6A4-11B65763C456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28.20 hours eliminated and transferred to Available hours.</t>
        </r>
      </text>
    </comment>
    <comment ref="CC61" authorId="0" shapeId="0" xr:uid="{71284068-2A6D-41D8-8394-3EB26AB8916A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27.30 hours eliminated and transferred to Available hours.</t>
        </r>
      </text>
    </comment>
    <comment ref="CC63" authorId="0" shapeId="0" xr:uid="{9B4F6A0D-6068-4FF6-B8E8-598177936BA6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148.97 hours eliminated and transferred to Available hours.</t>
        </r>
      </text>
    </comment>
    <comment ref="CC64" authorId="0" shapeId="0" xr:uid="{CC287D67-1D04-4274-8B73-97294D5E7FAE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27.82 hours eliminated and transferred to Available hours.</t>
        </r>
      </text>
    </comment>
    <comment ref="CC65" authorId="0" shapeId="0" xr:uid="{4A2F0EB4-A1A7-4B67-86BB-7C1D8DC910EB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48.84 hours eliminated and transferred to Available hours.</t>
        </r>
      </text>
    </comment>
    <comment ref="CC66" authorId="0" shapeId="0" xr:uid="{41B77D13-4248-445A-9B3A-A1E4C990DC0A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48.83 hours eliminated and transferred to Available hours.</t>
        </r>
      </text>
    </comment>
    <comment ref="CC68" authorId="0" shapeId="0" xr:uid="{35BCDD83-DBEC-47DC-A71E-2C0A5495AE75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48.92 hours eliminated and transferred to Available hours.</t>
        </r>
      </text>
    </comment>
    <comment ref="CC71" authorId="0" shapeId="0" xr:uid="{1FEC5AD6-7AFC-4535-B0A4-9DA2D42BCD97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75.1 and 75 hours eliminated respectively and transferred to Available hours.</t>
        </r>
      </text>
    </comment>
  </commentList>
</comments>
</file>

<file path=xl/sharedStrings.xml><?xml version="1.0" encoding="utf-8"?>
<sst xmlns="http://schemas.openxmlformats.org/spreadsheetml/2006/main" count="4204" uniqueCount="117">
  <si>
    <t>JANUARY 2026</t>
  </si>
  <si>
    <t>FEBRUARY 2026</t>
  </si>
  <si>
    <t>MARCH 2026</t>
  </si>
  <si>
    <t>APRIL 2026</t>
  </si>
  <si>
    <t>MAY 2026</t>
  </si>
  <si>
    <t>JUNE 2026</t>
  </si>
  <si>
    <t>MONTH HOURS:</t>
  </si>
  <si>
    <t>PLANT</t>
  </si>
  <si>
    <t>UNIT</t>
  </si>
  <si>
    <t>Available Hours</t>
  </si>
  <si>
    <t>Service Hours</t>
  </si>
  <si>
    <t>Reserve Shutdown Hours</t>
  </si>
  <si>
    <t>Forced Outage Hours</t>
  </si>
  <si>
    <t>Forced Outage Factor</t>
  </si>
  <si>
    <t>Planned Outage Hours</t>
  </si>
  <si>
    <t>Planned Outage Factor</t>
  </si>
  <si>
    <t>Maintenance Outage Hours</t>
  </si>
  <si>
    <t>Maintenance Outage Factor</t>
  </si>
  <si>
    <t>Equivalent Unplanned Derated Hours</t>
  </si>
  <si>
    <t>Equivalent Availability Factor</t>
  </si>
  <si>
    <t>Capacity Factor</t>
  </si>
  <si>
    <t>Gross Generation</t>
  </si>
  <si>
    <t>Nameplate Capacity</t>
  </si>
  <si>
    <t>APT Capacity</t>
  </si>
  <si>
    <t>AH</t>
  </si>
  <si>
    <t>SH</t>
  </si>
  <si>
    <t>RSH</t>
  </si>
  <si>
    <t>FOH</t>
  </si>
  <si>
    <t>FOF</t>
  </si>
  <si>
    <t>POH</t>
  </si>
  <si>
    <t>POF</t>
  </si>
  <si>
    <t>MOH</t>
  </si>
  <si>
    <t>MOF</t>
  </si>
  <si>
    <t>EUDH</t>
  </si>
  <si>
    <t>EAF</t>
  </si>
  <si>
    <t>CF</t>
  </si>
  <si>
    <t>SAN</t>
  </si>
  <si>
    <t>CT 5</t>
  </si>
  <si>
    <t>SAN JUAN</t>
  </si>
  <si>
    <t>JUAN</t>
  </si>
  <si>
    <t>ST 5</t>
  </si>
  <si>
    <t>CT 6</t>
  </si>
  <si>
    <t>ST 6</t>
  </si>
  <si>
    <t>Total CC</t>
  </si>
  <si>
    <t>Total Steam</t>
  </si>
  <si>
    <t>Total</t>
  </si>
  <si>
    <t>Total SJ</t>
  </si>
  <si>
    <t>PALO</t>
  </si>
  <si>
    <t>PALO SECO</t>
  </si>
  <si>
    <t>SECO</t>
  </si>
  <si>
    <t>COSTA</t>
  </si>
  <si>
    <t>COSTA SUR</t>
  </si>
  <si>
    <t>SUR</t>
  </si>
  <si>
    <t>AGUIRRE</t>
  </si>
  <si>
    <t>Total Baseloads</t>
  </si>
  <si>
    <t>AGUIRRE CC</t>
  </si>
  <si>
    <t>V-1</t>
  </si>
  <si>
    <t>1-1</t>
  </si>
  <si>
    <t>1-2</t>
  </si>
  <si>
    <t>1-3</t>
  </si>
  <si>
    <t>1-4</t>
  </si>
  <si>
    <t>V-2</t>
  </si>
  <si>
    <t>2-1</t>
  </si>
  <si>
    <t>2-2</t>
  </si>
  <si>
    <t>2-3</t>
  </si>
  <si>
    <t>2-4</t>
  </si>
  <si>
    <t>PEAKERS</t>
  </si>
  <si>
    <t>YABUCOA</t>
  </si>
  <si>
    <t>JOBOS</t>
  </si>
  <si>
    <t>DAGUAO</t>
  </si>
  <si>
    <t>CAMBALACHE</t>
  </si>
  <si>
    <t>2</t>
  </si>
  <si>
    <t>3</t>
  </si>
  <si>
    <t>MAYAGUEZ</t>
  </si>
  <si>
    <t>1</t>
  </si>
  <si>
    <t>Total Peakers</t>
  </si>
  <si>
    <t>Total System</t>
  </si>
  <si>
    <t>VIEQUES</t>
  </si>
  <si>
    <t>CULEBRA</t>
  </si>
  <si>
    <t>FISCAL YEAR 2025-26 HOURS:</t>
  </si>
  <si>
    <t>OA</t>
  </si>
  <si>
    <t>EFOR</t>
  </si>
  <si>
    <t>EOF</t>
  </si>
  <si>
    <t>FOO</t>
  </si>
  <si>
    <t>Net Capacity</t>
  </si>
  <si>
    <t>KPI Acum</t>
  </si>
  <si>
    <t xml:space="preserve">San Juan </t>
  </si>
  <si>
    <t xml:space="preserve">PS </t>
  </si>
  <si>
    <t xml:space="preserve">CS </t>
  </si>
  <si>
    <t xml:space="preserve">Palo Seco </t>
  </si>
  <si>
    <t>PALO SECO PW</t>
  </si>
  <si>
    <t>MP 1</t>
  </si>
  <si>
    <t>MP 2</t>
  </si>
  <si>
    <t>MP 3</t>
  </si>
  <si>
    <t>SJ PS TM</t>
  </si>
  <si>
    <t>TM 1</t>
  </si>
  <si>
    <t>TM 2</t>
  </si>
  <si>
    <t>TM 3</t>
  </si>
  <si>
    <t>TM 4</t>
  </si>
  <si>
    <t>TM 5</t>
  </si>
  <si>
    <t>TM 6</t>
  </si>
  <si>
    <t>TM 7</t>
  </si>
  <si>
    <t>TM 8</t>
  </si>
  <si>
    <t>TM 9</t>
  </si>
  <si>
    <t>TM 10</t>
  </si>
  <si>
    <t>JULY 2025</t>
  </si>
  <si>
    <t>AUGUST 2025</t>
  </si>
  <si>
    <t>SEPTEMBER 2025</t>
  </si>
  <si>
    <t>OCTOBER 2025</t>
  </si>
  <si>
    <t>NOVEMBER 2025</t>
  </si>
  <si>
    <t>DECEMBER 2025</t>
  </si>
  <si>
    <t>Total Hours</t>
  </si>
  <si>
    <t>Available Capacity</t>
  </si>
  <si>
    <t>FT-8</t>
  </si>
  <si>
    <t>SAN JUAN TM</t>
  </si>
  <si>
    <t>PALO SECO TM</t>
  </si>
  <si>
    <t>Total Generation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</si>
</sst>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"/>
    <numFmt numFmtId="165" formatCode="_(* #,##0_);_(* \(#,##0\);_(* &quot;-&quot;??_);_(@_)"/>
    <numFmt numFmtId="166" formatCode="0.0"/>
    <numFmt numFmtId="167" formatCode="0.0%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sz val="11"/>
      <color rgb="FF24242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24242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3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3" fontId="4" fillId="0" borderId="0" xfId="0" applyNumberFormat="1" applyFont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0" xfId="1" applyNumberFormat="1" applyFont="1" applyFill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9" fontId="4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165" fontId="4" fillId="0" borderId="0" xfId="1" applyNumberFormat="1" applyFont="1" applyFill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5" fontId="4" fillId="0" borderId="1" xfId="1" applyNumberFormat="1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3" fontId="4" fillId="0" borderId="0" xfId="0" applyNumberFormat="1" applyFont="1" applyAlignment="1">
      <alignment horizontal="right" vertical="center"/>
    </xf>
    <xf numFmtId="43" fontId="4" fillId="0" borderId="1" xfId="1" applyFont="1" applyFill="1" applyBorder="1" applyAlignment="1">
      <alignment horizontal="right" vertical="center"/>
    </xf>
    <xf numFmtId="43" fontId="4" fillId="0" borderId="0" xfId="1" applyFont="1" applyFill="1" applyAlignment="1">
      <alignment horizontal="right" vertical="center"/>
    </xf>
    <xf numFmtId="43" fontId="4" fillId="0" borderId="2" xfId="1" applyFont="1" applyFill="1" applyBorder="1" applyAlignment="1">
      <alignment horizontal="right" vertical="center"/>
    </xf>
    <xf numFmtId="9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right" vertical="center"/>
    </xf>
    <xf numFmtId="43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43" fontId="4" fillId="2" borderId="6" xfId="0" applyNumberFormat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3" fontId="4" fillId="2" borderId="2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43" fontId="6" fillId="0" borderId="0" xfId="0" applyNumberFormat="1" applyFont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1" fontId="0" fillId="3" borderId="7" xfId="0" applyNumberFormat="1" applyFill="1" applyBorder="1" applyAlignment="1">
      <alignment horizontal="center" wrapText="1"/>
    </xf>
    <xf numFmtId="165" fontId="4" fillId="2" borderId="2" xfId="0" applyNumberFormat="1" applyFont="1" applyFill="1" applyBorder="1" applyAlignment="1">
      <alignment horizontal="center" vertical="center"/>
    </xf>
    <xf numFmtId="43" fontId="6" fillId="2" borderId="6" xfId="0" applyNumberFormat="1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9" fontId="6" fillId="2" borderId="6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43" fontId="6" fillId="2" borderId="2" xfId="0" applyNumberFormat="1" applyFont="1" applyFill="1" applyBorder="1" applyAlignment="1">
      <alignment horizontal="center" vertical="center"/>
    </xf>
    <xf numFmtId="9" fontId="6" fillId="2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3" fontId="4" fillId="0" borderId="8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right" vertical="center"/>
    </xf>
    <xf numFmtId="43" fontId="4" fillId="0" borderId="2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 wrapText="1"/>
    </xf>
    <xf numFmtId="43" fontId="6" fillId="2" borderId="6" xfId="0" applyNumberFormat="1" applyFont="1" applyFill="1" applyBorder="1" applyAlignment="1">
      <alignment horizontal="right" vertical="center"/>
    </xf>
    <xf numFmtId="10" fontId="6" fillId="2" borderId="6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167" fontId="6" fillId="2" borderId="6" xfId="0" applyNumberFormat="1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167" fontId="6" fillId="2" borderId="2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3" fontId="4" fillId="0" borderId="9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7" fontId="4" fillId="0" borderId="9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7" fontId="5" fillId="0" borderId="2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43" fontId="4" fillId="4" borderId="0" xfId="0" applyNumberFormat="1" applyFont="1" applyFill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3" fillId="0" borderId="4" xfId="1" applyNumberFormat="1" applyFont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" fontId="14" fillId="0" borderId="0" xfId="0" applyNumberFormat="1" applyFont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</xf>
    <xf numFmtId="43" fontId="12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167" fontId="12" fillId="0" borderId="2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/>
    </xf>
    <xf numFmtId="43" fontId="12" fillId="0" borderId="8" xfId="0" applyNumberFormat="1" applyFont="1" applyBorder="1" applyAlignment="1">
      <alignment horizontal="center" vertical="center"/>
    </xf>
    <xf numFmtId="167" fontId="12" fillId="0" borderId="9" xfId="0" applyNumberFormat="1" applyFont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43" fontId="12" fillId="0" borderId="10" xfId="0" applyNumberFormat="1" applyFont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1" fontId="12" fillId="0" borderId="1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3" fontId="12" fillId="0" borderId="6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43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167" fontId="11" fillId="0" borderId="2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43" fontId="1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43" fontId="12" fillId="2" borderId="6" xfId="0" applyNumberFormat="1" applyFont="1" applyFill="1" applyBorder="1" applyAlignment="1">
      <alignment horizontal="center" vertical="center"/>
    </xf>
    <xf numFmtId="167" fontId="12" fillId="2" borderId="6" xfId="0" applyNumberFormat="1" applyFont="1" applyFill="1" applyBorder="1" applyAlignment="1">
      <alignment horizontal="center" vertical="center"/>
    </xf>
    <xf numFmtId="165" fontId="12" fillId="2" borderId="6" xfId="0" applyNumberFormat="1" applyFont="1" applyFill="1" applyBorder="1" applyAlignment="1">
      <alignment horizontal="center" vertical="center"/>
    </xf>
    <xf numFmtId="2" fontId="12" fillId="2" borderId="6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167" fontId="12" fillId="2" borderId="6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/>
    </xf>
    <xf numFmtId="43" fontId="12" fillId="2" borderId="2" xfId="0" applyNumberFormat="1" applyFont="1" applyFill="1" applyBorder="1" applyAlignment="1">
      <alignment horizontal="center" vertical="center"/>
    </xf>
    <xf numFmtId="167" fontId="12" fillId="2" borderId="2" xfId="0" applyNumberFormat="1" applyFont="1" applyFill="1" applyBorder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horizontal="center" vertical="center" wrapText="1"/>
    </xf>
    <xf numFmtId="43" fontId="12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6" fontId="12" fillId="0" borderId="2" xfId="0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Percent 2 2" xfId="2" xr:uid="{E3EA2F12-B0B2-48D8-B1F7-5E8B9FCE40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63" Type="http://schemas.openxmlformats.org/officeDocument/2006/relationships/customXml" Target="../customXml/item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customXml" Target="../customXml/item3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1_January/San%20Juan/SanJuanBaseload_202601_Report.xlsx" TargetMode="External"/><Relationship Id="rId2" Type="http://schemas.openxmlformats.org/officeDocument/2006/relationships/externalLinkPath" Target="https://generapr1.sharepoint.com/sites/Genera-PRReports/Shared%20Documents/Plants/2026/01_January/San%20Juan/SanJuanBaseload_202601_Report.xlsx" TargetMode="External"/><Relationship Id="rId1" Type="http://schemas.openxmlformats.org/officeDocument/2006/relationships/externalLinkPath" Target="/sites/Genera-PRReports/Shared%20Documents/Plants/2026/01_January/San%20Juan/SanJuanBaseload_202601_Report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1_January/Aguirre/AguirreBaseload_202601_Report.xlsx" TargetMode="External"/><Relationship Id="rId2" Type="http://schemas.openxmlformats.org/officeDocument/2006/relationships/externalLinkPath" Target="https://generapr1.sharepoint.com/sites/Genera-PRReports/Shared%20Documents/Plants/2026/01_January/Aguirre/AguirreBaseload_202601_Report.xlsx" TargetMode="External"/><Relationship Id="rId1" Type="http://schemas.openxmlformats.org/officeDocument/2006/relationships/externalLinkPath" Target="/sites/Genera-PRReports/Shared%20Documents/Plants/2026/01_January/Aguirre/AguirreBaseload_202601_Report.xlsx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2_February/Aguirre/AguirreBaseload_202602_Report.xlsx" TargetMode="External"/><Relationship Id="rId2" Type="http://schemas.openxmlformats.org/officeDocument/2006/relationships/externalLinkPath" Target="https://generapr1.sharepoint.com/sites/Genera-PRReports/Shared%20Documents/Plants/2026/02_February/Aguirre/AguirreBaseload_202602_Report.xlsx" TargetMode="External"/><Relationship Id="rId1" Type="http://schemas.openxmlformats.org/officeDocument/2006/relationships/externalLinkPath" Target="/sites/Genera-PRReports/Shared%20Documents/Plants/2026/02_February/Aguirre/AguirreBaseload_202602_Report.xlsx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3_March/Aguirre/AguirreBaseload_202603_Report.xlsx" TargetMode="External"/><Relationship Id="rId2" Type="http://schemas.openxmlformats.org/officeDocument/2006/relationships/externalLinkPath" Target="https://generapr1.sharepoint.com/sites/Genera-PRReports/Shared%20Documents/Plants/2026/03_March/Aguirre/AguirreBaseload_202603_Report.xlsx" TargetMode="External"/><Relationship Id="rId1" Type="http://schemas.openxmlformats.org/officeDocument/2006/relationships/externalLinkPath" Target="/sites/Genera-PRReports/Shared%20Documents/Plants/2026/03_March/Aguirre/AguirreBaseload_202603_Report.xlsx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1_January/Aguirre%20CC/AguirreCC_202601_Report.xlsx" TargetMode="External"/><Relationship Id="rId2" Type="http://schemas.openxmlformats.org/officeDocument/2006/relationships/externalLinkPath" Target="https://generapr1.sharepoint.com/sites/Genera-PRReports/Shared%20Documents/Plants/2026/01_January/Aguirre%20CC/AguirreCC_202601_Report.xlsx" TargetMode="External"/><Relationship Id="rId1" Type="http://schemas.openxmlformats.org/officeDocument/2006/relationships/externalLinkPath" Target="/sites/Genera-PRReports/Shared%20Documents/Plants/2026/01_January/Aguirre%20CC/AguirreCC_202601_Report.xlsx" TargetMode="External"/></Relationships>
</file>

<file path=xl/externalLinks/_rels/externalLink1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2_February/Aguirre%20CC/AguirreCC_202602_Report.xlsx" TargetMode="External"/><Relationship Id="rId2" Type="http://schemas.openxmlformats.org/officeDocument/2006/relationships/externalLinkPath" Target="https://generapr1.sharepoint.com/sites/Genera-PRReports/Shared%20Documents/Plants/2026/02_February/Aguirre%20CC/AguirreCC_202602_Report.xlsx" TargetMode="External"/><Relationship Id="rId1" Type="http://schemas.openxmlformats.org/officeDocument/2006/relationships/externalLinkPath" Target="/sites/Genera-PRReports/Shared%20Documents/Plants/2026/02_February/Aguirre%20CC/AguirreCC_202602_Report.xlsx" TargetMode="External"/></Relationships>
</file>

<file path=xl/externalLinks/_rels/externalLink1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3_March/Aguirre%20CC/AguirreCC_202603_Report.xlsx" TargetMode="External"/><Relationship Id="rId2" Type="http://schemas.openxmlformats.org/officeDocument/2006/relationships/externalLinkPath" Target="https://generapr1.sharepoint.com/sites/Genera-PRReports/Shared%20Documents/Plants/2026/03_March/Aguirre%20CC/AguirreCC_202603_Report.xlsx" TargetMode="External"/><Relationship Id="rId1" Type="http://schemas.openxmlformats.org/officeDocument/2006/relationships/externalLinkPath" Target="/sites/Genera-PRReports/Shared%20Documents/Plants/2026/03_March/Aguirre%20CC/AguirreCC_202603_Report.xlsx" TargetMode="External"/></Relationships>
</file>

<file path=xl/externalLinks/_rels/externalLink1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1_January/Peakers/Peakers_202601_Report.xlsx" TargetMode="External"/><Relationship Id="rId2" Type="http://schemas.openxmlformats.org/officeDocument/2006/relationships/externalLinkPath" Target="https://generapr1.sharepoint.com/sites/Genera-PRReports/Shared%20Documents/Plants/2026/01_January/Peakers/Peakers_202601_Report.xlsx" TargetMode="External"/><Relationship Id="rId1" Type="http://schemas.openxmlformats.org/officeDocument/2006/relationships/externalLinkPath" Target="/sites/Genera-PRReports/Shared%20Documents/Plants/2026/01_January/Peakers/Peakers_202601_Report.xlsx" TargetMode="External"/></Relationships>
</file>

<file path=xl/externalLinks/_rels/externalLink1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2_February/Peakers/Peakers_202602_Report.xlsx" TargetMode="External"/><Relationship Id="rId2" Type="http://schemas.openxmlformats.org/officeDocument/2006/relationships/externalLinkPath" Target="https://generapr1.sharepoint.com/sites/Genera-PRReports/Shared%20Documents/Plants/2026/02_February/Peakers/Peakers_202602_Report.xlsx" TargetMode="External"/><Relationship Id="rId1" Type="http://schemas.openxmlformats.org/officeDocument/2006/relationships/externalLinkPath" Target="/sites/Genera-PRReports/Shared%20Documents/Plants/2026/02_February/Peakers/Peakers_202602_Report.xlsx" TargetMode="External"/></Relationships>
</file>

<file path=xl/externalLinks/_rels/externalLink1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3_March/Peakers/Peakers_202603_Report.xlsx" TargetMode="External"/><Relationship Id="rId2" Type="http://schemas.openxmlformats.org/officeDocument/2006/relationships/externalLinkPath" Target="https://generapr1.sharepoint.com/sites/Genera-PRReports/Shared%20Documents/Plants/2026/03_March/Peakers/Peakers_202603_Report.xlsx" TargetMode="External"/><Relationship Id="rId1" Type="http://schemas.openxmlformats.org/officeDocument/2006/relationships/externalLinkPath" Target="/sites/Genera-PRReports/Shared%20Documents/Plants/2026/03_March/Peakers/Peakers_202603_Report.xlsx" TargetMode="External"/></Relationships>
</file>

<file path=xl/externalLinks/_rels/externalLink1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1_January/Cambalache/CambalacheBaseload_202601_Report.xlsx" TargetMode="External"/><Relationship Id="rId2" Type="http://schemas.openxmlformats.org/officeDocument/2006/relationships/externalLinkPath" Target="https://generapr1.sharepoint.com/sites/Genera-PRReports/Shared%20Documents/Plants/2026/01_January/Cambalache/CambalacheBaseload_202601_Report.xlsx" TargetMode="External"/><Relationship Id="rId1" Type="http://schemas.openxmlformats.org/officeDocument/2006/relationships/externalLinkPath" Target="/sites/Genera-PRReports/Shared%20Documents/Plants/2026/01_January/Cambalache/CambalacheBaseload_202601_Repor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2_February/San%20Juan/SanJuanBaseload_202602_Report.xlsx" TargetMode="External"/><Relationship Id="rId2" Type="http://schemas.openxmlformats.org/officeDocument/2006/relationships/externalLinkPath" Target="https://generapr1.sharepoint.com/sites/Genera-PRReports/Shared%20Documents/Plants/2026/02_February/San%20Juan/SanJuanBaseload_202602_Report.xlsx" TargetMode="External"/><Relationship Id="rId1" Type="http://schemas.openxmlformats.org/officeDocument/2006/relationships/externalLinkPath" Target="/sites/Genera-PRReports/Shared%20Documents/Plants/2026/02_February/San%20Juan/SanJuanBaseload_202602_Report.xlsx" TargetMode="External"/></Relationships>
</file>

<file path=xl/externalLinks/_rels/externalLink2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2_February/Cambalache/CambalacheBaseload_202602_Report.xlsx" TargetMode="External"/><Relationship Id="rId2" Type="http://schemas.openxmlformats.org/officeDocument/2006/relationships/externalLinkPath" Target="https://generapr1.sharepoint.com/sites/Genera-PRReports/Shared%20Documents/Plants/2026/02_February/Cambalache/CambalacheBaseload_202602_Report.xlsx" TargetMode="External"/><Relationship Id="rId1" Type="http://schemas.openxmlformats.org/officeDocument/2006/relationships/externalLinkPath" Target="/sites/Genera-PRReports/Shared%20Documents/Plants/2026/02_February/Cambalache/CambalacheBaseload_202602_Report.xlsx" TargetMode="External"/></Relationships>
</file>

<file path=xl/externalLinks/_rels/externalLink2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3_March/Cambalache/CambalacheBaseload_202603_Report.xlsx" TargetMode="External"/><Relationship Id="rId2" Type="http://schemas.openxmlformats.org/officeDocument/2006/relationships/externalLinkPath" Target="https://generapr1.sharepoint.com/sites/Genera-PRReports/Shared%20Documents/Plants/2026/03_March/Cambalache/CambalacheBaseload_202603_Report.xlsx" TargetMode="External"/><Relationship Id="rId1" Type="http://schemas.openxmlformats.org/officeDocument/2006/relationships/externalLinkPath" Target="/sites/Genera-PRReports/Shared%20Documents/Plants/2026/03_March/Cambalache/CambalacheBaseload_202603_Report.xlsx" TargetMode="External"/></Relationships>
</file>

<file path=xl/externalLinks/_rels/externalLink2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1_January/Mayaguez/MayaguezPeakers_202601_Report.xlsx" TargetMode="External"/><Relationship Id="rId2" Type="http://schemas.openxmlformats.org/officeDocument/2006/relationships/externalLinkPath" Target="https://generapr1.sharepoint.com/sites/Genera-PRReports/Shared%20Documents/Plants/2026/01_January/Mayaguez/MayaguezPeakers_202601_Report.xlsx" TargetMode="External"/><Relationship Id="rId1" Type="http://schemas.openxmlformats.org/officeDocument/2006/relationships/externalLinkPath" Target="/sites/Genera-PRReports/Shared%20Documents/Plants/2026/01_January/Mayaguez/MayaguezPeakers_202601_Report.xlsx" TargetMode="External"/></Relationships>
</file>

<file path=xl/externalLinks/_rels/externalLink2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2_February/Mayaguez/MayaguezPeakers_202602_Report.xlsx" TargetMode="External"/><Relationship Id="rId2" Type="http://schemas.openxmlformats.org/officeDocument/2006/relationships/externalLinkPath" Target="https://generapr1.sharepoint.com/sites/Genera-PRReports/Shared%20Documents/Plants/2026/02_February/Mayaguez/MayaguezPeakers_202602_Report.xlsx" TargetMode="External"/><Relationship Id="rId1" Type="http://schemas.openxmlformats.org/officeDocument/2006/relationships/externalLinkPath" Target="/sites/Genera-PRReports/Shared%20Documents/Plants/2026/02_February/Mayaguez/MayaguezPeakers_202602_Report.xlsx" TargetMode="External"/></Relationships>
</file>

<file path=xl/externalLinks/_rels/externalLink2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3_March/Mayaguez/MayaguezPeakers_202603_Report.xlsx" TargetMode="External"/><Relationship Id="rId2" Type="http://schemas.openxmlformats.org/officeDocument/2006/relationships/externalLinkPath" Target="https://generapr1.sharepoint.com/sites/Genera-PRReports/Shared%20Documents/Plants/2026/03_March/Mayaguez/MayaguezPeakers_202603_Report.xlsx" TargetMode="External"/><Relationship Id="rId1" Type="http://schemas.openxmlformats.org/officeDocument/2006/relationships/externalLinkPath" Target="/sites/Genera-PRReports/Shared%20Documents/Plants/2026/03_March/Mayaguez/MayaguezPeakers_202603_Report.xlsx" TargetMode="External"/></Relationships>
</file>

<file path=xl/externalLinks/_rels/externalLink2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11_November/Peakers/Peakers_202511_Report.xlsx" TargetMode="External"/><Relationship Id="rId2" Type="http://schemas.openxmlformats.org/officeDocument/2006/relationships/externalLinkPath" Target="https://generapr1.sharepoint.com/sites/Genera-PRReports/Shared%20Documents/Plants/2025/11_November/Peakers/Peakers_202511_Report.xlsx" TargetMode="External"/><Relationship Id="rId1" Type="http://schemas.openxmlformats.org/officeDocument/2006/relationships/externalLinkPath" Target="/sites/Genera-PRReports/Shared%20Documents/Plants/2025/11_November/Peakers/Peakers_202511_Report.xlsx" TargetMode="External"/></Relationships>
</file>

<file path=xl/externalLinks/_rels/externalLink2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07_July/San%20Juan/SanJuanBaseload_202507_Report.xlsx" TargetMode="External"/><Relationship Id="rId2" Type="http://schemas.openxmlformats.org/officeDocument/2006/relationships/externalLinkPath" Target="https://generapr1.sharepoint.com/sites/Genera-PRReports/Shared%20Documents/Plants/2025/07_July/San%20Juan/SanJuanBaseload_202507_Report.xlsx" TargetMode="External"/><Relationship Id="rId1" Type="http://schemas.openxmlformats.org/officeDocument/2006/relationships/externalLinkPath" Target="/sites/Genera-PRReports/Shared%20Documents/Plants/2025/07_July/San%20Juan/SanJuanBaseload_202507_Report.xlsx" TargetMode="External"/></Relationships>
</file>

<file path=xl/externalLinks/_rels/externalLink2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09_September/San%20Juan/SanJuanBaseload_202509_Report.xlsx" TargetMode="External"/><Relationship Id="rId2" Type="http://schemas.openxmlformats.org/officeDocument/2006/relationships/externalLinkPath" Target="https://generapr1.sharepoint.com/sites/Genera-PRReports/Shared%20Documents/Plants/2025/09_September/San%20Juan/SanJuanBaseload_202509_Report.xlsx" TargetMode="External"/><Relationship Id="rId1" Type="http://schemas.openxmlformats.org/officeDocument/2006/relationships/externalLinkPath" Target="/sites/Genera-PRReports/Shared%20Documents/Plants/2025/09_September/San%20Juan/SanJuanBaseload_202509_Report.xlsx" TargetMode="External"/></Relationships>
</file>

<file path=xl/externalLinks/_rels/externalLink2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10_October/San%20Juan/SanJuanBaseload_202510_Report.xlsx" TargetMode="External"/><Relationship Id="rId2" Type="http://schemas.openxmlformats.org/officeDocument/2006/relationships/externalLinkPath" Target="https://generapr1.sharepoint.com/sites/Genera-PRReports/Shared%20Documents/Plants/2025/10_October/San%20Juan/SanJuanBaseload_202510_Report.xlsx" TargetMode="External"/><Relationship Id="rId1" Type="http://schemas.openxmlformats.org/officeDocument/2006/relationships/externalLinkPath" Target="/sites/Genera-PRReports/Shared%20Documents/Plants/2025/10_October/San%20Juan/SanJuanBaseload_202510_Report.xlsx" TargetMode="External"/></Relationships>
</file>

<file path=xl/externalLinks/_rels/externalLink2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09_September/Palo%20Seco/PaloSecoBaseload_202509_Report.xlsx" TargetMode="External"/><Relationship Id="rId2" Type="http://schemas.openxmlformats.org/officeDocument/2006/relationships/externalLinkPath" Target="https://generapr1.sharepoint.com/sites/Genera-PRReports/Shared%20Documents/Plants/2025/09_September/Palo%20Seco/PaloSecoBaseload_202509_Report.xlsx" TargetMode="External"/><Relationship Id="rId1" Type="http://schemas.openxmlformats.org/officeDocument/2006/relationships/externalLinkPath" Target="/sites/Genera-PRReports/Shared%20Documents/Plants/2025/09_September/Palo%20Seco/PaloSecoBaseload_202509_Report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3_March/San%20Juan/SanJuanBaseload_202603_Report.xlsx" TargetMode="External"/><Relationship Id="rId2" Type="http://schemas.openxmlformats.org/officeDocument/2006/relationships/externalLinkPath" Target="https://generapr1.sharepoint.com/sites/Genera-PRReports/Shared%20Documents/Plants/2026/03_March/San%20Juan/SanJuanBaseload_202603_Report.xlsx" TargetMode="External"/><Relationship Id="rId1" Type="http://schemas.openxmlformats.org/officeDocument/2006/relationships/externalLinkPath" Target="/sites/Genera-PRReports/Shared%20Documents/Plants/2026/03_March/San%20Juan/SanJuanBaseload_202603_Report.xlsx" TargetMode="External"/></Relationships>
</file>

<file path=xl/externalLinks/_rels/externalLink3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10_October/Palo%20Seco/PaloSecoBaseload_202510_Report.xlsx" TargetMode="External"/><Relationship Id="rId2" Type="http://schemas.openxmlformats.org/officeDocument/2006/relationships/externalLinkPath" Target="https://generapr1.sharepoint.com/sites/Genera-PRReports/Shared%20Documents/Plants/2025/10_October/Palo%20Seco/PaloSecoBaseload_202510_Report.xlsx" TargetMode="External"/><Relationship Id="rId1" Type="http://schemas.openxmlformats.org/officeDocument/2006/relationships/externalLinkPath" Target="/sites/Genera-PRReports/Shared%20Documents/Plants/2025/10_October/Palo%20Seco/PaloSecoBaseload_202510_Report.xlsx" TargetMode="External"/></Relationships>
</file>

<file path=xl/externalLinks/_rels/externalLink3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09_September/Costa%20Sur/CostaSurBaseload_202509_Report.xlsx" TargetMode="External"/><Relationship Id="rId2" Type="http://schemas.openxmlformats.org/officeDocument/2006/relationships/externalLinkPath" Target="https://generapr1.sharepoint.com/sites/Genera-PRReports/Shared%20Documents/Plants/2025/09_September/Costa%20Sur/CostaSurBaseload_202509_Report.xlsx" TargetMode="External"/><Relationship Id="rId1" Type="http://schemas.openxmlformats.org/officeDocument/2006/relationships/externalLinkPath" Target="/sites/Genera-PRReports/Shared%20Documents/Plants/2025/09_September/Costa%20Sur/CostaSurBaseload_202509_Report.xlsx" TargetMode="External"/></Relationships>
</file>

<file path=xl/externalLinks/_rels/externalLink3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10_October/Costa%20Sur/CostaSurBaseload_202510_Report.xlsx" TargetMode="External"/><Relationship Id="rId2" Type="http://schemas.openxmlformats.org/officeDocument/2006/relationships/externalLinkPath" Target="https://generapr1.sharepoint.com/sites/Genera-PRReports/Shared%20Documents/Plants/2025/10_October/Costa%20Sur/CostaSurBaseload_202510_Report.xlsx" TargetMode="External"/><Relationship Id="rId1" Type="http://schemas.openxmlformats.org/officeDocument/2006/relationships/externalLinkPath" Target="/sites/Genera-PRReports/Shared%20Documents/Plants/2025/10_October/Costa%20Sur/CostaSurBaseload_202510_Report.xlsx" TargetMode="External"/></Relationships>
</file>

<file path=xl/externalLinks/_rels/externalLink3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09_September/Aguirre/AguirreBaseload_202509_Report.xlsx" TargetMode="External"/><Relationship Id="rId2" Type="http://schemas.openxmlformats.org/officeDocument/2006/relationships/externalLinkPath" Target="https://generapr1.sharepoint.com/sites/Genera-PRReports/Shared%20Documents/Plants/2025/09_September/Aguirre/AguirreBaseload_202509_Report.xlsx" TargetMode="External"/><Relationship Id="rId1" Type="http://schemas.openxmlformats.org/officeDocument/2006/relationships/externalLinkPath" Target="/sites/Genera-PRReports/Shared%20Documents/Plants/2025/09_September/Aguirre/AguirreBaseload_202509_Report.xlsx" TargetMode="External"/></Relationships>
</file>

<file path=xl/externalLinks/_rels/externalLink3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10_October/Aguirre/AguirreBaseload_202510_Report.xlsx" TargetMode="External"/><Relationship Id="rId2" Type="http://schemas.openxmlformats.org/officeDocument/2006/relationships/externalLinkPath" Target="https://generapr1.sharepoint.com/sites/Genera-PRReports/Shared%20Documents/Plants/2025/10_October/Aguirre/AguirreBaseload_202510_Report.xlsx" TargetMode="External"/><Relationship Id="rId1" Type="http://schemas.openxmlformats.org/officeDocument/2006/relationships/externalLinkPath" Target="/sites/Genera-PRReports/Shared%20Documents/Plants/2025/10_October/Aguirre/AguirreBaseload_202510_Report.xlsx" TargetMode="External"/></Relationships>
</file>

<file path=xl/externalLinks/_rels/externalLink3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09_September/Aguirre%20CC/AguirreCC_202509_Report.xlsx" TargetMode="External"/><Relationship Id="rId2" Type="http://schemas.openxmlformats.org/officeDocument/2006/relationships/externalLinkPath" Target="https://generapr1.sharepoint.com/sites/Genera-PRReports/Shared%20Documents/Plants/2025/09_September/Aguirre%20CC/AguirreCC_202509_Report.xlsx" TargetMode="External"/><Relationship Id="rId1" Type="http://schemas.openxmlformats.org/officeDocument/2006/relationships/externalLinkPath" Target="/sites/Genera-PRReports/Shared%20Documents/Plants/2025/09_September/Aguirre%20CC/AguirreCC_202509_Report.xlsx" TargetMode="External"/></Relationships>
</file>

<file path=xl/externalLinks/_rels/externalLink3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10_October/Aguirre%20CC/AguirreCC_202510_Report.xlsx" TargetMode="External"/><Relationship Id="rId2" Type="http://schemas.openxmlformats.org/officeDocument/2006/relationships/externalLinkPath" Target="https://generapr1.sharepoint.com/sites/Genera-PRReports/Shared%20Documents/Plants/2025/10_October/Aguirre%20CC/AguirreCC_202510_Report.xlsx" TargetMode="External"/><Relationship Id="rId1" Type="http://schemas.openxmlformats.org/officeDocument/2006/relationships/externalLinkPath" Target="/sites/Genera-PRReports/Shared%20Documents/Plants/2025/10_October/Aguirre%20CC/AguirreCC_202510_Report.xlsx" TargetMode="External"/></Relationships>
</file>

<file path=xl/externalLinks/_rels/externalLink3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09_September/Peakers/Peakers_202509_Report.xlsx" TargetMode="External"/><Relationship Id="rId2" Type="http://schemas.openxmlformats.org/officeDocument/2006/relationships/externalLinkPath" Target="https://generapr1.sharepoint.com/sites/Genera-PRReports/Shared%20Documents/Plants/2025/09_September/Peakers/Peakers_202509_Report.xlsx" TargetMode="External"/><Relationship Id="rId1" Type="http://schemas.openxmlformats.org/officeDocument/2006/relationships/externalLinkPath" Target="/sites/Genera-PRReports/Shared%20Documents/Plants/2025/09_September/Peakers/Peakers_202509_Report.xlsx" TargetMode="External"/></Relationships>
</file>

<file path=xl/externalLinks/_rels/externalLink3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10_October/Peakers/Peakers_202510_Report.xlsx" TargetMode="External"/><Relationship Id="rId2" Type="http://schemas.openxmlformats.org/officeDocument/2006/relationships/externalLinkPath" Target="https://generapr1.sharepoint.com/sites/Genera-PRReports/Shared%20Documents/Plants/2025/10_October/Peakers/Peakers_202510_Report.xlsx" TargetMode="External"/><Relationship Id="rId1" Type="http://schemas.openxmlformats.org/officeDocument/2006/relationships/externalLinkPath" Target="/sites/Genera-PRReports/Shared%20Documents/Plants/2025/10_October/Peakers/Peakers_202510_Report.xlsx" TargetMode="External"/></Relationships>
</file>

<file path=xl/externalLinks/_rels/externalLink3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09_September/Cambalache/CambalacheBaseload_202509_Report.xlsx" TargetMode="External"/><Relationship Id="rId2" Type="http://schemas.openxmlformats.org/officeDocument/2006/relationships/externalLinkPath" Target="https://generapr1.sharepoint.com/sites/Genera-PRReports/Shared%20Documents/Plants/2025/09_September/Cambalache/CambalacheBaseload_202509_Report.xlsx" TargetMode="External"/><Relationship Id="rId1" Type="http://schemas.openxmlformats.org/officeDocument/2006/relationships/externalLinkPath" Target="/sites/Genera-PRReports/Shared%20Documents/Plants/2025/09_September/Cambalache/CambalacheBaseload_202509_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1_January/Palo%20Seco/PaloSecoBaseload_202601_Report.xlsx" TargetMode="External"/><Relationship Id="rId2" Type="http://schemas.openxmlformats.org/officeDocument/2006/relationships/externalLinkPath" Target="https://generapr1.sharepoint.com/sites/Genera-PRReports/Shared%20Documents/Plants/2026/01_January/Palo%20Seco/PaloSecoBaseload_202601_Report.xlsx" TargetMode="External"/><Relationship Id="rId1" Type="http://schemas.openxmlformats.org/officeDocument/2006/relationships/externalLinkPath" Target="/sites/Genera-PRReports/Shared%20Documents/Plants/2026/01_January/Palo%20Seco/PaloSecoBaseload_202601_Report.xlsx" TargetMode="External"/></Relationships>
</file>

<file path=xl/externalLinks/_rels/externalLink4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10_October/Cambalache/CambalacheBaseload_202510_Report.xlsx" TargetMode="External"/><Relationship Id="rId2" Type="http://schemas.openxmlformats.org/officeDocument/2006/relationships/externalLinkPath" Target="https://generapr1.sharepoint.com/sites/Genera-PRReports/Shared%20Documents/Plants/2025/10_October/Cambalache/CambalacheBaseload_202510_Report.xlsx" TargetMode="External"/><Relationship Id="rId1" Type="http://schemas.openxmlformats.org/officeDocument/2006/relationships/externalLinkPath" Target="/sites/Genera-PRReports/Shared%20Documents/Plants/2025/10_October/Cambalache/CambalacheBaseload_202510_Report.xlsx" TargetMode="External"/></Relationships>
</file>

<file path=xl/externalLinks/_rels/externalLink4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09_September/Mayaguez/MayaguezPeakers_202509_Report.xlsx" TargetMode="External"/><Relationship Id="rId2" Type="http://schemas.openxmlformats.org/officeDocument/2006/relationships/externalLinkPath" Target="https://generapr1.sharepoint.com/sites/Genera-PRReports/Shared%20Documents/Plants/2025/09_September/Mayaguez/MayaguezPeakers_202509_Report.xlsx" TargetMode="External"/><Relationship Id="rId1" Type="http://schemas.openxmlformats.org/officeDocument/2006/relationships/externalLinkPath" Target="/sites/Genera-PRReports/Shared%20Documents/Plants/2025/09_September/Mayaguez/MayaguezPeakers_202509_Report.xlsx" TargetMode="External"/></Relationships>
</file>

<file path=xl/externalLinks/_rels/externalLink4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10_October/Mayaguez/MayaguezPeakers_202510_Report.xlsx" TargetMode="External"/><Relationship Id="rId2" Type="http://schemas.openxmlformats.org/officeDocument/2006/relationships/externalLinkPath" Target="https://generapr1.sharepoint.com/sites/Genera-PRReports/Shared%20Documents/Plants/2025/10_October/Mayaguez/MayaguezPeakers_202510_Report.xlsx" TargetMode="External"/><Relationship Id="rId1" Type="http://schemas.openxmlformats.org/officeDocument/2006/relationships/externalLinkPath" Target="/sites/Genera-PRReports/Shared%20Documents/Plants/2025/10_October/Mayaguez/MayaguezPeakers_202510_Report.xlsx" TargetMode="External"/></Relationships>
</file>

<file path=xl/externalLinks/_rels/externalLink4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09_September/TMs/SJPSTM_202509_Report.xlsx" TargetMode="External"/><Relationship Id="rId2" Type="http://schemas.openxmlformats.org/officeDocument/2006/relationships/externalLinkPath" Target="https://generapr1.sharepoint.com/sites/Genera-PRReports/Shared%20Documents/Plants/2025/09_September/TMs/SJPSTM_202509_Report.xlsx" TargetMode="External"/><Relationship Id="rId1" Type="http://schemas.openxmlformats.org/officeDocument/2006/relationships/externalLinkPath" Target="/sites/Genera-PRReports/Shared%20Documents/Plants/2025/09_September/TMs/SJPSTM_202509_Report.xlsx" TargetMode="External"/></Relationships>
</file>

<file path=xl/externalLinks/_rels/externalLink4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10_October/TMs/SJPSTM_202510_Report.xlsx" TargetMode="External"/><Relationship Id="rId2" Type="http://schemas.openxmlformats.org/officeDocument/2006/relationships/externalLinkPath" Target="https://generapr1.sharepoint.com/sites/Genera-PRReports/Shared%20Documents/Plants/2025/10_October/TMs/SJPSTM_202510_Report.xlsx" TargetMode="External"/><Relationship Id="rId1" Type="http://schemas.openxmlformats.org/officeDocument/2006/relationships/externalLinkPath" Target="/sites/Genera-PRReports/Shared%20Documents/Plants/2025/10_October/TMs/SJPSTM_202510_Report.xlsx" TargetMode="External"/></Relationships>
</file>

<file path=xl/externalLinks/_rels/externalLink4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11_November/San%20Juan/SanJuanBaseload_202511_Report.xlsx" TargetMode="External"/><Relationship Id="rId2" Type="http://schemas.openxmlformats.org/officeDocument/2006/relationships/externalLinkPath" Target="https://generapr1.sharepoint.com/sites/Genera-PRReports/Shared%20Documents/Plants/2025/11_November/San%20Juan/SanJuanBaseload_202511_Report.xlsx" TargetMode="External"/><Relationship Id="rId1" Type="http://schemas.openxmlformats.org/officeDocument/2006/relationships/externalLinkPath" Target="/sites/Genera-PRReports/Shared%20Documents/Plants/2025/11_November/San%20Juan/SanJuanBaseload_202511_Report.xlsx" TargetMode="External"/></Relationships>
</file>

<file path=xl/externalLinks/_rels/externalLink4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11_November/Palo%20Seco/PaloSecoBaseload_202511_Report.xlsx" TargetMode="External"/><Relationship Id="rId2" Type="http://schemas.openxmlformats.org/officeDocument/2006/relationships/externalLinkPath" Target="https://generapr1.sharepoint.com/sites/Genera-PRReports/Shared%20Documents/Plants/2025/11_November/Palo%20Seco/PaloSecoBaseload_202511_Report.xlsx" TargetMode="External"/><Relationship Id="rId1" Type="http://schemas.openxmlformats.org/officeDocument/2006/relationships/externalLinkPath" Target="/sites/Genera-PRReports/Shared%20Documents/Plants/2025/11_November/Palo%20Seco/PaloSecoBaseload_202511_Report.xlsx" TargetMode="External"/></Relationships>
</file>

<file path=xl/externalLinks/_rels/externalLink4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11_November/Costa%20Sur/CostaSurBaseload_202511_Report.xlsx" TargetMode="External"/><Relationship Id="rId2" Type="http://schemas.openxmlformats.org/officeDocument/2006/relationships/externalLinkPath" Target="https://generapr1.sharepoint.com/sites/Genera-PRReports/Shared%20Documents/Plants/2025/11_November/Costa%20Sur/CostaSurBaseload_202511_Report.xlsx" TargetMode="External"/><Relationship Id="rId1" Type="http://schemas.openxmlformats.org/officeDocument/2006/relationships/externalLinkPath" Target="/sites/Genera-PRReports/Shared%20Documents/Plants/2025/11_November/Costa%20Sur/CostaSurBaseload_202511_Report.xlsx" TargetMode="External"/></Relationships>
</file>

<file path=xl/externalLinks/_rels/externalLink4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11_November/Aguirre/AguirreBaseload_202511_Report.xlsx" TargetMode="External"/><Relationship Id="rId2" Type="http://schemas.openxmlformats.org/officeDocument/2006/relationships/externalLinkPath" Target="https://generapr1.sharepoint.com/sites/Genera-PRReports/Shared%20Documents/Plants/2025/11_November/Aguirre/AguirreBaseload_202511_Report.xlsx" TargetMode="External"/><Relationship Id="rId1" Type="http://schemas.openxmlformats.org/officeDocument/2006/relationships/externalLinkPath" Target="/sites/Genera-PRReports/Shared%20Documents/Plants/2025/11_November/Aguirre/AguirreBaseload_202511_Report.xlsx" TargetMode="External"/></Relationships>
</file>

<file path=xl/externalLinks/_rels/externalLink4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11_November/Aguirre%20CC/AguirreCC_202511_Report.xlsx" TargetMode="External"/><Relationship Id="rId2" Type="http://schemas.openxmlformats.org/officeDocument/2006/relationships/externalLinkPath" Target="https://generapr1.sharepoint.com/sites/Genera-PRReports/Shared%20Documents/Plants/2025/11_November/Aguirre%20CC/AguirreCC_202511_Report.xlsx" TargetMode="External"/><Relationship Id="rId1" Type="http://schemas.openxmlformats.org/officeDocument/2006/relationships/externalLinkPath" Target="/sites/Genera-PRReports/Shared%20Documents/Plants/2025/11_November/Aguirre%20CC/AguirreCC_202511_Report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2_February/Palo%20Seco/PaloSecoBaseload_202602_Report.xlsx" TargetMode="External"/><Relationship Id="rId2" Type="http://schemas.openxmlformats.org/officeDocument/2006/relationships/externalLinkPath" Target="https://generapr1.sharepoint.com/sites/Genera-PRReports/Shared%20Documents/Plants/2026/02_February/Palo%20Seco/PaloSecoBaseload_202602_Report.xlsx" TargetMode="External"/><Relationship Id="rId1" Type="http://schemas.openxmlformats.org/officeDocument/2006/relationships/externalLinkPath" Target="/sites/Genera-PRReports/Shared%20Documents/Plants/2026/02_February/Palo%20Seco/PaloSecoBaseload_202602_Report.xlsx" TargetMode="External"/></Relationships>
</file>

<file path=xl/externalLinks/_rels/externalLink5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11_November/Cambalache/CambalacheBaseload_202511_Report.xlsx" TargetMode="External"/><Relationship Id="rId2" Type="http://schemas.openxmlformats.org/officeDocument/2006/relationships/externalLinkPath" Target="https://generapr1.sharepoint.com/sites/Genera-PRReports/Shared%20Documents/Plants/2025/11_November/Cambalache/CambalacheBaseload_202511_Report.xlsx" TargetMode="External"/><Relationship Id="rId1" Type="http://schemas.openxmlformats.org/officeDocument/2006/relationships/externalLinkPath" Target="/sites/Genera-PRReports/Shared%20Documents/Plants/2025/11_November/Cambalache/CambalacheBaseload_202511_Report.xlsx" TargetMode="External"/></Relationships>
</file>

<file path=xl/externalLinks/_rels/externalLink5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11_November/Mayaguez/MayaguezPeakers_202511_Report.xlsx" TargetMode="External"/><Relationship Id="rId2" Type="http://schemas.openxmlformats.org/officeDocument/2006/relationships/externalLinkPath" Target="https://generapr1.sharepoint.com/sites/Genera-PRReports/Shared%20Documents/Plants/2025/11_November/Mayaguez/MayaguezPeakers_202511_Report.xlsx" TargetMode="External"/><Relationship Id="rId1" Type="http://schemas.openxmlformats.org/officeDocument/2006/relationships/externalLinkPath" Target="/sites/Genera-PRReports/Shared%20Documents/Plants/2025/11_November/Mayaguez/MayaguezPeakers_202511_Report.xlsx" TargetMode="External"/></Relationships>
</file>

<file path=xl/externalLinks/_rels/externalLink5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5/11_November/TMs/SJPSTM_202511_Report.xlsx" TargetMode="External"/><Relationship Id="rId2" Type="http://schemas.openxmlformats.org/officeDocument/2006/relationships/externalLinkPath" Target="https://generapr1.sharepoint.com/sites/Genera-PRReports/Shared%20Documents/Plants/2025/11_November/TMs/SJPSTM_202511_Report.xlsx" TargetMode="External"/><Relationship Id="rId1" Type="http://schemas.openxmlformats.org/officeDocument/2006/relationships/externalLinkPath" Target="/sites/Genera-PRReports/Shared%20Documents/Plants/2025/11_November/TMs/SJPSTM_202511_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3_March/Palo%20Seco/PaloSecoBaseload_202603_Report.xlsx" TargetMode="External"/><Relationship Id="rId2" Type="http://schemas.openxmlformats.org/officeDocument/2006/relationships/externalLinkPath" Target="https://generapr1.sharepoint.com/sites/Genera-PRReports/Shared%20Documents/Plants/2026/03_March/Palo%20Seco/PaloSecoBaseload_202603_Report.xlsx" TargetMode="External"/><Relationship Id="rId1" Type="http://schemas.openxmlformats.org/officeDocument/2006/relationships/externalLinkPath" Target="/sites/Genera-PRReports/Shared%20Documents/Plants/2026/03_March/Palo%20Seco/PaloSecoBaseload_202603_Report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1_January/Costa%20Sur/CostaSurBaseload_202601_Report.xlsx" TargetMode="External"/><Relationship Id="rId2" Type="http://schemas.openxmlformats.org/officeDocument/2006/relationships/externalLinkPath" Target="https://generapr1.sharepoint.com/sites/Genera-PRReports/Shared%20Documents/Plants/2026/01_January/Costa%20Sur/CostaSurBaseload_202601_Report.xlsx" TargetMode="External"/><Relationship Id="rId1" Type="http://schemas.openxmlformats.org/officeDocument/2006/relationships/externalLinkPath" Target="/sites/Genera-PRReports/Shared%20Documents/Plants/2026/01_January/Costa%20Sur/CostaSurBaseload_202601_Report.xlsx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2_February/Costa%20Sur/CostaSurBaseload_202602_Report.xlsx" TargetMode="External"/><Relationship Id="rId2" Type="http://schemas.openxmlformats.org/officeDocument/2006/relationships/externalLinkPath" Target="https://generapr1.sharepoint.com/sites/Genera-PRReports/Shared%20Documents/Plants/2026/02_February/Costa%20Sur/CostaSurBaseload_202602_Report.xlsx" TargetMode="External"/><Relationship Id="rId1" Type="http://schemas.openxmlformats.org/officeDocument/2006/relationships/externalLinkPath" Target="/sites/Genera-PRReports/Shared%20Documents/Plants/2026/02_February/Costa%20Sur/CostaSurBaseload_202602_Report.xlsx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Genera-PRReports/Shared%20Documents/Plants/2026/03_March/Costa%20Sur/CostaSurBaseload_202603_Report.xlsx" TargetMode="External"/><Relationship Id="rId2" Type="http://schemas.openxmlformats.org/officeDocument/2006/relationships/externalLinkPath" Target="https://generapr1.sharepoint.com/sites/Genera-PRReports/Shared%20Documents/Plants/2026/03_March/Costa%20Sur/CostaSurBaseload_202603_Report.xlsx" TargetMode="External"/><Relationship Id="rId1" Type="http://schemas.openxmlformats.org/officeDocument/2006/relationships/externalLinkPath" Target="/sites/Genera-PRReports/Shared%20Documents/Plants/2026/03_March/Costa%20Sur/CostaSurBaseload_202603_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YN34EFL35ZRHZTIUGYTA4BPHF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91236</v>
          </cell>
          <cell r="L2">
            <v>0</v>
          </cell>
          <cell r="M2">
            <v>4.25</v>
          </cell>
          <cell r="N2">
            <v>0</v>
          </cell>
          <cell r="O2">
            <v>0</v>
          </cell>
          <cell r="P2">
            <v>113.2</v>
          </cell>
        </row>
        <row r="3">
          <cell r="F3">
            <v>25588</v>
          </cell>
          <cell r="L3">
            <v>0</v>
          </cell>
          <cell r="M3">
            <v>126.5</v>
          </cell>
          <cell r="N3">
            <v>0</v>
          </cell>
          <cell r="O3">
            <v>0</v>
          </cell>
          <cell r="P3">
            <v>448.44</v>
          </cell>
        </row>
        <row r="4">
          <cell r="F4">
            <v>0</v>
          </cell>
          <cell r="L4">
            <v>0</v>
          </cell>
          <cell r="M4">
            <v>0</v>
          </cell>
          <cell r="N4">
            <v>744</v>
          </cell>
          <cell r="O4">
            <v>0</v>
          </cell>
          <cell r="P4">
            <v>0</v>
          </cell>
        </row>
        <row r="5">
          <cell r="F5">
            <v>0</v>
          </cell>
          <cell r="L5">
            <v>0</v>
          </cell>
          <cell r="M5">
            <v>0</v>
          </cell>
          <cell r="N5">
            <v>744</v>
          </cell>
          <cell r="O5">
            <v>0</v>
          </cell>
          <cell r="P5">
            <v>0</v>
          </cell>
        </row>
        <row r="6">
          <cell r="F6">
            <v>0</v>
          </cell>
          <cell r="L6">
            <v>0</v>
          </cell>
          <cell r="M6">
            <v>0</v>
          </cell>
          <cell r="N6">
            <v>744</v>
          </cell>
          <cell r="O6">
            <v>0</v>
          </cell>
          <cell r="P6">
            <v>0</v>
          </cell>
        </row>
        <row r="7">
          <cell r="F7">
            <v>16644</v>
          </cell>
          <cell r="L7">
            <v>18.97</v>
          </cell>
          <cell r="M7">
            <v>8.33</v>
          </cell>
          <cell r="N7">
            <v>82.83</v>
          </cell>
          <cell r="O7">
            <v>335.38</v>
          </cell>
          <cell r="P7">
            <v>95.47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ADOMIQHYCB5EYWOFDARXKPISO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</row>
        <row r="3">
          <cell r="F3">
            <v>156310</v>
          </cell>
          <cell r="L3">
            <v>19.25</v>
          </cell>
          <cell r="M3">
            <v>10.48</v>
          </cell>
          <cell r="N3">
            <v>0</v>
          </cell>
          <cell r="O3">
            <v>0</v>
          </cell>
          <cell r="P3">
            <v>585.6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IOLCPJZDV6NHI7UM47Z3765E3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0</v>
          </cell>
          <cell r="L2">
            <v>0</v>
          </cell>
          <cell r="M2">
            <v>672</v>
          </cell>
          <cell r="N2">
            <v>0</v>
          </cell>
          <cell r="O2">
            <v>0</v>
          </cell>
          <cell r="P2">
            <v>0</v>
          </cell>
        </row>
        <row r="3">
          <cell r="F3">
            <v>114145</v>
          </cell>
          <cell r="L3">
            <v>0</v>
          </cell>
          <cell r="M3">
            <v>196.57</v>
          </cell>
          <cell r="N3">
            <v>0</v>
          </cell>
          <cell r="O3">
            <v>0</v>
          </cell>
          <cell r="P3">
            <v>304.2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O44LEZ74S65E2LSYOKOQT7BGN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0</v>
          </cell>
          <cell r="J2">
            <v>0</v>
          </cell>
          <cell r="K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</row>
        <row r="3">
          <cell r="F3">
            <v>134495</v>
          </cell>
          <cell r="J3">
            <v>710.3</v>
          </cell>
          <cell r="K3">
            <v>531.42999999999995</v>
          </cell>
          <cell r="L3">
            <v>178.87</v>
          </cell>
          <cell r="M3">
            <v>33.700000000000003</v>
          </cell>
          <cell r="N3">
            <v>0</v>
          </cell>
          <cell r="O3">
            <v>0</v>
          </cell>
          <cell r="P3">
            <v>151.84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IZUUJBEICOY5AJMCFXCCMP6AZP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</row>
        <row r="3">
          <cell r="F3">
            <v>7983</v>
          </cell>
          <cell r="L3">
            <v>484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  <row r="4">
          <cell r="F4">
            <v>5263</v>
          </cell>
          <cell r="L4">
            <v>523</v>
          </cell>
          <cell r="M4">
            <v>45</v>
          </cell>
          <cell r="N4">
            <v>0</v>
          </cell>
          <cell r="O4">
            <v>0</v>
          </cell>
          <cell r="P4">
            <v>0</v>
          </cell>
        </row>
        <row r="5">
          <cell r="F5">
            <v>0</v>
          </cell>
          <cell r="L5">
            <v>0</v>
          </cell>
          <cell r="M5">
            <v>0</v>
          </cell>
          <cell r="N5">
            <v>744</v>
          </cell>
          <cell r="O5">
            <v>0</v>
          </cell>
          <cell r="P5">
            <v>0</v>
          </cell>
        </row>
        <row r="6">
          <cell r="F6">
            <v>0</v>
          </cell>
          <cell r="L6">
            <v>0</v>
          </cell>
          <cell r="M6">
            <v>0</v>
          </cell>
          <cell r="N6">
            <v>744</v>
          </cell>
          <cell r="O6">
            <v>0</v>
          </cell>
          <cell r="P6">
            <v>0</v>
          </cell>
        </row>
        <row r="7">
          <cell r="F7">
            <v>0</v>
          </cell>
          <cell r="L7">
            <v>0</v>
          </cell>
          <cell r="M7">
            <v>0</v>
          </cell>
          <cell r="N7">
            <v>744</v>
          </cell>
          <cell r="O7">
            <v>0</v>
          </cell>
          <cell r="P7">
            <v>0</v>
          </cell>
        </row>
        <row r="8">
          <cell r="F8">
            <v>8396</v>
          </cell>
          <cell r="L8">
            <v>432.8</v>
          </cell>
          <cell r="M8">
            <v>38.9</v>
          </cell>
          <cell r="N8">
            <v>0</v>
          </cell>
          <cell r="O8">
            <v>0</v>
          </cell>
          <cell r="P8">
            <v>0</v>
          </cell>
        </row>
        <row r="9">
          <cell r="F9">
            <v>8612</v>
          </cell>
          <cell r="L9">
            <v>380.3</v>
          </cell>
          <cell r="M9">
            <v>81.099999999999994</v>
          </cell>
          <cell r="N9">
            <v>0</v>
          </cell>
          <cell r="O9">
            <v>0</v>
          </cell>
          <cell r="P9">
            <v>0</v>
          </cell>
        </row>
        <row r="10">
          <cell r="F10">
            <v>0</v>
          </cell>
          <cell r="L10">
            <v>0</v>
          </cell>
          <cell r="M10">
            <v>0</v>
          </cell>
          <cell r="N10">
            <v>744</v>
          </cell>
          <cell r="O10">
            <v>0</v>
          </cell>
          <cell r="P10">
            <v>0</v>
          </cell>
        </row>
        <row r="11">
          <cell r="F11">
            <v>6751</v>
          </cell>
          <cell r="L11">
            <v>513.29999999999995</v>
          </cell>
          <cell r="M11">
            <v>5.4</v>
          </cell>
          <cell r="N11">
            <v>0</v>
          </cell>
          <cell r="O11">
            <v>0</v>
          </cell>
          <cell r="P11">
            <v>0</v>
          </cell>
        </row>
      </sheetData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IOG3YEZHDPQFAYABC54IEKM5WV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0</v>
          </cell>
          <cell r="L2">
            <v>0</v>
          </cell>
          <cell r="M2">
            <v>672</v>
          </cell>
          <cell r="N2">
            <v>0</v>
          </cell>
          <cell r="O2">
            <v>0</v>
          </cell>
          <cell r="P2">
            <v>0</v>
          </cell>
        </row>
        <row r="3">
          <cell r="F3">
            <v>6600</v>
          </cell>
          <cell r="L3">
            <v>479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  <row r="4">
          <cell r="F4">
            <v>4060</v>
          </cell>
          <cell r="L4">
            <v>553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F5">
            <v>0</v>
          </cell>
          <cell r="L5">
            <v>0</v>
          </cell>
          <cell r="M5">
            <v>0</v>
          </cell>
          <cell r="N5">
            <v>672</v>
          </cell>
          <cell r="O5">
            <v>0</v>
          </cell>
          <cell r="P5">
            <v>0</v>
          </cell>
        </row>
        <row r="6">
          <cell r="F6">
            <v>0</v>
          </cell>
          <cell r="L6">
            <v>0</v>
          </cell>
          <cell r="M6">
            <v>0</v>
          </cell>
          <cell r="N6">
            <v>672</v>
          </cell>
          <cell r="O6">
            <v>0</v>
          </cell>
          <cell r="P6">
            <v>0</v>
          </cell>
        </row>
        <row r="7">
          <cell r="F7">
            <v>0</v>
          </cell>
          <cell r="L7">
            <v>0</v>
          </cell>
          <cell r="M7">
            <v>0</v>
          </cell>
          <cell r="N7">
            <v>672</v>
          </cell>
          <cell r="O7">
            <v>0</v>
          </cell>
          <cell r="P7">
            <v>0</v>
          </cell>
        </row>
        <row r="8">
          <cell r="F8">
            <v>7852</v>
          </cell>
          <cell r="L8">
            <v>440.8</v>
          </cell>
          <cell r="M8">
            <v>1.1000000000000001</v>
          </cell>
          <cell r="N8">
            <v>0</v>
          </cell>
          <cell r="O8">
            <v>0</v>
          </cell>
          <cell r="P8">
            <v>0</v>
          </cell>
        </row>
        <row r="9">
          <cell r="F9">
            <v>9006</v>
          </cell>
          <cell r="L9">
            <v>411.5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F10">
            <v>0</v>
          </cell>
          <cell r="L10">
            <v>0</v>
          </cell>
          <cell r="M10">
            <v>0</v>
          </cell>
          <cell r="N10">
            <v>672</v>
          </cell>
          <cell r="O10">
            <v>0</v>
          </cell>
          <cell r="P10">
            <v>0</v>
          </cell>
        </row>
        <row r="11">
          <cell r="F11">
            <v>5244</v>
          </cell>
          <cell r="L11">
            <v>520.20000000000005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LWXVNUEXKT7JG23U2DOT4FODZQ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0</v>
          </cell>
          <cell r="J2">
            <v>0</v>
          </cell>
          <cell r="K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</row>
        <row r="3">
          <cell r="F3">
            <v>5967</v>
          </cell>
          <cell r="J3">
            <v>740.2</v>
          </cell>
          <cell r="K3">
            <v>185</v>
          </cell>
          <cell r="L3">
            <v>555.20000000000005</v>
          </cell>
          <cell r="M3">
            <v>3.8</v>
          </cell>
          <cell r="N3">
            <v>0</v>
          </cell>
          <cell r="O3">
            <v>0</v>
          </cell>
          <cell r="P3">
            <v>0</v>
          </cell>
        </row>
        <row r="4">
          <cell r="F4">
            <v>4325</v>
          </cell>
          <cell r="J4">
            <v>736.4</v>
          </cell>
          <cell r="K4">
            <v>133</v>
          </cell>
          <cell r="L4">
            <v>603.4</v>
          </cell>
          <cell r="M4">
            <v>7.6</v>
          </cell>
          <cell r="N4">
            <v>0</v>
          </cell>
          <cell r="O4">
            <v>0</v>
          </cell>
          <cell r="P4">
            <v>0</v>
          </cell>
        </row>
        <row r="5">
          <cell r="F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744</v>
          </cell>
          <cell r="O5">
            <v>0</v>
          </cell>
          <cell r="P5">
            <v>0</v>
          </cell>
        </row>
        <row r="6">
          <cell r="F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744</v>
          </cell>
          <cell r="O6">
            <v>0</v>
          </cell>
          <cell r="P6">
            <v>0</v>
          </cell>
        </row>
        <row r="7">
          <cell r="F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744</v>
          </cell>
          <cell r="O7">
            <v>0</v>
          </cell>
          <cell r="P7">
            <v>0</v>
          </cell>
        </row>
        <row r="8">
          <cell r="F8">
            <v>6705</v>
          </cell>
          <cell r="J8">
            <v>690.3</v>
          </cell>
          <cell r="K8">
            <v>208.6</v>
          </cell>
          <cell r="L8">
            <v>481.7</v>
          </cell>
          <cell r="M8">
            <v>53.7</v>
          </cell>
          <cell r="N8">
            <v>0</v>
          </cell>
          <cell r="O8">
            <v>0</v>
          </cell>
          <cell r="P8">
            <v>0</v>
          </cell>
        </row>
        <row r="9">
          <cell r="F9">
            <v>7236</v>
          </cell>
          <cell r="J9">
            <v>667.7</v>
          </cell>
          <cell r="K9">
            <v>225.4</v>
          </cell>
          <cell r="L9">
            <v>442.3</v>
          </cell>
          <cell r="M9">
            <v>76.3</v>
          </cell>
          <cell r="N9">
            <v>0</v>
          </cell>
          <cell r="O9">
            <v>0</v>
          </cell>
          <cell r="P9">
            <v>0</v>
          </cell>
        </row>
        <row r="10">
          <cell r="F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744</v>
          </cell>
          <cell r="O10">
            <v>0</v>
          </cell>
          <cell r="P10">
            <v>0</v>
          </cell>
        </row>
        <row r="11">
          <cell r="F11">
            <v>4946</v>
          </cell>
          <cell r="J11">
            <v>733.8</v>
          </cell>
          <cell r="K11">
            <v>152.30000000000001</v>
          </cell>
          <cell r="L11">
            <v>581.5</v>
          </cell>
          <cell r="M11">
            <v>10.199999999999999</v>
          </cell>
          <cell r="N11">
            <v>0</v>
          </cell>
          <cell r="O11">
            <v>0</v>
          </cell>
          <cell r="P11">
            <v>0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INYQMYANGZREY7VUE4K5S2TAV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</row>
        <row r="3">
          <cell r="F3">
            <v>1763</v>
          </cell>
          <cell r="L3">
            <v>602.54999999999995</v>
          </cell>
          <cell r="M3">
            <v>47.65</v>
          </cell>
          <cell r="N3">
            <v>0</v>
          </cell>
          <cell r="O3">
            <v>0</v>
          </cell>
          <cell r="P3">
            <v>0</v>
          </cell>
        </row>
        <row r="4">
          <cell r="F4">
            <v>0</v>
          </cell>
          <cell r="L4">
            <v>0</v>
          </cell>
          <cell r="M4">
            <v>744</v>
          </cell>
          <cell r="N4">
            <v>0</v>
          </cell>
          <cell r="O4">
            <v>0</v>
          </cell>
          <cell r="P4">
            <v>0</v>
          </cell>
        </row>
        <row r="10">
          <cell r="F10">
            <v>870</v>
          </cell>
          <cell r="L10">
            <v>523.5</v>
          </cell>
          <cell r="M10">
            <v>155</v>
          </cell>
          <cell r="N10">
            <v>0</v>
          </cell>
          <cell r="O10">
            <v>0</v>
          </cell>
          <cell r="P10">
            <v>0</v>
          </cell>
        </row>
        <row r="11">
          <cell r="F11">
            <v>0</v>
          </cell>
          <cell r="L11">
            <v>0</v>
          </cell>
          <cell r="M11">
            <v>744</v>
          </cell>
          <cell r="N11">
            <v>0</v>
          </cell>
          <cell r="O11">
            <v>0</v>
          </cell>
          <cell r="P11">
            <v>0</v>
          </cell>
        </row>
        <row r="12">
          <cell r="F12">
            <v>0</v>
          </cell>
          <cell r="L12">
            <v>0</v>
          </cell>
          <cell r="M12">
            <v>744</v>
          </cell>
          <cell r="N12">
            <v>0</v>
          </cell>
          <cell r="O12">
            <v>0</v>
          </cell>
          <cell r="P12">
            <v>0</v>
          </cell>
        </row>
        <row r="14">
          <cell r="F14">
            <v>0</v>
          </cell>
          <cell r="L14">
            <v>0</v>
          </cell>
          <cell r="M14">
            <v>744</v>
          </cell>
          <cell r="N14">
            <v>0</v>
          </cell>
          <cell r="O14">
            <v>0</v>
          </cell>
          <cell r="P14">
            <v>0</v>
          </cell>
        </row>
        <row r="15">
          <cell r="C15">
            <v>3.3</v>
          </cell>
          <cell r="D15">
            <v>3.3</v>
          </cell>
          <cell r="F15">
            <v>0</v>
          </cell>
          <cell r="J15">
            <v>744</v>
          </cell>
          <cell r="K15">
            <v>0.5</v>
          </cell>
          <cell r="L15">
            <v>743.5</v>
          </cell>
          <cell r="M15">
            <v>0</v>
          </cell>
        </row>
        <row r="16">
          <cell r="C16">
            <v>3.3</v>
          </cell>
          <cell r="D16">
            <v>3.3</v>
          </cell>
          <cell r="F16">
            <v>0</v>
          </cell>
          <cell r="J16">
            <v>744</v>
          </cell>
          <cell r="K16">
            <v>0.5</v>
          </cell>
          <cell r="L16">
            <v>743.5</v>
          </cell>
          <cell r="M16">
            <v>0</v>
          </cell>
        </row>
        <row r="17">
          <cell r="C17">
            <v>2.2000000000000002</v>
          </cell>
          <cell r="D17">
            <v>2.2000000000000002</v>
          </cell>
          <cell r="F17">
            <v>0</v>
          </cell>
          <cell r="J17">
            <v>744</v>
          </cell>
          <cell r="K17">
            <v>1.3300000000000409</v>
          </cell>
          <cell r="L17">
            <v>742.67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C18">
            <v>2.2000000000000002</v>
          </cell>
          <cell r="D18">
            <v>2.2000000000000002</v>
          </cell>
          <cell r="F18">
            <v>0</v>
          </cell>
          <cell r="J18">
            <v>744</v>
          </cell>
          <cell r="K18">
            <v>1.3600000000000136</v>
          </cell>
          <cell r="L18">
            <v>742.64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>
            <v>2.2000000000000002</v>
          </cell>
          <cell r="D19">
            <v>2.2000000000000002</v>
          </cell>
          <cell r="F19">
            <v>0</v>
          </cell>
          <cell r="J19">
            <v>744</v>
          </cell>
          <cell r="K19">
            <v>1.3300000000000409</v>
          </cell>
          <cell r="L19">
            <v>742.67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LUSWWO26A7ZRALPDNIIV2PPCB7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0</v>
          </cell>
          <cell r="L2">
            <v>0</v>
          </cell>
          <cell r="M2">
            <v>672</v>
          </cell>
          <cell r="N2">
            <v>0</v>
          </cell>
          <cell r="O2">
            <v>0</v>
          </cell>
          <cell r="P2">
            <v>0</v>
          </cell>
        </row>
        <row r="3">
          <cell r="F3">
            <v>833</v>
          </cell>
          <cell r="L3">
            <v>572.6</v>
          </cell>
          <cell r="M3">
            <v>46.5</v>
          </cell>
          <cell r="N3">
            <v>0</v>
          </cell>
          <cell r="O3">
            <v>0</v>
          </cell>
          <cell r="P3">
            <v>0</v>
          </cell>
        </row>
        <row r="4">
          <cell r="F4">
            <v>0</v>
          </cell>
          <cell r="L4">
            <v>0</v>
          </cell>
          <cell r="M4">
            <v>672</v>
          </cell>
          <cell r="N4">
            <v>0</v>
          </cell>
          <cell r="O4">
            <v>0</v>
          </cell>
          <cell r="P4">
            <v>0</v>
          </cell>
        </row>
        <row r="10">
          <cell r="F10">
            <v>0</v>
          </cell>
          <cell r="L10">
            <v>0</v>
          </cell>
          <cell r="M10">
            <v>672</v>
          </cell>
          <cell r="N10">
            <v>0</v>
          </cell>
          <cell r="O10">
            <v>0</v>
          </cell>
          <cell r="P10">
            <v>0</v>
          </cell>
        </row>
        <row r="11">
          <cell r="F11">
            <v>0</v>
          </cell>
          <cell r="L11">
            <v>0</v>
          </cell>
          <cell r="M11">
            <v>672</v>
          </cell>
          <cell r="N11">
            <v>0</v>
          </cell>
          <cell r="O11">
            <v>0</v>
          </cell>
          <cell r="P11">
            <v>0</v>
          </cell>
        </row>
        <row r="12">
          <cell r="F12">
            <v>0</v>
          </cell>
          <cell r="L12">
            <v>0</v>
          </cell>
          <cell r="M12">
            <v>672</v>
          </cell>
          <cell r="N12">
            <v>0</v>
          </cell>
          <cell r="O12">
            <v>0</v>
          </cell>
          <cell r="P12">
            <v>0</v>
          </cell>
        </row>
        <row r="14">
          <cell r="F14">
            <v>0</v>
          </cell>
          <cell r="L14">
            <v>0</v>
          </cell>
          <cell r="M14">
            <v>672</v>
          </cell>
          <cell r="N14">
            <v>0</v>
          </cell>
          <cell r="O14">
            <v>0</v>
          </cell>
        </row>
      </sheetData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INFDDLRGJMRZGJDBOBFOEGGOOF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0</v>
          </cell>
          <cell r="J2">
            <v>0</v>
          </cell>
          <cell r="K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</row>
        <row r="3">
          <cell r="F3">
            <v>1075</v>
          </cell>
          <cell r="J3">
            <v>651.54999999999995</v>
          </cell>
          <cell r="K3">
            <v>38</v>
          </cell>
          <cell r="L3">
            <v>613.54999999999995</v>
          </cell>
          <cell r="M3">
            <v>92.45</v>
          </cell>
          <cell r="N3">
            <v>0</v>
          </cell>
          <cell r="O3">
            <v>0</v>
          </cell>
          <cell r="P3">
            <v>0</v>
          </cell>
        </row>
        <row r="4">
          <cell r="F4">
            <v>0</v>
          </cell>
          <cell r="J4">
            <v>0</v>
          </cell>
          <cell r="K4">
            <v>0</v>
          </cell>
          <cell r="L4">
            <v>0</v>
          </cell>
          <cell r="M4">
            <v>744</v>
          </cell>
          <cell r="N4">
            <v>0</v>
          </cell>
          <cell r="O4">
            <v>0</v>
          </cell>
          <cell r="P4">
            <v>0</v>
          </cell>
        </row>
        <row r="10">
          <cell r="F10">
            <v>0</v>
          </cell>
          <cell r="J10">
            <v>0</v>
          </cell>
          <cell r="K10">
            <v>0</v>
          </cell>
          <cell r="L10">
            <v>0</v>
          </cell>
          <cell r="M10">
            <v>744</v>
          </cell>
          <cell r="N10">
            <v>0</v>
          </cell>
          <cell r="O10">
            <v>0</v>
          </cell>
          <cell r="P10">
            <v>0</v>
          </cell>
        </row>
        <row r="11">
          <cell r="F11">
            <v>0</v>
          </cell>
          <cell r="J11">
            <v>0</v>
          </cell>
          <cell r="K11">
            <v>0</v>
          </cell>
          <cell r="L11">
            <v>0</v>
          </cell>
          <cell r="M11">
            <v>744</v>
          </cell>
          <cell r="N11">
            <v>0</v>
          </cell>
          <cell r="O11">
            <v>0</v>
          </cell>
          <cell r="P11">
            <v>0</v>
          </cell>
        </row>
        <row r="12">
          <cell r="F12">
            <v>257</v>
          </cell>
          <cell r="J12">
            <v>310.7</v>
          </cell>
          <cell r="K12">
            <v>14.6</v>
          </cell>
          <cell r="L12">
            <v>296.10000000000002</v>
          </cell>
          <cell r="M12">
            <v>433.3</v>
          </cell>
          <cell r="N12">
            <v>0</v>
          </cell>
          <cell r="O12">
            <v>0</v>
          </cell>
          <cell r="P12">
            <v>0</v>
          </cell>
        </row>
        <row r="14">
          <cell r="F14">
            <v>601</v>
          </cell>
          <cell r="J14">
            <v>555.25</v>
          </cell>
          <cell r="K14">
            <v>31.5</v>
          </cell>
          <cell r="L14">
            <v>523.75</v>
          </cell>
          <cell r="M14">
            <v>188.75</v>
          </cell>
          <cell r="N14">
            <v>0</v>
          </cell>
          <cell r="O14">
            <v>0</v>
          </cell>
          <cell r="P14">
            <v>0</v>
          </cell>
        </row>
      </sheetData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LVXZLCMUZC5NCIE5UHXJN6QALX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1503</v>
          </cell>
          <cell r="L2">
            <v>713.62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</row>
        <row r="3">
          <cell r="F3">
            <v>0</v>
          </cell>
          <cell r="L3">
            <v>0</v>
          </cell>
          <cell r="M3">
            <v>744</v>
          </cell>
          <cell r="N3">
            <v>0</v>
          </cell>
          <cell r="O3">
            <v>0</v>
          </cell>
          <cell r="P3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Y43RLF4TS4JDZJFBCBMNZXMZN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89429</v>
          </cell>
          <cell r="L2">
            <v>0</v>
          </cell>
          <cell r="M2">
            <v>3.3</v>
          </cell>
          <cell r="N2">
            <v>0</v>
          </cell>
          <cell r="O2">
            <v>0</v>
          </cell>
          <cell r="P2">
            <v>28.56</v>
          </cell>
        </row>
        <row r="3">
          <cell r="F3">
            <v>19630</v>
          </cell>
          <cell r="L3">
            <v>44.78</v>
          </cell>
          <cell r="M3">
            <v>172.27</v>
          </cell>
          <cell r="N3">
            <v>0</v>
          </cell>
          <cell r="O3">
            <v>0</v>
          </cell>
          <cell r="P3">
            <v>41.61</v>
          </cell>
        </row>
        <row r="4">
          <cell r="F4">
            <v>0</v>
          </cell>
          <cell r="L4">
            <v>0</v>
          </cell>
          <cell r="M4">
            <v>0</v>
          </cell>
          <cell r="N4">
            <v>672</v>
          </cell>
          <cell r="O4">
            <v>0</v>
          </cell>
          <cell r="P4">
            <v>0</v>
          </cell>
        </row>
        <row r="5">
          <cell r="F5">
            <v>0</v>
          </cell>
          <cell r="L5">
            <v>0</v>
          </cell>
          <cell r="M5">
            <v>0</v>
          </cell>
          <cell r="N5">
            <v>672</v>
          </cell>
          <cell r="O5">
            <v>0</v>
          </cell>
          <cell r="P5">
            <v>0</v>
          </cell>
        </row>
        <row r="6">
          <cell r="F6">
            <v>0</v>
          </cell>
          <cell r="L6">
            <v>0</v>
          </cell>
          <cell r="M6">
            <v>0</v>
          </cell>
          <cell r="N6">
            <v>672</v>
          </cell>
          <cell r="O6">
            <v>0</v>
          </cell>
          <cell r="P6">
            <v>0</v>
          </cell>
        </row>
        <row r="7">
          <cell r="F7">
            <v>30582</v>
          </cell>
          <cell r="L7">
            <v>0</v>
          </cell>
          <cell r="M7">
            <v>1.67</v>
          </cell>
          <cell r="N7">
            <v>0</v>
          </cell>
          <cell r="O7">
            <v>223.68</v>
          </cell>
          <cell r="P7">
            <v>114.2</v>
          </cell>
        </row>
      </sheetData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5WF6S7VYKKRGYCZ5FO4H2UV5O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2685</v>
          </cell>
          <cell r="L2">
            <v>625.5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</row>
        <row r="3">
          <cell r="F3">
            <v>0</v>
          </cell>
          <cell r="L3">
            <v>0</v>
          </cell>
          <cell r="M3">
            <v>672</v>
          </cell>
          <cell r="N3">
            <v>0</v>
          </cell>
          <cell r="O3">
            <v>0</v>
          </cell>
          <cell r="P3">
            <v>0</v>
          </cell>
        </row>
      </sheetData>
      <sheetData sheetId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KOE2YKG64KX5BKQBSIWI4OHF4V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3352</v>
          </cell>
          <cell r="J2">
            <v>742.18</v>
          </cell>
          <cell r="K2">
            <v>49.61</v>
          </cell>
          <cell r="L2">
            <v>692.57</v>
          </cell>
          <cell r="M2">
            <v>1.82</v>
          </cell>
          <cell r="N2">
            <v>0</v>
          </cell>
          <cell r="O2">
            <v>0</v>
          </cell>
          <cell r="P2">
            <v>0</v>
          </cell>
        </row>
        <row r="3">
          <cell r="F3">
            <v>5269</v>
          </cell>
          <cell r="J3">
            <v>388.08</v>
          </cell>
          <cell r="K3">
            <v>93.91</v>
          </cell>
          <cell r="L3">
            <v>294.17</v>
          </cell>
          <cell r="M3">
            <v>355.92</v>
          </cell>
          <cell r="N3">
            <v>0</v>
          </cell>
          <cell r="O3">
            <v>0</v>
          </cell>
          <cell r="P3">
            <v>0</v>
          </cell>
        </row>
      </sheetData>
      <sheetData sheetId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O35ZKZLSKERHY6D2I2ORVN2NH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</row>
        <row r="3">
          <cell r="F3">
            <v>0</v>
          </cell>
          <cell r="L3">
            <v>0</v>
          </cell>
          <cell r="M3">
            <v>744</v>
          </cell>
          <cell r="N3">
            <v>0</v>
          </cell>
          <cell r="O3">
            <v>0</v>
          </cell>
          <cell r="P3">
            <v>0</v>
          </cell>
        </row>
        <row r="4">
          <cell r="F4">
            <v>0</v>
          </cell>
          <cell r="L4">
            <v>0</v>
          </cell>
          <cell r="M4">
            <v>744</v>
          </cell>
          <cell r="N4">
            <v>0</v>
          </cell>
          <cell r="O4">
            <v>0</v>
          </cell>
          <cell r="P4">
            <v>0</v>
          </cell>
        </row>
        <row r="5">
          <cell r="F5">
            <v>0</v>
          </cell>
          <cell r="L5">
            <v>0</v>
          </cell>
          <cell r="M5">
            <v>744</v>
          </cell>
          <cell r="N5">
            <v>0</v>
          </cell>
          <cell r="O5">
            <v>0</v>
          </cell>
          <cell r="P5">
            <v>0</v>
          </cell>
        </row>
        <row r="6">
          <cell r="F6">
            <v>4728.5</v>
          </cell>
          <cell r="L6">
            <v>533.4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  <row r="7">
          <cell r="F7">
            <v>0</v>
          </cell>
          <cell r="L7">
            <v>0</v>
          </cell>
          <cell r="M7">
            <v>744</v>
          </cell>
          <cell r="N7">
            <v>0</v>
          </cell>
          <cell r="O7">
            <v>0</v>
          </cell>
          <cell r="P7">
            <v>0</v>
          </cell>
        </row>
        <row r="8">
          <cell r="F8">
            <v>0</v>
          </cell>
          <cell r="L8">
            <v>0</v>
          </cell>
          <cell r="M8">
            <v>744</v>
          </cell>
          <cell r="N8">
            <v>0</v>
          </cell>
          <cell r="O8">
            <v>0</v>
          </cell>
          <cell r="P8">
            <v>0</v>
          </cell>
        </row>
        <row r="9">
          <cell r="F9">
            <v>4249.8</v>
          </cell>
          <cell r="L9">
            <v>509.96</v>
          </cell>
          <cell r="M9">
            <v>45.840000000000032</v>
          </cell>
          <cell r="N9">
            <v>0</v>
          </cell>
          <cell r="O9">
            <v>0</v>
          </cell>
          <cell r="P9">
            <v>0</v>
          </cell>
        </row>
      </sheetData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II67VVY6SYIFCKGMHDHTAW52ZT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0</v>
          </cell>
          <cell r="L2">
            <v>0</v>
          </cell>
          <cell r="M2">
            <v>672</v>
          </cell>
          <cell r="N2">
            <v>0</v>
          </cell>
          <cell r="O2">
            <v>0</v>
          </cell>
          <cell r="P2">
            <v>0</v>
          </cell>
        </row>
        <row r="3">
          <cell r="F3">
            <v>0</v>
          </cell>
          <cell r="L3">
            <v>0</v>
          </cell>
          <cell r="M3">
            <v>672</v>
          </cell>
          <cell r="N3">
            <v>0</v>
          </cell>
          <cell r="O3">
            <v>0</v>
          </cell>
          <cell r="P3">
            <v>0</v>
          </cell>
        </row>
        <row r="4">
          <cell r="F4">
            <v>0</v>
          </cell>
          <cell r="L4">
            <v>0</v>
          </cell>
          <cell r="M4">
            <v>672</v>
          </cell>
          <cell r="N4">
            <v>0</v>
          </cell>
          <cell r="O4">
            <v>0</v>
          </cell>
          <cell r="P4">
            <v>0</v>
          </cell>
        </row>
        <row r="5">
          <cell r="F5">
            <v>0</v>
          </cell>
          <cell r="L5">
            <v>0</v>
          </cell>
          <cell r="M5">
            <v>672</v>
          </cell>
          <cell r="N5">
            <v>0</v>
          </cell>
          <cell r="O5">
            <v>0</v>
          </cell>
          <cell r="P5">
            <v>0</v>
          </cell>
        </row>
        <row r="6">
          <cell r="F6">
            <v>3652</v>
          </cell>
          <cell r="L6">
            <v>508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  <row r="7">
          <cell r="F7">
            <v>0</v>
          </cell>
          <cell r="L7">
            <v>0</v>
          </cell>
          <cell r="M7">
            <v>672</v>
          </cell>
          <cell r="N7">
            <v>0</v>
          </cell>
          <cell r="O7">
            <v>0</v>
          </cell>
          <cell r="P7">
            <v>0</v>
          </cell>
        </row>
        <row r="8">
          <cell r="F8">
            <v>0</v>
          </cell>
          <cell r="L8">
            <v>0</v>
          </cell>
          <cell r="M8">
            <v>672</v>
          </cell>
          <cell r="N8">
            <v>0</v>
          </cell>
          <cell r="O8">
            <v>0</v>
          </cell>
          <cell r="P8">
            <v>0</v>
          </cell>
        </row>
        <row r="9">
          <cell r="F9">
            <v>3931.5</v>
          </cell>
          <cell r="L9">
            <v>483.75</v>
          </cell>
          <cell r="M9">
            <v>0</v>
          </cell>
          <cell r="N9">
            <v>0</v>
          </cell>
          <cell r="O9">
            <v>14.15</v>
          </cell>
          <cell r="P9">
            <v>0</v>
          </cell>
        </row>
      </sheetData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KGEFREWCOBYZCKFS2DCCVSALQ6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0</v>
          </cell>
          <cell r="J2">
            <v>0</v>
          </cell>
          <cell r="K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</row>
        <row r="3">
          <cell r="F3">
            <v>0</v>
          </cell>
          <cell r="J3">
            <v>0</v>
          </cell>
          <cell r="K3">
            <v>0</v>
          </cell>
          <cell r="L3">
            <v>0</v>
          </cell>
          <cell r="M3">
            <v>744</v>
          </cell>
          <cell r="N3">
            <v>0</v>
          </cell>
          <cell r="O3">
            <v>0</v>
          </cell>
          <cell r="P3">
            <v>0</v>
          </cell>
        </row>
        <row r="4">
          <cell r="F4">
            <v>0</v>
          </cell>
          <cell r="J4">
            <v>0</v>
          </cell>
          <cell r="K4">
            <v>0</v>
          </cell>
          <cell r="L4">
            <v>0</v>
          </cell>
          <cell r="M4">
            <v>744</v>
          </cell>
          <cell r="N4">
            <v>0</v>
          </cell>
          <cell r="O4">
            <v>0</v>
          </cell>
          <cell r="P4">
            <v>0</v>
          </cell>
        </row>
        <row r="5">
          <cell r="F5">
            <v>0</v>
          </cell>
          <cell r="J5">
            <v>0</v>
          </cell>
          <cell r="K5">
            <v>0</v>
          </cell>
          <cell r="L5">
            <v>0</v>
          </cell>
          <cell r="M5">
            <v>744</v>
          </cell>
          <cell r="N5">
            <v>0</v>
          </cell>
          <cell r="O5">
            <v>0</v>
          </cell>
          <cell r="P5">
            <v>0</v>
          </cell>
        </row>
        <row r="6">
          <cell r="F6">
            <v>4737</v>
          </cell>
          <cell r="J6">
            <v>680.85</v>
          </cell>
          <cell r="K6">
            <v>208.2</v>
          </cell>
          <cell r="L6">
            <v>472.65</v>
          </cell>
          <cell r="M6">
            <v>63.15</v>
          </cell>
          <cell r="N6">
            <v>0</v>
          </cell>
          <cell r="O6">
            <v>0</v>
          </cell>
          <cell r="P6">
            <v>0</v>
          </cell>
        </row>
        <row r="7">
          <cell r="F7">
            <v>0</v>
          </cell>
          <cell r="J7">
            <v>0</v>
          </cell>
          <cell r="K7">
            <v>0</v>
          </cell>
          <cell r="L7">
            <v>0</v>
          </cell>
          <cell r="M7">
            <v>744</v>
          </cell>
          <cell r="N7">
            <v>0</v>
          </cell>
          <cell r="O7">
            <v>0</v>
          </cell>
          <cell r="P7">
            <v>0</v>
          </cell>
        </row>
        <row r="8">
          <cell r="F8">
            <v>5983.1</v>
          </cell>
          <cell r="J8">
            <v>329.45</v>
          </cell>
          <cell r="K8">
            <v>92.8</v>
          </cell>
          <cell r="L8">
            <v>236.65</v>
          </cell>
          <cell r="M8">
            <v>404.55</v>
          </cell>
          <cell r="N8">
            <v>0</v>
          </cell>
          <cell r="O8">
            <v>10</v>
          </cell>
          <cell r="P8">
            <v>0</v>
          </cell>
        </row>
        <row r="9">
          <cell r="F9">
            <v>0</v>
          </cell>
          <cell r="J9">
            <v>616.87</v>
          </cell>
          <cell r="K9">
            <v>171.4</v>
          </cell>
          <cell r="L9">
            <v>445.47</v>
          </cell>
          <cell r="M9">
            <v>127.13</v>
          </cell>
          <cell r="N9">
            <v>0</v>
          </cell>
          <cell r="O9">
            <v>0</v>
          </cell>
          <cell r="P9">
            <v>0</v>
          </cell>
        </row>
      </sheetData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QA2LICLESXNCYBKHPKK64KPY7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19</v>
          </cell>
          <cell r="F3">
            <v>3882</v>
          </cell>
          <cell r="L3">
            <v>493.2</v>
          </cell>
          <cell r="M3">
            <v>21.5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720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720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10">
          <cell r="E10">
            <v>15</v>
          </cell>
          <cell r="F10">
            <v>2791</v>
          </cell>
          <cell r="L10">
            <v>534.29999999999995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20</v>
          </cell>
          <cell r="F11">
            <v>2964</v>
          </cell>
          <cell r="L11">
            <v>467.9</v>
          </cell>
          <cell r="M11">
            <v>89.1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10</v>
          </cell>
          <cell r="F12">
            <v>1543</v>
          </cell>
          <cell r="L12">
            <v>436.71</v>
          </cell>
          <cell r="M12">
            <v>133.88999999999999</v>
          </cell>
          <cell r="N12">
            <v>0</v>
          </cell>
          <cell r="O12">
            <v>0</v>
          </cell>
          <cell r="P12">
            <v>0</v>
          </cell>
          <cell r="Q12">
            <v>3</v>
          </cell>
        </row>
        <row r="14">
          <cell r="E14">
            <v>20</v>
          </cell>
          <cell r="F14">
            <v>3688</v>
          </cell>
          <cell r="L14">
            <v>526.9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O15">
            <v>0</v>
          </cell>
          <cell r="P15">
            <v>0</v>
          </cell>
        </row>
        <row r="16">
          <cell r="O16">
            <v>0</v>
          </cell>
          <cell r="P16">
            <v>0</v>
          </cell>
        </row>
        <row r="20">
          <cell r="E20">
            <v>27</v>
          </cell>
          <cell r="F20">
            <v>4458</v>
          </cell>
          <cell r="L20">
            <v>546.9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>
            <v>27</v>
          </cell>
          <cell r="F21">
            <v>3499</v>
          </cell>
          <cell r="L21">
            <v>461.47</v>
          </cell>
          <cell r="M21">
            <v>117.33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</row>
        <row r="22">
          <cell r="E22">
            <v>27</v>
          </cell>
          <cell r="F22">
            <v>4249</v>
          </cell>
          <cell r="L22">
            <v>543.70000000000005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</sheetData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POFCSXX5JHJC2JGC62WPUAB43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P2">
            <v>57.773000000000003</v>
          </cell>
        </row>
        <row r="3">
          <cell r="P3">
            <v>48.164999999999999</v>
          </cell>
        </row>
        <row r="4">
          <cell r="P4">
            <v>3.5680000000000001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21.803999999999998</v>
          </cell>
        </row>
      </sheetData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3HALIJXCDTRB3PB7Z2KUEWAIQ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150</v>
          </cell>
          <cell r="F2">
            <v>83848</v>
          </cell>
          <cell r="L2">
            <v>0</v>
          </cell>
          <cell r="M2">
            <v>18.7</v>
          </cell>
          <cell r="N2">
            <v>0</v>
          </cell>
          <cell r="O2">
            <v>47.47</v>
          </cell>
          <cell r="P2">
            <v>0</v>
          </cell>
          <cell r="Q2">
            <v>1</v>
          </cell>
        </row>
        <row r="3">
          <cell r="E3">
            <v>50</v>
          </cell>
          <cell r="F3">
            <v>29514</v>
          </cell>
          <cell r="L3">
            <v>0</v>
          </cell>
          <cell r="M3">
            <v>21.2</v>
          </cell>
          <cell r="N3">
            <v>0</v>
          </cell>
          <cell r="O3">
            <v>61.9</v>
          </cell>
          <cell r="P3">
            <v>0</v>
          </cell>
          <cell r="Q3">
            <v>1</v>
          </cell>
        </row>
        <row r="4">
          <cell r="E4">
            <v>160</v>
          </cell>
          <cell r="F4">
            <v>79256</v>
          </cell>
          <cell r="L4">
            <v>2.4</v>
          </cell>
          <cell r="M4">
            <v>0</v>
          </cell>
          <cell r="N4">
            <v>0</v>
          </cell>
          <cell r="O4">
            <v>136.30000000000001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720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720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81</v>
          </cell>
          <cell r="F7">
            <v>42580</v>
          </cell>
          <cell r="L7">
            <v>0</v>
          </cell>
          <cell r="M7">
            <v>96.95</v>
          </cell>
          <cell r="N7">
            <v>0</v>
          </cell>
          <cell r="O7">
            <v>0</v>
          </cell>
          <cell r="P7">
            <v>42.48</v>
          </cell>
          <cell r="Q7">
            <v>1</v>
          </cell>
        </row>
      </sheetData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TR2F4RIVP2ZH3K77J26R4SL2A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150</v>
          </cell>
          <cell r="F2">
            <v>84004</v>
          </cell>
          <cell r="L2">
            <v>0</v>
          </cell>
          <cell r="M2">
            <v>87.9</v>
          </cell>
          <cell r="N2">
            <v>0</v>
          </cell>
          <cell r="O2">
            <v>0</v>
          </cell>
          <cell r="P2">
            <v>35.99</v>
          </cell>
          <cell r="Q2">
            <v>2</v>
          </cell>
        </row>
        <row r="3">
          <cell r="E3">
            <v>50</v>
          </cell>
          <cell r="F3">
            <v>28747</v>
          </cell>
          <cell r="L3">
            <v>0</v>
          </cell>
          <cell r="M3">
            <v>96.1</v>
          </cell>
          <cell r="N3">
            <v>0</v>
          </cell>
          <cell r="O3">
            <v>0</v>
          </cell>
          <cell r="P3">
            <v>32.96</v>
          </cell>
          <cell r="Q3">
            <v>1</v>
          </cell>
        </row>
        <row r="4">
          <cell r="E4">
            <v>160</v>
          </cell>
          <cell r="F4">
            <v>94559</v>
          </cell>
          <cell r="L4">
            <v>0</v>
          </cell>
          <cell r="M4">
            <v>21.3</v>
          </cell>
          <cell r="N4">
            <v>0</v>
          </cell>
          <cell r="O4">
            <v>0</v>
          </cell>
          <cell r="P4">
            <v>31.74</v>
          </cell>
          <cell r="Q4">
            <v>2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744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744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82</v>
          </cell>
          <cell r="F7">
            <v>55447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137.29</v>
          </cell>
          <cell r="Q7">
            <v>0</v>
          </cell>
        </row>
      </sheetData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AVZYAOGC6FNEL66KRXWNT5PZP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100</v>
          </cell>
          <cell r="F2">
            <v>72802</v>
          </cell>
          <cell r="L2">
            <v>0</v>
          </cell>
          <cell r="M2">
            <v>15.48</v>
          </cell>
          <cell r="N2">
            <v>0</v>
          </cell>
          <cell r="O2">
            <v>0</v>
          </cell>
          <cell r="P2">
            <v>314.11</v>
          </cell>
          <cell r="Q2">
            <v>2</v>
          </cell>
        </row>
        <row r="3">
          <cell r="E3">
            <v>80</v>
          </cell>
          <cell r="F3">
            <v>7919</v>
          </cell>
          <cell r="L3">
            <v>0</v>
          </cell>
          <cell r="M3">
            <v>606.12</v>
          </cell>
          <cell r="N3">
            <v>0</v>
          </cell>
          <cell r="O3">
            <v>0</v>
          </cell>
          <cell r="P3">
            <v>66.84</v>
          </cell>
          <cell r="Q3">
            <v>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LOT3LJP27M5H2GFAAM7FXX7AT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84962</v>
          </cell>
          <cell r="J2">
            <v>666.84</v>
          </cell>
          <cell r="K2">
            <v>666.84</v>
          </cell>
          <cell r="L2">
            <v>0</v>
          </cell>
          <cell r="M2">
            <v>12.09</v>
          </cell>
          <cell r="N2">
            <v>0</v>
          </cell>
          <cell r="O2">
            <v>65.069999999999993</v>
          </cell>
          <cell r="P2">
            <v>41.13</v>
          </cell>
        </row>
        <row r="3">
          <cell r="F3">
            <v>23063</v>
          </cell>
          <cell r="J3">
            <v>627.01</v>
          </cell>
          <cell r="K3">
            <v>554.26</v>
          </cell>
          <cell r="L3">
            <v>72.75</v>
          </cell>
          <cell r="M3">
            <v>30.32</v>
          </cell>
          <cell r="N3">
            <v>0</v>
          </cell>
          <cell r="O3">
            <v>86.67</v>
          </cell>
          <cell r="P3">
            <v>65.709999999999994</v>
          </cell>
        </row>
        <row r="4">
          <cell r="F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744</v>
          </cell>
          <cell r="O4">
            <v>0</v>
          </cell>
          <cell r="P4">
            <v>0</v>
          </cell>
        </row>
        <row r="5">
          <cell r="F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744</v>
          </cell>
          <cell r="O5">
            <v>0</v>
          </cell>
          <cell r="P5">
            <v>0</v>
          </cell>
        </row>
        <row r="6">
          <cell r="F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744</v>
          </cell>
          <cell r="O6">
            <v>0</v>
          </cell>
          <cell r="P6">
            <v>0</v>
          </cell>
        </row>
        <row r="7">
          <cell r="F7">
            <v>22657</v>
          </cell>
          <cell r="J7">
            <v>593.77</v>
          </cell>
          <cell r="K7">
            <v>356.54</v>
          </cell>
          <cell r="L7">
            <v>237.23</v>
          </cell>
          <cell r="M7">
            <v>150.22999999999999</v>
          </cell>
          <cell r="N7">
            <v>0</v>
          </cell>
          <cell r="O7">
            <v>0</v>
          </cell>
          <cell r="P7">
            <v>106.96</v>
          </cell>
        </row>
      </sheetData>
      <sheetData sheetId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6FUPJYNNLFZCYEOVEZS474VSN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145</v>
          </cell>
          <cell r="F2">
            <v>71413</v>
          </cell>
          <cell r="L2">
            <v>0</v>
          </cell>
          <cell r="M2">
            <v>103.55</v>
          </cell>
          <cell r="N2">
            <v>0</v>
          </cell>
          <cell r="O2">
            <v>0</v>
          </cell>
          <cell r="P2">
            <v>264.55</v>
          </cell>
          <cell r="Q2">
            <v>1</v>
          </cell>
        </row>
        <row r="3">
          <cell r="E3">
            <v>170</v>
          </cell>
          <cell r="F3">
            <v>84690</v>
          </cell>
          <cell r="L3">
            <v>0</v>
          </cell>
          <cell r="M3">
            <v>94.01</v>
          </cell>
          <cell r="N3">
            <v>0</v>
          </cell>
          <cell r="O3">
            <v>0</v>
          </cell>
          <cell r="P3">
            <v>193.48</v>
          </cell>
          <cell r="Q3">
            <v>6</v>
          </cell>
        </row>
      </sheetData>
      <sheetData sheetId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IQIZAIZJ3JFFFZGTQHPZQ7NXJU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290</v>
          </cell>
          <cell r="F2">
            <v>211590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28.92</v>
          </cell>
          <cell r="Q2">
            <v>0</v>
          </cell>
        </row>
        <row r="3">
          <cell r="E3">
            <v>252</v>
          </cell>
          <cell r="F3">
            <v>180760</v>
          </cell>
          <cell r="L3">
            <v>0</v>
          </cell>
          <cell r="M3">
            <v>64.790000000000006</v>
          </cell>
          <cell r="N3">
            <v>0</v>
          </cell>
          <cell r="O3">
            <v>0</v>
          </cell>
          <cell r="P3">
            <v>28.75</v>
          </cell>
          <cell r="Q3">
            <v>2</v>
          </cell>
        </row>
      </sheetData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2LDCNPJGXH5EZSW7MT6BNDJTV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410</v>
          </cell>
          <cell r="F2">
            <v>218790</v>
          </cell>
          <cell r="L2">
            <v>0</v>
          </cell>
          <cell r="M2">
            <v>73.3</v>
          </cell>
          <cell r="N2">
            <v>0</v>
          </cell>
          <cell r="O2">
            <v>0</v>
          </cell>
          <cell r="P2">
            <v>6.8</v>
          </cell>
        </row>
        <row r="3">
          <cell r="E3">
            <v>292</v>
          </cell>
          <cell r="F3">
            <v>194590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152.87</v>
          </cell>
        </row>
      </sheetData>
      <sheetData sheetId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Q4JPKDDQE4VHLUFNW6OX3D6DW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350</v>
          </cell>
          <cell r="F3">
            <v>180840</v>
          </cell>
          <cell r="L3">
            <v>0</v>
          </cell>
          <cell r="M3">
            <v>2.37</v>
          </cell>
          <cell r="N3">
            <v>0</v>
          </cell>
          <cell r="O3">
            <v>0</v>
          </cell>
          <cell r="P3">
            <v>102.2</v>
          </cell>
          <cell r="Q3">
            <v>1</v>
          </cell>
        </row>
      </sheetData>
      <sheetData sheetId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CUIGSEAAOTZGK7OPETBTFKHO4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350</v>
          </cell>
          <cell r="F3">
            <v>156060</v>
          </cell>
          <cell r="L3">
            <v>0</v>
          </cell>
          <cell r="M3">
            <v>135.05000000000001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</sheetData>
      <sheetData sheetId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XN6FLSZDGQJHJ4SL53X5HI2OD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27.3</v>
          </cell>
          <cell r="M2">
            <v>692.7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50</v>
          </cell>
          <cell r="F3">
            <v>8017</v>
          </cell>
          <cell r="L3">
            <v>468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48</v>
          </cell>
          <cell r="F4">
            <v>5547</v>
          </cell>
          <cell r="L4">
            <v>542.1</v>
          </cell>
          <cell r="M4">
            <v>1.9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720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720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0</v>
          </cell>
          <cell r="N7">
            <v>720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50</v>
          </cell>
          <cell r="F8">
            <v>9389</v>
          </cell>
          <cell r="L8">
            <v>422.4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50</v>
          </cell>
          <cell r="F9">
            <v>7533</v>
          </cell>
          <cell r="L9">
            <v>476.1</v>
          </cell>
          <cell r="M9">
            <v>1.9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E10">
            <v>0</v>
          </cell>
          <cell r="F10">
            <v>0</v>
          </cell>
          <cell r="L10">
            <v>0</v>
          </cell>
          <cell r="M10">
            <v>0</v>
          </cell>
          <cell r="N10">
            <v>720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50</v>
          </cell>
          <cell r="F11">
            <v>7074</v>
          </cell>
          <cell r="L11">
            <v>506.1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</sheetData>
      <sheetData sheetId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I2W5NOOKFC5FHLQI63ZG53JEDH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50</v>
          </cell>
          <cell r="F3">
            <v>16722</v>
          </cell>
          <cell r="L3">
            <v>234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50</v>
          </cell>
          <cell r="F4">
            <v>13713</v>
          </cell>
          <cell r="L4">
            <v>302.5</v>
          </cell>
          <cell r="M4">
            <v>16.5</v>
          </cell>
          <cell r="N4">
            <v>0</v>
          </cell>
          <cell r="O4">
            <v>0</v>
          </cell>
          <cell r="P4">
            <v>0</v>
          </cell>
          <cell r="Q4">
            <v>1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744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744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0</v>
          </cell>
          <cell r="N7">
            <v>744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50</v>
          </cell>
          <cell r="F8">
            <v>10638</v>
          </cell>
          <cell r="L8">
            <v>127.2</v>
          </cell>
          <cell r="M8">
            <v>293.89999999999998</v>
          </cell>
          <cell r="N8">
            <v>0</v>
          </cell>
          <cell r="O8">
            <v>0</v>
          </cell>
          <cell r="P8">
            <v>0</v>
          </cell>
          <cell r="Q8">
            <v>5</v>
          </cell>
        </row>
        <row r="9">
          <cell r="E9">
            <v>50</v>
          </cell>
          <cell r="F9">
            <v>9335</v>
          </cell>
          <cell r="L9">
            <v>344.4</v>
          </cell>
          <cell r="M9">
            <v>105.8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  <row r="10">
          <cell r="E10">
            <v>0</v>
          </cell>
          <cell r="F10">
            <v>0</v>
          </cell>
          <cell r="L10">
            <v>0</v>
          </cell>
          <cell r="M10">
            <v>0</v>
          </cell>
          <cell r="N10">
            <v>744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50</v>
          </cell>
          <cell r="F11">
            <v>15406</v>
          </cell>
          <cell r="L11">
            <v>279.89999999999998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</sheetData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7TQ7KX7F7YRHYAHCIVBT5DM4L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18.361266294227182</v>
          </cell>
          <cell r="F3">
            <v>1972</v>
          </cell>
          <cell r="L3">
            <v>609.59999999999991</v>
          </cell>
          <cell r="M3">
            <v>2.8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720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720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10">
          <cell r="E10">
            <v>14.985294117647058</v>
          </cell>
          <cell r="F10">
            <v>1019</v>
          </cell>
          <cell r="L10">
            <v>652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20</v>
          </cell>
          <cell r="F11">
            <v>1730</v>
          </cell>
          <cell r="L11">
            <v>624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E12">
            <v>14.476190476190476</v>
          </cell>
          <cell r="F12">
            <v>1368</v>
          </cell>
          <cell r="L12">
            <v>625.5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4">
          <cell r="E14">
            <v>20</v>
          </cell>
          <cell r="F14">
            <v>1441</v>
          </cell>
          <cell r="L14">
            <v>641</v>
          </cell>
          <cell r="M14">
            <v>0</v>
          </cell>
          <cell r="N14">
            <v>0</v>
          </cell>
          <cell r="O14">
            <v>0</v>
          </cell>
          <cell r="Q14">
            <v>0</v>
          </cell>
        </row>
        <row r="20">
          <cell r="E20">
            <v>27</v>
          </cell>
          <cell r="F20">
            <v>1624</v>
          </cell>
          <cell r="L20">
            <v>655.70000000000073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>
            <v>27</v>
          </cell>
          <cell r="F21">
            <v>1621</v>
          </cell>
          <cell r="L21">
            <v>655.69999999999891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>
            <v>27</v>
          </cell>
          <cell r="F22">
            <v>1550</v>
          </cell>
          <cell r="L22">
            <v>654.79999999999927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</sheetData>
      <sheetData sheetId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UBS7RGUYC5BAI7CYJAOZSJKU2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19</v>
          </cell>
          <cell r="F3">
            <v>5175</v>
          </cell>
          <cell r="L3">
            <v>468.7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744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744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10">
          <cell r="E10">
            <v>15</v>
          </cell>
          <cell r="F10">
            <v>3405</v>
          </cell>
          <cell r="L10">
            <v>517.4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20</v>
          </cell>
          <cell r="F11">
            <v>4422</v>
          </cell>
          <cell r="L11">
            <v>469.36</v>
          </cell>
          <cell r="M11">
            <v>31.44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12</v>
          </cell>
          <cell r="F12">
            <v>2708</v>
          </cell>
          <cell r="L12">
            <v>459.5</v>
          </cell>
          <cell r="M12">
            <v>53</v>
          </cell>
          <cell r="N12">
            <v>0</v>
          </cell>
          <cell r="O12">
            <v>0</v>
          </cell>
          <cell r="P12">
            <v>0</v>
          </cell>
          <cell r="Q12">
            <v>1</v>
          </cell>
        </row>
        <row r="14">
          <cell r="E14">
            <v>20</v>
          </cell>
          <cell r="F14">
            <v>4478</v>
          </cell>
          <cell r="L14">
            <v>504.2</v>
          </cell>
          <cell r="M14">
            <v>4.5999999999999996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20">
          <cell r="E20">
            <v>27</v>
          </cell>
          <cell r="F20">
            <v>5325</v>
          </cell>
          <cell r="L20">
            <v>536.9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>
            <v>27</v>
          </cell>
          <cell r="F21">
            <v>5452</v>
          </cell>
          <cell r="L21">
            <v>536.5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>
            <v>27</v>
          </cell>
          <cell r="F22">
            <v>5037</v>
          </cell>
          <cell r="L22">
            <v>535.6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</sheetData>
      <sheetData sheetId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IGWXENGTQ7ZEZJ23CJAENEWYN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77.2</v>
          </cell>
          <cell r="F2">
            <v>12916</v>
          </cell>
          <cell r="L2">
            <v>485.22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720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KKDYJKXIIPMVB36WMOAFBY6D5K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26635</v>
          </cell>
          <cell r="L2">
            <v>111.92</v>
          </cell>
          <cell r="M2">
            <v>0</v>
          </cell>
          <cell r="N2">
            <v>397.55</v>
          </cell>
          <cell r="O2">
            <v>0</v>
          </cell>
          <cell r="P2">
            <v>82.02</v>
          </cell>
        </row>
        <row r="3">
          <cell r="F3">
            <v>98902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55.11</v>
          </cell>
        </row>
      </sheetData>
      <sheetData sheetId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DBKDD4PC56ZF2RFKCRA3SUGJU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77</v>
          </cell>
          <cell r="F2">
            <v>27427</v>
          </cell>
          <cell r="L2">
            <v>259.12</v>
          </cell>
          <cell r="M2">
            <v>2.7</v>
          </cell>
          <cell r="N2">
            <v>0</v>
          </cell>
          <cell r="O2">
            <v>6.88</v>
          </cell>
          <cell r="P2">
            <v>0</v>
          </cell>
          <cell r="Q2">
            <v>1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744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</sheetData>
      <sheetData sheetId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DUX4FWKMPRFDKECIG3OWH2JL2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720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720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720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23</v>
          </cell>
          <cell r="F6">
            <v>810.9</v>
          </cell>
          <cell r="L6">
            <v>677.3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720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0</v>
          </cell>
          <cell r="F8">
            <v>0</v>
          </cell>
          <cell r="L8">
            <v>0</v>
          </cell>
          <cell r="M8">
            <v>720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24</v>
          </cell>
          <cell r="F9">
            <v>998.8</v>
          </cell>
          <cell r="L9">
            <v>671.85</v>
          </cell>
          <cell r="M9">
            <v>3.25</v>
          </cell>
          <cell r="N9">
            <v>0</v>
          </cell>
          <cell r="O9">
            <v>0</v>
          </cell>
          <cell r="P9">
            <v>0</v>
          </cell>
          <cell r="Q9">
            <v>2</v>
          </cell>
        </row>
      </sheetData>
      <sheetData sheetId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SBA2BT3CHJZCKSPGYPKKVIBAY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744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744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744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23</v>
          </cell>
          <cell r="F6">
            <v>2959.5</v>
          </cell>
          <cell r="L6">
            <v>581.75</v>
          </cell>
          <cell r="M6">
            <v>25.75</v>
          </cell>
          <cell r="N6">
            <v>0</v>
          </cell>
          <cell r="O6">
            <v>0</v>
          </cell>
          <cell r="P6">
            <v>0</v>
          </cell>
          <cell r="Q6">
            <v>1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744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0</v>
          </cell>
          <cell r="F8">
            <v>0</v>
          </cell>
          <cell r="L8">
            <v>0</v>
          </cell>
          <cell r="M8">
            <v>744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24</v>
          </cell>
          <cell r="F9">
            <v>3111.6</v>
          </cell>
          <cell r="L9">
            <v>551.66999999999996</v>
          </cell>
          <cell r="M9">
            <v>52.43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</sheetData>
      <sheetData sheetId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LEICFCVHP2ZDYXKVAN3UAVA5H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25</v>
          </cell>
          <cell r="F2">
            <v>8904.4699999999993</v>
          </cell>
          <cell r="L2">
            <v>338.96</v>
          </cell>
          <cell r="M2">
            <v>6.87</v>
          </cell>
          <cell r="N2">
            <v>0</v>
          </cell>
          <cell r="O2">
            <v>0</v>
          </cell>
          <cell r="P2">
            <v>0</v>
          </cell>
          <cell r="Q2">
            <v>2</v>
          </cell>
        </row>
        <row r="3">
          <cell r="E3">
            <v>25</v>
          </cell>
          <cell r="F3">
            <v>8501.49</v>
          </cell>
          <cell r="L3">
            <v>368.15</v>
          </cell>
          <cell r="M3">
            <v>15.7</v>
          </cell>
          <cell r="N3">
            <v>0</v>
          </cell>
          <cell r="O3">
            <v>0</v>
          </cell>
          <cell r="P3">
            <v>0</v>
          </cell>
          <cell r="Q3">
            <v>2</v>
          </cell>
        </row>
        <row r="4">
          <cell r="E4">
            <v>25</v>
          </cell>
          <cell r="F4">
            <v>8464.74</v>
          </cell>
          <cell r="L4">
            <v>358.77000000000004</v>
          </cell>
          <cell r="M4">
            <v>2.27</v>
          </cell>
          <cell r="N4">
            <v>0</v>
          </cell>
          <cell r="O4">
            <v>0</v>
          </cell>
          <cell r="P4">
            <v>0</v>
          </cell>
          <cell r="Q4">
            <v>1</v>
          </cell>
        </row>
        <row r="5">
          <cell r="E5">
            <v>25</v>
          </cell>
          <cell r="F5">
            <v>0</v>
          </cell>
          <cell r="L5">
            <v>0</v>
          </cell>
          <cell r="M5">
            <v>720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25</v>
          </cell>
          <cell r="F6">
            <v>8793.94</v>
          </cell>
          <cell r="L6">
            <v>371.96000000000004</v>
          </cell>
          <cell r="M6">
            <v>2.27</v>
          </cell>
          <cell r="N6">
            <v>0</v>
          </cell>
          <cell r="O6">
            <v>0</v>
          </cell>
          <cell r="P6">
            <v>0</v>
          </cell>
          <cell r="Q6">
            <v>1</v>
          </cell>
        </row>
        <row r="7">
          <cell r="E7">
            <v>25</v>
          </cell>
          <cell r="F7">
            <v>9814.27</v>
          </cell>
          <cell r="L7">
            <v>339.41000000000014</v>
          </cell>
          <cell r="M7">
            <v>2.27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</row>
        <row r="8">
          <cell r="E8">
            <v>25</v>
          </cell>
          <cell r="F8">
            <v>6708.55</v>
          </cell>
          <cell r="L8">
            <v>241.42000000000007</v>
          </cell>
          <cell r="M8">
            <v>215.75</v>
          </cell>
          <cell r="N8">
            <v>0</v>
          </cell>
          <cell r="O8">
            <v>0</v>
          </cell>
          <cell r="P8">
            <v>0</v>
          </cell>
          <cell r="Q8">
            <v>1</v>
          </cell>
        </row>
        <row r="9">
          <cell r="E9">
            <v>25</v>
          </cell>
          <cell r="F9">
            <v>10708.47</v>
          </cell>
          <cell r="L9">
            <v>268.94000000000005</v>
          </cell>
          <cell r="M9">
            <v>2.27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  <row r="10">
          <cell r="E10">
            <v>25</v>
          </cell>
          <cell r="F10">
            <v>0</v>
          </cell>
          <cell r="L10">
            <v>0</v>
          </cell>
          <cell r="M10">
            <v>720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25</v>
          </cell>
          <cell r="F11">
            <v>10632.67</v>
          </cell>
          <cell r="L11">
            <v>273.11999999999989</v>
          </cell>
          <cell r="M11">
            <v>2.27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25</v>
          </cell>
          <cell r="F12">
            <v>1007.45</v>
          </cell>
          <cell r="L12">
            <v>677.4</v>
          </cell>
          <cell r="M12">
            <v>1.72</v>
          </cell>
          <cell r="N12">
            <v>0</v>
          </cell>
          <cell r="O12">
            <v>0</v>
          </cell>
          <cell r="P12">
            <v>0</v>
          </cell>
          <cell r="Q12">
            <v>1</v>
          </cell>
        </row>
        <row r="13">
          <cell r="E13">
            <v>25</v>
          </cell>
          <cell r="F13">
            <v>10743.7</v>
          </cell>
          <cell r="L13">
            <v>272.33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>
            <v>20</v>
          </cell>
          <cell r="F14">
            <v>8619.48</v>
          </cell>
          <cell r="L14">
            <v>277.74</v>
          </cell>
          <cell r="M14">
            <v>4.72</v>
          </cell>
          <cell r="N14">
            <v>0</v>
          </cell>
          <cell r="O14">
            <v>0</v>
          </cell>
          <cell r="P14">
            <v>0</v>
          </cell>
          <cell r="Q14">
            <v>1</v>
          </cell>
        </row>
        <row r="15">
          <cell r="E15">
            <v>20</v>
          </cell>
          <cell r="F15">
            <v>0</v>
          </cell>
          <cell r="L15">
            <v>0</v>
          </cell>
          <cell r="M15">
            <v>720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</sheetData>
      <sheetData sheetId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OCAAZOMFDKNELO6S7GISFGUWP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25</v>
          </cell>
          <cell r="F2">
            <v>5988.2309999999998</v>
          </cell>
          <cell r="L2">
            <v>126.59</v>
          </cell>
          <cell r="M2">
            <v>356.9</v>
          </cell>
          <cell r="N2">
            <v>0</v>
          </cell>
          <cell r="O2">
            <v>0</v>
          </cell>
          <cell r="P2">
            <v>0</v>
          </cell>
          <cell r="Q2">
            <v>1</v>
          </cell>
        </row>
        <row r="3">
          <cell r="E3">
            <v>25</v>
          </cell>
          <cell r="F3">
            <v>4916.05</v>
          </cell>
          <cell r="L3">
            <v>468.73</v>
          </cell>
          <cell r="M3">
            <v>66.28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  <row r="4">
          <cell r="E4">
            <v>25</v>
          </cell>
          <cell r="F4">
            <v>4878.0910000000003</v>
          </cell>
          <cell r="L4">
            <v>465.11</v>
          </cell>
          <cell r="M4">
            <v>65.38</v>
          </cell>
          <cell r="N4">
            <v>0</v>
          </cell>
          <cell r="O4">
            <v>0</v>
          </cell>
          <cell r="P4">
            <v>0</v>
          </cell>
          <cell r="Q4">
            <v>1</v>
          </cell>
        </row>
        <row r="5">
          <cell r="E5">
            <v>25</v>
          </cell>
          <cell r="F5">
            <v>907.82899999999995</v>
          </cell>
          <cell r="L5">
            <v>225.53</v>
          </cell>
          <cell r="M5">
            <v>480.1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25</v>
          </cell>
          <cell r="F6">
            <v>5083.8739999999998</v>
          </cell>
          <cell r="L6">
            <v>349.75</v>
          </cell>
          <cell r="M6">
            <v>187.05</v>
          </cell>
          <cell r="N6">
            <v>0</v>
          </cell>
          <cell r="O6">
            <v>0</v>
          </cell>
          <cell r="P6">
            <v>0</v>
          </cell>
          <cell r="Q6">
            <v>1</v>
          </cell>
        </row>
        <row r="7">
          <cell r="E7">
            <v>25</v>
          </cell>
          <cell r="F7">
            <v>5487.4859999999999</v>
          </cell>
          <cell r="L7">
            <v>454.06</v>
          </cell>
          <cell r="M7">
            <v>65.89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</row>
        <row r="8">
          <cell r="E8">
            <v>25</v>
          </cell>
          <cell r="F8">
            <v>8877.24</v>
          </cell>
          <cell r="L8">
            <v>255.26</v>
          </cell>
          <cell r="M8">
            <v>86.92</v>
          </cell>
          <cell r="N8">
            <v>0</v>
          </cell>
          <cell r="O8">
            <v>0</v>
          </cell>
          <cell r="P8">
            <v>0</v>
          </cell>
          <cell r="Q8">
            <v>1</v>
          </cell>
        </row>
        <row r="9">
          <cell r="E9">
            <v>25</v>
          </cell>
          <cell r="F9">
            <v>9063.7049999999999</v>
          </cell>
          <cell r="L9">
            <v>251.73</v>
          </cell>
          <cell r="M9">
            <v>86.91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  <row r="10">
          <cell r="E10">
            <v>25</v>
          </cell>
          <cell r="F10">
            <v>0</v>
          </cell>
          <cell r="L10">
            <v>0</v>
          </cell>
          <cell r="M10">
            <v>744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25</v>
          </cell>
          <cell r="F11">
            <v>9147.6049999999996</v>
          </cell>
          <cell r="L11">
            <v>271.02999999999997</v>
          </cell>
          <cell r="M11">
            <v>87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25</v>
          </cell>
          <cell r="F12">
            <v>0</v>
          </cell>
          <cell r="L12">
            <v>0</v>
          </cell>
          <cell r="M12">
            <v>744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E13">
            <v>25</v>
          </cell>
          <cell r="F13">
            <v>12501.852000000001</v>
          </cell>
          <cell r="L13">
            <v>148.66999999999999</v>
          </cell>
          <cell r="M13">
            <v>75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>
            <v>20</v>
          </cell>
          <cell r="F14">
            <v>9464.1929999999993</v>
          </cell>
          <cell r="L14">
            <v>154.97999999999999</v>
          </cell>
          <cell r="M14">
            <v>75.099999999999994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E15">
            <v>20</v>
          </cell>
          <cell r="F15">
            <v>0</v>
          </cell>
          <cell r="L15">
            <v>0</v>
          </cell>
          <cell r="M15">
            <v>744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</sheetData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DH2RXFP5BERH3JO2JZFBHQU6O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153</v>
          </cell>
          <cell r="F2">
            <v>55261</v>
          </cell>
          <cell r="L2">
            <v>0</v>
          </cell>
          <cell r="M2">
            <v>264.10000000000002</v>
          </cell>
          <cell r="N2">
            <v>0</v>
          </cell>
          <cell r="O2">
            <v>23.1</v>
          </cell>
          <cell r="P2">
            <v>7.96</v>
          </cell>
          <cell r="Q2">
            <v>1</v>
          </cell>
        </row>
        <row r="3">
          <cell r="E3">
            <v>52</v>
          </cell>
          <cell r="F3">
            <v>19373</v>
          </cell>
          <cell r="L3">
            <v>0</v>
          </cell>
          <cell r="M3">
            <v>264.39999999999998</v>
          </cell>
          <cell r="N3">
            <v>0</v>
          </cell>
          <cell r="O3">
            <v>30.8</v>
          </cell>
          <cell r="P3">
            <v>0</v>
          </cell>
          <cell r="Q3">
            <v>1</v>
          </cell>
        </row>
        <row r="4">
          <cell r="E4">
            <v>160</v>
          </cell>
          <cell r="F4">
            <v>93952</v>
          </cell>
          <cell r="L4">
            <v>0</v>
          </cell>
          <cell r="M4">
            <v>1.5</v>
          </cell>
          <cell r="N4">
            <v>0</v>
          </cell>
          <cell r="O4">
            <v>0</v>
          </cell>
          <cell r="P4">
            <v>0</v>
          </cell>
          <cell r="Q4">
            <v>1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720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720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82</v>
          </cell>
          <cell r="F7">
            <v>51136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129.6</v>
          </cell>
          <cell r="Q7">
            <v>0</v>
          </cell>
        </row>
      </sheetData>
      <sheetData sheetId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3QAI7ANOMIVCJNRES7JU4UFYC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145</v>
          </cell>
          <cell r="F2">
            <v>71599</v>
          </cell>
          <cell r="L2">
            <v>0</v>
          </cell>
          <cell r="M2">
            <v>91.82</v>
          </cell>
          <cell r="N2">
            <v>0</v>
          </cell>
          <cell r="O2">
            <v>0</v>
          </cell>
          <cell r="P2">
            <v>206.5</v>
          </cell>
          <cell r="Q2">
            <v>2</v>
          </cell>
        </row>
        <row r="3">
          <cell r="E3">
            <v>85</v>
          </cell>
          <cell r="F3">
            <v>36146</v>
          </cell>
          <cell r="L3">
            <v>86.48</v>
          </cell>
          <cell r="M3">
            <v>169.45</v>
          </cell>
          <cell r="N3">
            <v>0</v>
          </cell>
          <cell r="O3">
            <v>69.63</v>
          </cell>
          <cell r="P3">
            <v>150.4</v>
          </cell>
          <cell r="Q3">
            <v>2</v>
          </cell>
        </row>
      </sheetData>
      <sheetData sheetId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KC3ZDKFHXZONEZCACC5XB6FP3J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410</v>
          </cell>
          <cell r="F2">
            <v>200400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360</v>
          </cell>
          <cell r="F3">
            <v>168430</v>
          </cell>
          <cell r="L3">
            <v>0</v>
          </cell>
          <cell r="M3">
            <v>68.95</v>
          </cell>
          <cell r="N3">
            <v>0</v>
          </cell>
          <cell r="O3">
            <v>0</v>
          </cell>
          <cell r="P3">
            <v>58.85</v>
          </cell>
          <cell r="Q3">
            <v>1</v>
          </cell>
        </row>
      </sheetData>
      <sheetData sheetId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RSQJAOZHH2ZE2MWDM5GJVB2AJ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350</v>
          </cell>
          <cell r="F3">
            <v>163525</v>
          </cell>
          <cell r="L3">
            <v>0</v>
          </cell>
          <cell r="M3">
            <v>83.93</v>
          </cell>
          <cell r="N3">
            <v>0</v>
          </cell>
          <cell r="O3">
            <v>0</v>
          </cell>
          <cell r="P3">
            <v>181.7</v>
          </cell>
          <cell r="Q3">
            <v>3</v>
          </cell>
        </row>
      </sheetData>
      <sheetData sheetId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KS2VIEQCNPTVH2CNLDETOMLI54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50</v>
          </cell>
          <cell r="F3">
            <v>14247</v>
          </cell>
          <cell r="L3">
            <v>272.2</v>
          </cell>
          <cell r="M3">
            <v>20.8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50</v>
          </cell>
          <cell r="F4">
            <v>11774</v>
          </cell>
          <cell r="L4">
            <v>354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720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720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0</v>
          </cell>
          <cell r="N7">
            <v>720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50</v>
          </cell>
          <cell r="F8">
            <v>12709</v>
          </cell>
          <cell r="L8">
            <v>309.7</v>
          </cell>
          <cell r="M8">
            <v>0</v>
          </cell>
          <cell r="N8">
            <v>0</v>
          </cell>
          <cell r="O8">
            <v>12.5</v>
          </cell>
          <cell r="P8">
            <v>0</v>
          </cell>
          <cell r="Q8">
            <v>0</v>
          </cell>
        </row>
        <row r="9">
          <cell r="E9">
            <v>50</v>
          </cell>
          <cell r="F9">
            <v>10152</v>
          </cell>
          <cell r="L9">
            <v>260.89999999999998</v>
          </cell>
          <cell r="M9">
            <v>125.9</v>
          </cell>
          <cell r="N9">
            <v>0</v>
          </cell>
          <cell r="O9">
            <v>12.5</v>
          </cell>
          <cell r="P9">
            <v>0</v>
          </cell>
          <cell r="Q9">
            <v>1</v>
          </cell>
        </row>
        <row r="10">
          <cell r="E10">
            <v>0</v>
          </cell>
          <cell r="F10">
            <v>0</v>
          </cell>
          <cell r="L10">
            <v>0</v>
          </cell>
          <cell r="M10">
            <v>0</v>
          </cell>
          <cell r="N10">
            <v>720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50</v>
          </cell>
          <cell r="F11">
            <v>11057</v>
          </cell>
          <cell r="L11">
            <v>179</v>
          </cell>
          <cell r="M11">
            <v>0</v>
          </cell>
          <cell r="N11">
            <v>207</v>
          </cell>
          <cell r="O11">
            <v>0</v>
          </cell>
          <cell r="P11">
            <v>0</v>
          </cell>
          <cell r="Q11">
            <v>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IOQTGK45IMDBDJLSB7VISH7Z3M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0</v>
          </cell>
          <cell r="L2">
            <v>0</v>
          </cell>
          <cell r="M2">
            <v>0</v>
          </cell>
          <cell r="N2">
            <v>672</v>
          </cell>
          <cell r="O2">
            <v>0</v>
          </cell>
          <cell r="P2">
            <v>0</v>
          </cell>
        </row>
        <row r="3">
          <cell r="F3">
            <v>65416</v>
          </cell>
          <cell r="L3">
            <v>75.87</v>
          </cell>
          <cell r="M3">
            <v>13.63</v>
          </cell>
          <cell r="N3">
            <v>0</v>
          </cell>
          <cell r="O3">
            <v>108.83</v>
          </cell>
          <cell r="P3">
            <v>35.090000000000003</v>
          </cell>
        </row>
      </sheetData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57M5FBVXFL5DLG4V62DIEEKBC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77</v>
          </cell>
          <cell r="F2">
            <v>11870</v>
          </cell>
          <cell r="L2">
            <v>500.80000000000007</v>
          </cell>
          <cell r="M2">
            <v>10.48</v>
          </cell>
          <cell r="N2">
            <v>0</v>
          </cell>
          <cell r="O2">
            <v>0</v>
          </cell>
          <cell r="P2">
            <v>0</v>
          </cell>
          <cell r="Q2">
            <v>1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720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</sheetData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K6H74HDDWIXRCY7W272EZQ2ONJ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720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720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720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22.5</v>
          </cell>
          <cell r="F6">
            <v>5550.1</v>
          </cell>
          <cell r="L6">
            <v>473.3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720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0</v>
          </cell>
          <cell r="F8">
            <v>0</v>
          </cell>
          <cell r="L8">
            <v>0</v>
          </cell>
          <cell r="M8">
            <v>720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24</v>
          </cell>
          <cell r="F9">
            <v>5682.3</v>
          </cell>
          <cell r="L9">
            <v>476.87</v>
          </cell>
          <cell r="M9">
            <v>0.13300000000000001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</sheetData>
      <sheetData sheetId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LQ56GKY6YXZNHJSU6IMM4ZKEX3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25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25</v>
          </cell>
          <cell r="F3">
            <v>368.053</v>
          </cell>
          <cell r="L3">
            <v>702.72</v>
          </cell>
          <cell r="M3">
            <v>0.17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25</v>
          </cell>
          <cell r="F4">
            <v>389.971</v>
          </cell>
          <cell r="L4">
            <v>701.92</v>
          </cell>
          <cell r="M4">
            <v>0.17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25</v>
          </cell>
          <cell r="F5">
            <v>634.14</v>
          </cell>
          <cell r="L5">
            <v>693.36</v>
          </cell>
          <cell r="M5">
            <v>0.17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25</v>
          </cell>
          <cell r="F6">
            <v>890.92600000000004</v>
          </cell>
          <cell r="L6">
            <v>680.11</v>
          </cell>
          <cell r="M6">
            <v>0.17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25</v>
          </cell>
          <cell r="F7">
            <v>519.31399999999996</v>
          </cell>
          <cell r="L7">
            <v>697.19</v>
          </cell>
          <cell r="M7">
            <v>0.17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25</v>
          </cell>
          <cell r="F8">
            <v>684.52499999999998</v>
          </cell>
          <cell r="L8">
            <v>673.84</v>
          </cell>
          <cell r="M8">
            <v>12.5</v>
          </cell>
          <cell r="N8">
            <v>0</v>
          </cell>
          <cell r="O8">
            <v>0</v>
          </cell>
          <cell r="P8">
            <v>0</v>
          </cell>
          <cell r="Q8">
            <v>1</v>
          </cell>
        </row>
        <row r="9">
          <cell r="E9">
            <v>25</v>
          </cell>
          <cell r="F9">
            <v>745.26499999999999</v>
          </cell>
          <cell r="L9">
            <v>683.81</v>
          </cell>
          <cell r="M9">
            <v>2.0499999999999998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  <row r="10">
          <cell r="E10">
            <v>25</v>
          </cell>
          <cell r="F10">
            <v>0</v>
          </cell>
          <cell r="L10">
            <v>0</v>
          </cell>
          <cell r="M10">
            <v>720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25</v>
          </cell>
          <cell r="F11">
            <v>923.50099999999998</v>
          </cell>
          <cell r="L11">
            <v>661.69</v>
          </cell>
          <cell r="M11">
            <v>16.39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25</v>
          </cell>
          <cell r="F12">
            <v>0</v>
          </cell>
          <cell r="L12">
            <v>0</v>
          </cell>
          <cell r="M12">
            <v>720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E13">
            <v>25</v>
          </cell>
          <cell r="F13">
            <v>11230.71</v>
          </cell>
          <cell r="L13">
            <v>244.29</v>
          </cell>
          <cell r="M13">
            <v>15.12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>
            <v>20</v>
          </cell>
          <cell r="F14">
            <v>8536.4689999999991</v>
          </cell>
          <cell r="L14">
            <v>257.82</v>
          </cell>
          <cell r="M14">
            <v>6.53</v>
          </cell>
          <cell r="N14">
            <v>0</v>
          </cell>
          <cell r="O14">
            <v>0</v>
          </cell>
          <cell r="P14">
            <v>0</v>
          </cell>
          <cell r="Q14">
            <v>2</v>
          </cell>
        </row>
        <row r="15">
          <cell r="E15">
            <v>20</v>
          </cell>
          <cell r="F15">
            <v>0</v>
          </cell>
          <cell r="L15">
            <v>0</v>
          </cell>
          <cell r="M15">
            <v>720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EV7OT434WKVCZKFVRQ6HGLTY3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744</v>
          </cell>
          <cell r="O2">
            <v>0</v>
          </cell>
          <cell r="P2">
            <v>0</v>
          </cell>
        </row>
        <row r="3">
          <cell r="F3">
            <v>16935</v>
          </cell>
          <cell r="J3">
            <v>224.7</v>
          </cell>
          <cell r="K3">
            <v>126.98</v>
          </cell>
          <cell r="L3">
            <v>97.72</v>
          </cell>
          <cell r="M3">
            <v>2.5</v>
          </cell>
          <cell r="N3">
            <v>0</v>
          </cell>
          <cell r="O3">
            <v>516.79999999999995</v>
          </cell>
          <cell r="P3">
            <v>9.4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TUMF5QKR435CYXANND6B7SLJP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9390</v>
          </cell>
          <cell r="L2">
            <v>254.5</v>
          </cell>
          <cell r="M2">
            <v>440.21</v>
          </cell>
          <cell r="N2">
            <v>0</v>
          </cell>
          <cell r="O2">
            <v>0</v>
          </cell>
          <cell r="P2">
            <v>20.260000000000002</v>
          </cell>
        </row>
        <row r="3">
          <cell r="F3">
            <v>197220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V2G35YTRYEFFIEA4Z7DY3FNED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169320</v>
          </cell>
          <cell r="L2">
            <v>0</v>
          </cell>
          <cell r="M2">
            <v>47.47</v>
          </cell>
          <cell r="N2">
            <v>0</v>
          </cell>
          <cell r="O2">
            <v>0</v>
          </cell>
          <cell r="P2">
            <v>19.5</v>
          </cell>
        </row>
        <row r="3">
          <cell r="F3">
            <v>177100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F4NZY3DAWUJFK76FFLUIAGRMB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198050</v>
          </cell>
          <cell r="J2">
            <v>744</v>
          </cell>
          <cell r="K2">
            <v>744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0.76</v>
          </cell>
        </row>
        <row r="3">
          <cell r="F3">
            <v>190490</v>
          </cell>
          <cell r="J3">
            <v>744</v>
          </cell>
          <cell r="K3">
            <v>744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6.04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042F3-0433-4781-8470-B8D141B24F38}">
  <dimension ref="A1:BA66"/>
  <sheetViews>
    <sheetView tabSelected="1" zoomScale="82" zoomScaleNormal="100" workbookViewId="0">
      <pane ySplit="5" topLeftCell="A6" activePane="bottomLeft" state="frozen"/>
      <selection pane="bottomLeft" activeCell="L31" sqref="L31"/>
    </sheetView>
  </sheetViews>
  <sheetFormatPr defaultColWidth="8.7265625" defaultRowHeight="12.75" customHeight="1" x14ac:dyDescent="0.35"/>
  <cols>
    <col min="1" max="1" width="18" style="141" bestFit="1" customWidth="1"/>
    <col min="2" max="2" width="15.26953125" style="141" bestFit="1" customWidth="1"/>
    <col min="3" max="4" width="11.81640625" style="141" bestFit="1" customWidth="1"/>
    <col min="5" max="5" width="10.7265625" style="141" bestFit="1" customWidth="1"/>
    <col min="6" max="6" width="11.81640625" style="141" bestFit="1" customWidth="1"/>
    <col min="7" max="7" width="8.7265625" style="141"/>
    <col min="8" max="8" width="10.7265625" style="141" bestFit="1" customWidth="1"/>
    <col min="9" max="9" width="8.7265625" style="141"/>
    <col min="10" max="11" width="13.1796875" style="141" customWidth="1"/>
    <col min="12" max="12" width="12.453125" style="141" customWidth="1"/>
    <col min="13" max="13" width="11.7265625" style="141" customWidth="1"/>
    <col min="14" max="14" width="10.453125" style="141" customWidth="1"/>
    <col min="15" max="15" width="13" style="141" bestFit="1" customWidth="1"/>
    <col min="16" max="16" width="12.7265625" style="141" customWidth="1"/>
    <col min="17" max="17" width="10.54296875" style="141" customWidth="1"/>
    <col min="18" max="18" width="8.7265625" style="141"/>
    <col min="19" max="19" width="18" style="141" bestFit="1" customWidth="1"/>
    <col min="20" max="20" width="15.26953125" style="141" bestFit="1" customWidth="1"/>
    <col min="21" max="22" width="11.81640625" style="141" bestFit="1" customWidth="1"/>
    <col min="23" max="24" width="10.7265625" style="141" bestFit="1" customWidth="1"/>
    <col min="25" max="25" width="9.54296875" style="141" customWidth="1"/>
    <col min="26" max="26" width="10.7265625" style="141" bestFit="1" customWidth="1"/>
    <col min="27" max="27" width="9.7265625" style="141" customWidth="1"/>
    <col min="28" max="28" width="14.1796875" style="141" customWidth="1"/>
    <col min="29" max="29" width="13.81640625" style="141" customWidth="1"/>
    <col min="30" max="30" width="12.81640625" style="141" customWidth="1"/>
    <col min="31" max="31" width="12.453125" style="141" customWidth="1"/>
    <col min="32" max="32" width="10.54296875" style="141" customWidth="1"/>
    <col min="33" max="33" width="13" style="141" bestFit="1" customWidth="1"/>
    <col min="34" max="34" width="12" style="141" customWidth="1"/>
    <col min="35" max="35" width="10.453125" style="141" bestFit="1" customWidth="1"/>
    <col min="36" max="36" width="8.7265625" style="141"/>
    <col min="37" max="37" width="18" style="141" bestFit="1" customWidth="1"/>
    <col min="38" max="38" width="15.26953125" style="141" bestFit="1" customWidth="1"/>
    <col min="39" max="39" width="11.81640625" style="141" bestFit="1" customWidth="1"/>
    <col min="40" max="42" width="10.7265625" style="141" bestFit="1" customWidth="1"/>
    <col min="43" max="43" width="8.7265625" style="141"/>
    <col min="44" max="44" width="10.7265625" style="141" bestFit="1" customWidth="1"/>
    <col min="45" max="45" width="8.7265625" style="141"/>
    <col min="46" max="47" width="13.1796875" style="141" customWidth="1"/>
    <col min="48" max="48" width="12.26953125" style="141" customWidth="1"/>
    <col min="49" max="49" width="13" style="141" customWidth="1"/>
    <col min="50" max="50" width="10.81640625" style="141" customWidth="1"/>
    <col min="51" max="51" width="14.26953125" style="141" bestFit="1" customWidth="1"/>
    <col min="52" max="52" width="12.453125" style="141" customWidth="1"/>
    <col min="53" max="53" width="11" style="141" customWidth="1"/>
    <col min="54" max="16384" width="8.7265625" style="141"/>
  </cols>
  <sheetData>
    <row r="1" spans="1:53" ht="14" x14ac:dyDescent="0.35"/>
    <row r="2" spans="1:53" ht="15" customHeight="1" x14ac:dyDescent="0.35"/>
    <row r="3" spans="1:53" ht="13" customHeight="1" x14ac:dyDescent="0.35">
      <c r="A3" s="211" t="s">
        <v>0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S3" s="211" t="s">
        <v>1</v>
      </c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K3" s="211" t="s">
        <v>2</v>
      </c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</row>
    <row r="4" spans="1:53" ht="14.5" thickBot="1" x14ac:dyDescent="0.4">
      <c r="A4" s="142" t="s">
        <v>6</v>
      </c>
      <c r="B4" s="141">
        <v>744</v>
      </c>
      <c r="S4" s="142" t="s">
        <v>6</v>
      </c>
      <c r="T4" s="141">
        <v>672</v>
      </c>
      <c r="AK4" s="142" t="s">
        <v>6</v>
      </c>
      <c r="AL4" s="141">
        <v>744</v>
      </c>
    </row>
    <row r="5" spans="1:53" ht="56.5" thickBot="1" x14ac:dyDescent="0.4">
      <c r="A5" s="143" t="s">
        <v>7</v>
      </c>
      <c r="B5" s="144" t="s">
        <v>8</v>
      </c>
      <c r="C5" s="145" t="s">
        <v>9</v>
      </c>
      <c r="D5" s="145" t="s">
        <v>10</v>
      </c>
      <c r="E5" s="145" t="s">
        <v>11</v>
      </c>
      <c r="F5" s="145" t="s">
        <v>12</v>
      </c>
      <c r="G5" s="145" t="s">
        <v>13</v>
      </c>
      <c r="H5" s="145" t="s">
        <v>14</v>
      </c>
      <c r="I5" s="145" t="s">
        <v>15</v>
      </c>
      <c r="J5" s="145" t="s">
        <v>16</v>
      </c>
      <c r="K5" s="145" t="s">
        <v>17</v>
      </c>
      <c r="L5" s="145" t="s">
        <v>18</v>
      </c>
      <c r="M5" s="145" t="s">
        <v>19</v>
      </c>
      <c r="N5" s="146" t="s">
        <v>20</v>
      </c>
      <c r="O5" s="147" t="s">
        <v>21</v>
      </c>
      <c r="P5" s="148" t="s">
        <v>22</v>
      </c>
      <c r="Q5" s="149" t="s">
        <v>23</v>
      </c>
      <c r="S5" s="143" t="s">
        <v>7</v>
      </c>
      <c r="T5" s="144" t="s">
        <v>8</v>
      </c>
      <c r="U5" s="145" t="s">
        <v>9</v>
      </c>
      <c r="V5" s="145" t="s">
        <v>10</v>
      </c>
      <c r="W5" s="145" t="s">
        <v>11</v>
      </c>
      <c r="X5" s="145" t="s">
        <v>12</v>
      </c>
      <c r="Y5" s="145" t="s">
        <v>13</v>
      </c>
      <c r="Z5" s="145" t="s">
        <v>14</v>
      </c>
      <c r="AA5" s="145" t="s">
        <v>15</v>
      </c>
      <c r="AB5" s="145" t="s">
        <v>16</v>
      </c>
      <c r="AC5" s="145" t="s">
        <v>17</v>
      </c>
      <c r="AD5" s="145" t="s">
        <v>18</v>
      </c>
      <c r="AE5" s="145" t="s">
        <v>19</v>
      </c>
      <c r="AF5" s="146" t="s">
        <v>20</v>
      </c>
      <c r="AG5" s="147" t="s">
        <v>21</v>
      </c>
      <c r="AH5" s="148" t="s">
        <v>22</v>
      </c>
      <c r="AI5" s="149" t="s">
        <v>23</v>
      </c>
      <c r="AK5" s="143" t="s">
        <v>7</v>
      </c>
      <c r="AL5" s="144" t="s">
        <v>8</v>
      </c>
      <c r="AM5" s="145" t="s">
        <v>9</v>
      </c>
      <c r="AN5" s="145" t="s">
        <v>10</v>
      </c>
      <c r="AO5" s="145" t="s">
        <v>11</v>
      </c>
      <c r="AP5" s="145" t="s">
        <v>12</v>
      </c>
      <c r="AQ5" s="145" t="s">
        <v>13</v>
      </c>
      <c r="AR5" s="145" t="s">
        <v>14</v>
      </c>
      <c r="AS5" s="145" t="s">
        <v>15</v>
      </c>
      <c r="AT5" s="145" t="s">
        <v>16</v>
      </c>
      <c r="AU5" s="145" t="s">
        <v>17</v>
      </c>
      <c r="AV5" s="145" t="s">
        <v>18</v>
      </c>
      <c r="AW5" s="145" t="s">
        <v>19</v>
      </c>
      <c r="AX5" s="146" t="s">
        <v>20</v>
      </c>
      <c r="AY5" s="147" t="s">
        <v>21</v>
      </c>
      <c r="AZ5" s="148" t="s">
        <v>22</v>
      </c>
      <c r="BA5" s="149" t="s">
        <v>23</v>
      </c>
    </row>
    <row r="6" spans="1:53" ht="14" x14ac:dyDescent="0.35">
      <c r="A6" s="150" t="s">
        <v>36</v>
      </c>
      <c r="B6" s="151" t="s">
        <v>37</v>
      </c>
      <c r="C6" s="152">
        <f>$B$4-F6-H6-J6</f>
        <v>739.75</v>
      </c>
      <c r="D6" s="152">
        <f>$B$4-E6-F6-H6-J6</f>
        <v>739.75</v>
      </c>
      <c r="E6" s="152">
        <f>'[1]UNIT DATA'!L2</f>
        <v>0</v>
      </c>
      <c r="F6" s="141">
        <f>'[1]UNIT DATA'!M2</f>
        <v>4.25</v>
      </c>
      <c r="G6" s="153">
        <f>F6/$B$4</f>
        <v>5.7123655913978496E-3</v>
      </c>
      <c r="H6" s="141">
        <f>'[1]UNIT DATA'!$N2</f>
        <v>0</v>
      </c>
      <c r="I6" s="153">
        <f>H6/$B$4</f>
        <v>0</v>
      </c>
      <c r="J6" s="152">
        <f>'[1]UNIT DATA'!$O2</f>
        <v>0</v>
      </c>
      <c r="K6" s="153">
        <f>J6/$B$4</f>
        <v>0</v>
      </c>
      <c r="L6" s="152">
        <f>'[1]UNIT DATA'!$P2</f>
        <v>113.2</v>
      </c>
      <c r="M6" s="153">
        <f>(C6-L6)/$B$4</f>
        <v>0.84213709677419346</v>
      </c>
      <c r="N6" s="153">
        <f>O6/($B$4*Q6)</f>
        <v>0.80149694286316675</v>
      </c>
      <c r="O6" s="154">
        <f>'[1]UNIT DATA'!$F2</f>
        <v>91236</v>
      </c>
      <c r="P6" s="155">
        <v>160</v>
      </c>
      <c r="Q6" s="141">
        <v>153</v>
      </c>
      <c r="S6" s="150" t="s">
        <v>38</v>
      </c>
      <c r="T6" s="151" t="s">
        <v>37</v>
      </c>
      <c r="U6" s="152">
        <f>T$4-X6-Z6-AB6</f>
        <v>668.7</v>
      </c>
      <c r="V6" s="152">
        <f>T$4-W6-X6-Z6-AB6</f>
        <v>668.7</v>
      </c>
      <c r="W6" s="141">
        <f>'[2]UNIT DATA'!L2</f>
        <v>0</v>
      </c>
      <c r="X6" s="152">
        <f>'[2]UNIT DATA'!M2</f>
        <v>3.3</v>
      </c>
      <c r="Y6" s="153">
        <f>X6/$T$4</f>
        <v>4.9107142857142856E-3</v>
      </c>
      <c r="Z6" s="141">
        <f>'[2]UNIT DATA'!$N2</f>
        <v>0</v>
      </c>
      <c r="AA6" s="153">
        <f>Z6/$T$4</f>
        <v>0</v>
      </c>
      <c r="AB6" s="141">
        <f>'[2]UNIT DATA'!$O2</f>
        <v>0</v>
      </c>
      <c r="AC6" s="153">
        <f>AB6/$T$4</f>
        <v>0</v>
      </c>
      <c r="AD6" s="141">
        <f>'[2]UNIT DATA'!$P2</f>
        <v>28.56</v>
      </c>
      <c r="AE6" s="153">
        <f>(U6-AD6)/$T$4</f>
        <v>0.95258928571428592</v>
      </c>
      <c r="AF6" s="153">
        <f>AG6/($T$4*AI6)</f>
        <v>0.86979652972300037</v>
      </c>
      <c r="AG6" s="154">
        <f>'[2]UNIT DATA'!$F2</f>
        <v>89429</v>
      </c>
      <c r="AH6" s="155">
        <v>160</v>
      </c>
      <c r="AI6" s="141">
        <v>153</v>
      </c>
      <c r="AK6" s="150" t="s">
        <v>36</v>
      </c>
      <c r="AL6" s="151" t="s">
        <v>37</v>
      </c>
      <c r="AM6" s="141">
        <f>'[3]UNIT DATA'!J2</f>
        <v>666.84</v>
      </c>
      <c r="AN6" s="141">
        <f>'[3]UNIT DATA'!K2</f>
        <v>666.84</v>
      </c>
      <c r="AO6" s="152">
        <f>'[3]UNIT DATA'!L2</f>
        <v>0</v>
      </c>
      <c r="AP6" s="141">
        <f>'[3]UNIT DATA'!M2</f>
        <v>12.09</v>
      </c>
      <c r="AQ6" s="153">
        <f>AP6/$AL$4</f>
        <v>1.6250000000000001E-2</v>
      </c>
      <c r="AR6" s="152">
        <f>'[3]UNIT DATA'!$N2</f>
        <v>0</v>
      </c>
      <c r="AS6" s="153">
        <f>AR6/$AL$4</f>
        <v>0</v>
      </c>
      <c r="AT6" s="141">
        <f>'[3]UNIT DATA'!$O2</f>
        <v>65.069999999999993</v>
      </c>
      <c r="AU6" s="153">
        <f>AT6/$AL$4</f>
        <v>8.7459677419354828E-2</v>
      </c>
      <c r="AV6" s="141">
        <f>'[3]UNIT DATA'!$P2</f>
        <v>41.13</v>
      </c>
      <c r="AW6" s="153">
        <f>(AM6-AV6)/$AL$4</f>
        <v>0.84100806451612908</v>
      </c>
      <c r="AX6" s="153">
        <f>AY6/($AL$4*BA6)</f>
        <v>0.7463806311054888</v>
      </c>
      <c r="AY6" s="154">
        <f>'[3]UNIT DATA'!$F2</f>
        <v>84962</v>
      </c>
      <c r="AZ6" s="155">
        <v>160</v>
      </c>
      <c r="BA6" s="141">
        <v>153</v>
      </c>
    </row>
    <row r="7" spans="1:53" ht="14" x14ac:dyDescent="0.35">
      <c r="A7" s="150" t="s">
        <v>39</v>
      </c>
      <c r="B7" s="151" t="s">
        <v>40</v>
      </c>
      <c r="C7" s="152">
        <f>$B$4-F7-H7-J7</f>
        <v>617.5</v>
      </c>
      <c r="D7" s="152">
        <f>$B$4-E7-F7-H7-J7</f>
        <v>617.5</v>
      </c>
      <c r="E7" s="152">
        <f>'[1]UNIT DATA'!L3</f>
        <v>0</v>
      </c>
      <c r="F7" s="152">
        <f>'[1]UNIT DATA'!M3</f>
        <v>126.5</v>
      </c>
      <c r="G7" s="153">
        <f t="shared" ref="G7:K12" si="0">F7/$B$4</f>
        <v>0.1700268817204301</v>
      </c>
      <c r="H7" s="141">
        <f>'[1]UNIT DATA'!$N3</f>
        <v>0</v>
      </c>
      <c r="I7" s="153">
        <f t="shared" si="0"/>
        <v>0</v>
      </c>
      <c r="J7" s="152">
        <f>'[1]UNIT DATA'!$O3</f>
        <v>0</v>
      </c>
      <c r="K7" s="153">
        <f t="shared" si="0"/>
        <v>0</v>
      </c>
      <c r="L7" s="152">
        <f>'[1]UNIT DATA'!$P3</f>
        <v>448.44</v>
      </c>
      <c r="M7" s="153">
        <f t="shared" ref="M7:M12" si="1">(C7-L7)/$B$4</f>
        <v>0.22723118279569893</v>
      </c>
      <c r="N7" s="153">
        <f t="shared" ref="N7:N12" si="2">O7/($B$4*Q7)</f>
        <v>0.66139371381306866</v>
      </c>
      <c r="O7" s="154">
        <f>'[1]UNIT DATA'!$F3</f>
        <v>25588</v>
      </c>
      <c r="P7" s="155">
        <v>60</v>
      </c>
      <c r="Q7" s="141">
        <v>52</v>
      </c>
      <c r="S7" s="150"/>
      <c r="T7" s="151" t="s">
        <v>40</v>
      </c>
      <c r="U7" s="141">
        <f t="shared" ref="U7:U12" si="3">T$4-X7-Z7-AB7</f>
        <v>499.73</v>
      </c>
      <c r="V7" s="141">
        <f t="shared" ref="V7:V12" si="4">T$4-W7-X7-Z7-AB7</f>
        <v>454.95000000000005</v>
      </c>
      <c r="W7" s="141">
        <f>'[2]UNIT DATA'!L3</f>
        <v>44.78</v>
      </c>
      <c r="X7" s="141">
        <f>'[2]UNIT DATA'!M3</f>
        <v>172.27</v>
      </c>
      <c r="Y7" s="153">
        <f t="shared" ref="Y7:AA12" si="5">X7/$T$4</f>
        <v>0.25635416666666666</v>
      </c>
      <c r="Z7" s="141">
        <f>'[2]UNIT DATA'!$N3</f>
        <v>0</v>
      </c>
      <c r="AA7" s="153">
        <f t="shared" si="5"/>
        <v>0</v>
      </c>
      <c r="AB7" s="141">
        <f>'[2]UNIT DATA'!$O3</f>
        <v>0</v>
      </c>
      <c r="AC7" s="153">
        <f t="shared" ref="AC7" si="6">AB7/$T$4</f>
        <v>0</v>
      </c>
      <c r="AD7" s="141">
        <f>'[2]UNIT DATA'!$P3</f>
        <v>41.61</v>
      </c>
      <c r="AE7" s="153">
        <f t="shared" ref="AE7:AE12" si="7">(U7-AD7)/$T$4</f>
        <v>0.68172619047619043</v>
      </c>
      <c r="AF7" s="153">
        <f t="shared" ref="AF7:AF12" si="8">AG7/($T$4*AI7)</f>
        <v>0.56175595238095233</v>
      </c>
      <c r="AG7" s="154">
        <f>'[2]UNIT DATA'!$F3</f>
        <v>19630</v>
      </c>
      <c r="AH7" s="155">
        <v>60</v>
      </c>
      <c r="AI7" s="141">
        <v>52</v>
      </c>
      <c r="AK7" s="150" t="s">
        <v>39</v>
      </c>
      <c r="AL7" s="151" t="s">
        <v>40</v>
      </c>
      <c r="AM7" s="141">
        <f>'[3]UNIT DATA'!J3</f>
        <v>627.01</v>
      </c>
      <c r="AN7" s="141">
        <f>'[3]UNIT DATA'!K3</f>
        <v>554.26</v>
      </c>
      <c r="AO7" s="141">
        <f>'[3]UNIT DATA'!L3</f>
        <v>72.75</v>
      </c>
      <c r="AP7" s="141">
        <f>'[3]UNIT DATA'!M3</f>
        <v>30.32</v>
      </c>
      <c r="AQ7" s="153">
        <f t="shared" ref="AQ7:AS12" si="9">AP7/$AL$4</f>
        <v>4.0752688172043014E-2</v>
      </c>
      <c r="AR7" s="152">
        <f>'[3]UNIT DATA'!$N3</f>
        <v>0</v>
      </c>
      <c r="AS7" s="153">
        <f t="shared" si="9"/>
        <v>0</v>
      </c>
      <c r="AT7" s="141">
        <f>'[3]UNIT DATA'!$O3</f>
        <v>86.67</v>
      </c>
      <c r="AU7" s="153">
        <f t="shared" ref="AU7" si="10">AT7/$AL$4</f>
        <v>0.11649193548387098</v>
      </c>
      <c r="AV7" s="141">
        <f>'[3]UNIT DATA'!$P3</f>
        <v>65.709999999999994</v>
      </c>
      <c r="AW7" s="153">
        <f>(AM7-AV7)/$AL$4</f>
        <v>0.7544354838709677</v>
      </c>
      <c r="AX7" s="153">
        <f>AY7/($AL$4*BA7)</f>
        <v>0.59612799834574026</v>
      </c>
      <c r="AY7" s="154">
        <f>'[3]UNIT DATA'!$F3</f>
        <v>23063</v>
      </c>
      <c r="AZ7" s="155">
        <v>60</v>
      </c>
      <c r="BA7" s="141">
        <v>52</v>
      </c>
    </row>
    <row r="8" spans="1:53" ht="14" x14ac:dyDescent="0.35">
      <c r="A8" s="151"/>
      <c r="B8" s="151" t="s">
        <v>41</v>
      </c>
      <c r="C8" s="152">
        <f>$B$4-F8-H8-J8</f>
        <v>0</v>
      </c>
      <c r="D8" s="152">
        <f>$B$4-E8-F8-H8-J8</f>
        <v>0</v>
      </c>
      <c r="E8" s="152">
        <f>'[1]UNIT DATA'!L4</f>
        <v>0</v>
      </c>
      <c r="F8" s="152">
        <f>'[1]UNIT DATA'!M4</f>
        <v>0</v>
      </c>
      <c r="G8" s="153">
        <f t="shared" si="0"/>
        <v>0</v>
      </c>
      <c r="H8" s="141">
        <f>'[1]UNIT DATA'!$N4</f>
        <v>744</v>
      </c>
      <c r="I8" s="153">
        <f t="shared" si="0"/>
        <v>1</v>
      </c>
      <c r="J8" s="152">
        <f>'[1]UNIT DATA'!$O4</f>
        <v>0</v>
      </c>
      <c r="K8" s="153">
        <f t="shared" si="0"/>
        <v>0</v>
      </c>
      <c r="L8" s="152">
        <f>'[1]UNIT DATA'!$P4</f>
        <v>0</v>
      </c>
      <c r="M8" s="153">
        <f t="shared" si="1"/>
        <v>0</v>
      </c>
      <c r="N8" s="153">
        <f t="shared" si="2"/>
        <v>0</v>
      </c>
      <c r="O8" s="141">
        <f>'[1]UNIT DATA'!$F4</f>
        <v>0</v>
      </c>
      <c r="P8" s="155">
        <v>160</v>
      </c>
      <c r="Q8" s="141">
        <v>140</v>
      </c>
      <c r="S8" s="151"/>
      <c r="T8" s="151" t="s">
        <v>41</v>
      </c>
      <c r="U8" s="141">
        <f t="shared" si="3"/>
        <v>0</v>
      </c>
      <c r="V8" s="141">
        <f t="shared" si="4"/>
        <v>0</v>
      </c>
      <c r="W8" s="141">
        <f>'[2]UNIT DATA'!L4</f>
        <v>0</v>
      </c>
      <c r="X8" s="141">
        <f>'[2]UNIT DATA'!M4</f>
        <v>0</v>
      </c>
      <c r="Y8" s="153">
        <f t="shared" si="5"/>
        <v>0</v>
      </c>
      <c r="Z8" s="141">
        <f>'[2]UNIT DATA'!$N4</f>
        <v>672</v>
      </c>
      <c r="AA8" s="153">
        <f t="shared" si="5"/>
        <v>1</v>
      </c>
      <c r="AB8" s="141">
        <f>'[2]UNIT DATA'!$O4</f>
        <v>0</v>
      </c>
      <c r="AC8" s="153">
        <f t="shared" ref="AC8" si="11">AB8/$T$4</f>
        <v>0</v>
      </c>
      <c r="AD8" s="141">
        <f>'[2]UNIT DATA'!$P4</f>
        <v>0</v>
      </c>
      <c r="AE8" s="153">
        <f t="shared" si="7"/>
        <v>0</v>
      </c>
      <c r="AF8" s="153">
        <f t="shared" si="8"/>
        <v>0</v>
      </c>
      <c r="AG8" s="141">
        <f>'[2]UNIT DATA'!$F4</f>
        <v>0</v>
      </c>
      <c r="AH8" s="155">
        <v>160</v>
      </c>
      <c r="AI8" s="141">
        <v>140</v>
      </c>
      <c r="AK8" s="151"/>
      <c r="AL8" s="151" t="s">
        <v>41</v>
      </c>
      <c r="AM8" s="152">
        <f>'[3]UNIT DATA'!J4</f>
        <v>0</v>
      </c>
      <c r="AN8" s="152">
        <f>'[3]UNIT DATA'!K4</f>
        <v>0</v>
      </c>
      <c r="AO8" s="152">
        <f>'[3]UNIT DATA'!L4</f>
        <v>0</v>
      </c>
      <c r="AP8" s="152">
        <f>'[3]UNIT DATA'!M4</f>
        <v>0</v>
      </c>
      <c r="AQ8" s="153">
        <f t="shared" si="9"/>
        <v>0</v>
      </c>
      <c r="AR8" s="152">
        <f>'[3]UNIT DATA'!$N4</f>
        <v>744</v>
      </c>
      <c r="AS8" s="153">
        <f t="shared" si="9"/>
        <v>1</v>
      </c>
      <c r="AT8" s="152">
        <f>'[3]UNIT DATA'!$O4</f>
        <v>0</v>
      </c>
      <c r="AU8" s="153">
        <f t="shared" ref="AU8" si="12">AT8/$AL$4</f>
        <v>0</v>
      </c>
      <c r="AV8" s="152">
        <f>'[3]UNIT DATA'!$P4</f>
        <v>0</v>
      </c>
      <c r="AW8" s="153">
        <f>(AM8-AV8)/$AL$4</f>
        <v>0</v>
      </c>
      <c r="AX8" s="153">
        <f>AY8/($AL$4*BA8)</f>
        <v>0</v>
      </c>
      <c r="AY8" s="154">
        <f>'[3]UNIT DATA'!$F4</f>
        <v>0</v>
      </c>
      <c r="AZ8" s="155">
        <v>160</v>
      </c>
      <c r="BA8" s="141">
        <v>140</v>
      </c>
    </row>
    <row r="9" spans="1:53" ht="14" x14ac:dyDescent="0.35">
      <c r="B9" s="151" t="s">
        <v>42</v>
      </c>
      <c r="C9" s="152">
        <f>$B$4-F9-H9-J9</f>
        <v>0</v>
      </c>
      <c r="D9" s="152">
        <f>$B$4-E9-F9-H9-J9</f>
        <v>0</v>
      </c>
      <c r="E9" s="152">
        <f>'[1]UNIT DATA'!L5</f>
        <v>0</v>
      </c>
      <c r="F9" s="152">
        <f>'[1]UNIT DATA'!M5</f>
        <v>0</v>
      </c>
      <c r="G9" s="153">
        <f t="shared" si="0"/>
        <v>0</v>
      </c>
      <c r="H9" s="141">
        <f>'[1]UNIT DATA'!$N5</f>
        <v>744</v>
      </c>
      <c r="I9" s="153">
        <f t="shared" si="0"/>
        <v>1</v>
      </c>
      <c r="J9" s="152">
        <f>'[1]UNIT DATA'!$O5</f>
        <v>0</v>
      </c>
      <c r="K9" s="153">
        <f t="shared" si="0"/>
        <v>0</v>
      </c>
      <c r="L9" s="152">
        <f>'[1]UNIT DATA'!$P5</f>
        <v>0</v>
      </c>
      <c r="M9" s="153">
        <f t="shared" si="1"/>
        <v>0</v>
      </c>
      <c r="N9" s="153">
        <f t="shared" si="2"/>
        <v>0</v>
      </c>
      <c r="O9" s="141">
        <f>'[1]UNIT DATA'!$F5</f>
        <v>0</v>
      </c>
      <c r="P9" s="155">
        <v>60</v>
      </c>
      <c r="Q9" s="141">
        <v>52</v>
      </c>
      <c r="T9" s="151" t="s">
        <v>42</v>
      </c>
      <c r="U9" s="141">
        <f t="shared" si="3"/>
        <v>0</v>
      </c>
      <c r="V9" s="141">
        <f t="shared" si="4"/>
        <v>0</v>
      </c>
      <c r="W9" s="141">
        <f>'[2]UNIT DATA'!L5</f>
        <v>0</v>
      </c>
      <c r="X9" s="141">
        <f>'[2]UNIT DATA'!M5</f>
        <v>0</v>
      </c>
      <c r="Y9" s="153">
        <f t="shared" si="5"/>
        <v>0</v>
      </c>
      <c r="Z9" s="141">
        <f>'[2]UNIT DATA'!$N5</f>
        <v>672</v>
      </c>
      <c r="AA9" s="153">
        <f t="shared" si="5"/>
        <v>1</v>
      </c>
      <c r="AB9" s="141">
        <f>'[2]UNIT DATA'!$O5</f>
        <v>0</v>
      </c>
      <c r="AC9" s="153">
        <f t="shared" ref="AC9" si="13">AB9/$T$4</f>
        <v>0</v>
      </c>
      <c r="AD9" s="141">
        <f>'[2]UNIT DATA'!$P5</f>
        <v>0</v>
      </c>
      <c r="AE9" s="153">
        <f t="shared" si="7"/>
        <v>0</v>
      </c>
      <c r="AF9" s="153">
        <f t="shared" si="8"/>
        <v>0</v>
      </c>
      <c r="AG9" s="141">
        <f>'[2]UNIT DATA'!$F5</f>
        <v>0</v>
      </c>
      <c r="AH9" s="155">
        <v>60</v>
      </c>
      <c r="AI9" s="141">
        <v>52</v>
      </c>
      <c r="AL9" s="151" t="s">
        <v>42</v>
      </c>
      <c r="AM9" s="152">
        <f>'[3]UNIT DATA'!J5</f>
        <v>0</v>
      </c>
      <c r="AN9" s="152">
        <f>'[3]UNIT DATA'!K5</f>
        <v>0</v>
      </c>
      <c r="AO9" s="152">
        <f>'[3]UNIT DATA'!L5</f>
        <v>0</v>
      </c>
      <c r="AP9" s="152">
        <f>'[3]UNIT DATA'!M5</f>
        <v>0</v>
      </c>
      <c r="AQ9" s="153">
        <f t="shared" si="9"/>
        <v>0</v>
      </c>
      <c r="AR9" s="152">
        <f>'[3]UNIT DATA'!$N5</f>
        <v>744</v>
      </c>
      <c r="AS9" s="153">
        <f t="shared" si="9"/>
        <v>1</v>
      </c>
      <c r="AT9" s="152">
        <f>'[3]UNIT DATA'!$O5</f>
        <v>0</v>
      </c>
      <c r="AU9" s="153">
        <f t="shared" ref="AU9" si="14">AT9/$AL$4</f>
        <v>0</v>
      </c>
      <c r="AV9" s="152">
        <f>'[3]UNIT DATA'!$P5</f>
        <v>0</v>
      </c>
      <c r="AW9" s="153">
        <f>(AM9-AV9)/$AL$4</f>
        <v>0</v>
      </c>
      <c r="AX9" s="153">
        <f>AY9/($AL$4*BA9)</f>
        <v>0</v>
      </c>
      <c r="AY9" s="154">
        <f>'[3]UNIT DATA'!$F5</f>
        <v>0</v>
      </c>
      <c r="AZ9" s="155">
        <v>60</v>
      </c>
      <c r="BA9" s="141">
        <v>52</v>
      </c>
    </row>
    <row r="10" spans="1:53" ht="14.5" thickBot="1" x14ac:dyDescent="0.4">
      <c r="B10" s="156" t="s">
        <v>43</v>
      </c>
      <c r="C10" s="157">
        <f>SUM(C6:C9)</f>
        <v>1357.25</v>
      </c>
      <c r="D10" s="157">
        <f t="shared" ref="D10:L10" si="15">SUM(D6:D9)</f>
        <v>1357.25</v>
      </c>
      <c r="E10" s="158">
        <f t="shared" si="15"/>
        <v>0</v>
      </c>
      <c r="F10" s="158">
        <f t="shared" si="15"/>
        <v>130.75</v>
      </c>
      <c r="G10" s="159">
        <f>(G6*$Q6+G7*$Q7+G8*$Q8+G9*$Q9)/$Q10</f>
        <v>2.4472014571652989E-2</v>
      </c>
      <c r="H10" s="158">
        <f t="shared" si="15"/>
        <v>1488</v>
      </c>
      <c r="I10" s="159">
        <f>(I6*$Q6+I7*$Q7+I8*$Q8+I9*$Q9)/$Q10</f>
        <v>0.48362720403022669</v>
      </c>
      <c r="J10" s="158">
        <f t="shared" si="15"/>
        <v>0</v>
      </c>
      <c r="K10" s="159">
        <f>(K6*$Q6+K7*$Q7+K8*$Q8+K9*$Q9)/$Q10</f>
        <v>0</v>
      </c>
      <c r="L10" s="158">
        <f t="shared" si="15"/>
        <v>561.64</v>
      </c>
      <c r="M10" s="159">
        <f>(M6*$Q6+M7*$Q7+M8*$Q8+M9*$Q9)/$Q10</f>
        <v>0.35431485468974294</v>
      </c>
      <c r="N10" s="159">
        <f>(N6*$Q6+N7*$Q7+N8*$Q8+N9*$Q9)/$Q10</f>
        <v>0.39552016467592965</v>
      </c>
      <c r="O10" s="160">
        <f t="shared" ref="O10" si="16">SUM(O6:O9)</f>
        <v>116824</v>
      </c>
      <c r="P10" s="161">
        <f>SUM(P6:P9)</f>
        <v>440</v>
      </c>
      <c r="Q10" s="161">
        <f t="shared" ref="Q10" si="17">SUM(Q6:Q9)</f>
        <v>397</v>
      </c>
      <c r="T10" s="156" t="s">
        <v>43</v>
      </c>
      <c r="U10" s="157">
        <f>SUM(U6:U9)</f>
        <v>1168.43</v>
      </c>
      <c r="V10" s="157">
        <f t="shared" ref="V10" si="18">SUM(V6:V9)</f>
        <v>1123.6500000000001</v>
      </c>
      <c r="W10" s="158">
        <f t="shared" ref="W10" si="19">SUM(W6:W9)</f>
        <v>44.78</v>
      </c>
      <c r="X10" s="158">
        <f t="shared" ref="X10:AD10" si="20">SUM(X6:X9)</f>
        <v>175.57000000000002</v>
      </c>
      <c r="Y10" s="159">
        <f>(Y6*$AI6+Y7*$AI7+Y8*$AI8+Y9*$AI9)/$AI10</f>
        <v>3.5470418016072924E-2</v>
      </c>
      <c r="Z10" s="158">
        <f t="shared" si="20"/>
        <v>1344</v>
      </c>
      <c r="AA10" s="159">
        <f>(AA6*$AI6+AA7*$AI7+AA8*$AI8+AA9*$AI9)/$AI10</f>
        <v>0.48362720403022669</v>
      </c>
      <c r="AB10" s="158">
        <f t="shared" si="20"/>
        <v>0</v>
      </c>
      <c r="AC10" s="159">
        <f>(AC6*$AI6+AC7*$AI7+AC8*$AI8+AC9*$AI9)/$AI10</f>
        <v>0</v>
      </c>
      <c r="AD10" s="158">
        <f t="shared" si="20"/>
        <v>70.17</v>
      </c>
      <c r="AE10" s="159">
        <f>(AE6*$AI6+AE7*$AI7+AE8*$AI8+AE9*$AI9)/$AI10</f>
        <v>0.45641290332253809</v>
      </c>
      <c r="AF10" s="159">
        <f>(AF6*$AI6+AF7*$AI7+AF8*$AI8+AF9*$AI9)/$AI10</f>
        <v>0.40879138179201152</v>
      </c>
      <c r="AG10" s="160">
        <f t="shared" ref="AG10" si="21">SUM(AG6:AG9)</f>
        <v>109059</v>
      </c>
      <c r="AH10" s="161">
        <f>SUM(AH6:AH9)</f>
        <v>440</v>
      </c>
      <c r="AI10" s="161">
        <f t="shared" ref="AI10" si="22">SUM(AI6:AI9)</f>
        <v>397</v>
      </c>
      <c r="AL10" s="156" t="s">
        <v>43</v>
      </c>
      <c r="AM10" s="157">
        <f>SUM(AM6:AM9)</f>
        <v>1293.8499999999999</v>
      </c>
      <c r="AN10" s="157">
        <f t="shared" ref="AN10:AV10" si="23">SUM(AN6:AN9)</f>
        <v>1221.0999999999999</v>
      </c>
      <c r="AO10" s="158">
        <f t="shared" si="23"/>
        <v>72.75</v>
      </c>
      <c r="AP10" s="158">
        <f t="shared" si="23"/>
        <v>42.41</v>
      </c>
      <c r="AQ10" s="159">
        <f>(AQ6*$BA6+AQ7*$BA7+AQ8*$BA8+AQ9*$BA9)/$BA10</f>
        <v>1.1600478047723519E-2</v>
      </c>
      <c r="AR10" s="157">
        <f t="shared" si="23"/>
        <v>1488</v>
      </c>
      <c r="AS10" s="159">
        <f>(AS6*$BA6+AS7*$BA7+AS8*$BA8+AS9*$BA9)/$BA10</f>
        <v>0.48362720403022669</v>
      </c>
      <c r="AT10" s="158">
        <f t="shared" si="23"/>
        <v>151.74</v>
      </c>
      <c r="AU10" s="159">
        <f>(AU6*$BA6+AU7*$BA7+AU8*$BA8+AU9*$BA9)/$BA10</f>
        <v>4.8964512066303728E-2</v>
      </c>
      <c r="AV10" s="158">
        <f t="shared" si="23"/>
        <v>106.84</v>
      </c>
      <c r="AW10" s="159">
        <f>(AW6*$BA6+AW7*$BA7+AW8*$BA8+AW9*$BA9)/$BA10</f>
        <v>0.42293420411148125</v>
      </c>
      <c r="AX10" s="159">
        <f>(AX6*$BA6+AX7*$BA7+AX8*$BA8+AX9*$BA9)/$BA10</f>
        <v>0.36573020774085208</v>
      </c>
      <c r="AY10" s="160">
        <f t="shared" ref="AY10" si="24">SUM(AY6:AY9)</f>
        <v>108025</v>
      </c>
      <c r="AZ10" s="161">
        <f>SUM(AZ6:AZ9)</f>
        <v>440</v>
      </c>
      <c r="BA10" s="161">
        <f t="shared" ref="BA10" si="25">SUM(BA6:BA9)</f>
        <v>397</v>
      </c>
    </row>
    <row r="11" spans="1:53" ht="14" x14ac:dyDescent="0.35">
      <c r="B11" s="151">
        <v>7</v>
      </c>
      <c r="C11" s="152">
        <f>$B$4-F11-H11-J11</f>
        <v>0</v>
      </c>
      <c r="D11" s="152">
        <f>$B$4-E11-F11-H11-J11</f>
        <v>0</v>
      </c>
      <c r="E11" s="152">
        <f>'[1]UNIT DATA'!L6</f>
        <v>0</v>
      </c>
      <c r="F11" s="152">
        <f>'[1]UNIT DATA'!M6</f>
        <v>0</v>
      </c>
      <c r="G11" s="153">
        <f t="shared" si="0"/>
        <v>0</v>
      </c>
      <c r="H11" s="141">
        <f>'[1]UNIT DATA'!$N6</f>
        <v>744</v>
      </c>
      <c r="I11" s="153">
        <f t="shared" si="0"/>
        <v>1</v>
      </c>
      <c r="J11" s="152">
        <f>'[1]UNIT DATA'!$O6</f>
        <v>0</v>
      </c>
      <c r="K11" s="153">
        <f t="shared" si="0"/>
        <v>0</v>
      </c>
      <c r="L11" s="152">
        <f>'[1]UNIT DATA'!$P6</f>
        <v>0</v>
      </c>
      <c r="M11" s="153">
        <f t="shared" si="1"/>
        <v>0</v>
      </c>
      <c r="N11" s="153">
        <f t="shared" si="2"/>
        <v>0</v>
      </c>
      <c r="O11" s="141">
        <f>'[1]UNIT DATA'!$F6</f>
        <v>0</v>
      </c>
      <c r="P11" s="155">
        <v>100</v>
      </c>
      <c r="Q11" s="141">
        <v>100</v>
      </c>
      <c r="T11" s="151">
        <v>7</v>
      </c>
      <c r="U11" s="141">
        <f t="shared" si="3"/>
        <v>0</v>
      </c>
      <c r="V11" s="141">
        <f t="shared" si="4"/>
        <v>0</v>
      </c>
      <c r="W11" s="141">
        <f>'[2]UNIT DATA'!L6</f>
        <v>0</v>
      </c>
      <c r="X11" s="141">
        <f>'[2]UNIT DATA'!M6</f>
        <v>0</v>
      </c>
      <c r="Y11" s="153">
        <f t="shared" si="5"/>
        <v>0</v>
      </c>
      <c r="Z11" s="141">
        <f>'[2]UNIT DATA'!$N6</f>
        <v>672</v>
      </c>
      <c r="AA11" s="153">
        <f t="shared" si="5"/>
        <v>1</v>
      </c>
      <c r="AB11" s="141">
        <f>'[2]UNIT DATA'!$O6</f>
        <v>0</v>
      </c>
      <c r="AC11" s="153">
        <f t="shared" ref="AC11" si="26">AB11/$T$4</f>
        <v>0</v>
      </c>
      <c r="AD11" s="141">
        <f>'[2]UNIT DATA'!$P6</f>
        <v>0</v>
      </c>
      <c r="AE11" s="153">
        <f t="shared" si="7"/>
        <v>0</v>
      </c>
      <c r="AF11" s="153">
        <f t="shared" si="8"/>
        <v>0</v>
      </c>
      <c r="AG11" s="141">
        <f>'[2]UNIT DATA'!$F6</f>
        <v>0</v>
      </c>
      <c r="AH11" s="155">
        <v>100</v>
      </c>
      <c r="AI11" s="141">
        <v>100</v>
      </c>
      <c r="AL11" s="151">
        <v>7</v>
      </c>
      <c r="AM11" s="152">
        <f>'[3]UNIT DATA'!J6</f>
        <v>0</v>
      </c>
      <c r="AN11" s="152">
        <f>'[3]UNIT DATA'!K6</f>
        <v>0</v>
      </c>
      <c r="AO11" s="152">
        <f>'[3]UNIT DATA'!L6</f>
        <v>0</v>
      </c>
      <c r="AP11" s="152">
        <f>'[3]UNIT DATA'!M6</f>
        <v>0</v>
      </c>
      <c r="AQ11" s="153">
        <f t="shared" si="9"/>
        <v>0</v>
      </c>
      <c r="AR11" s="152">
        <f>'[3]UNIT DATA'!$N6</f>
        <v>744</v>
      </c>
      <c r="AS11" s="153">
        <f t="shared" si="9"/>
        <v>1</v>
      </c>
      <c r="AT11" s="152">
        <f>'[3]UNIT DATA'!$O6</f>
        <v>0</v>
      </c>
      <c r="AU11" s="153">
        <f t="shared" ref="AU11" si="27">AT11/$AL$4</f>
        <v>0</v>
      </c>
      <c r="AV11" s="152">
        <f>'[3]UNIT DATA'!$P6</f>
        <v>0</v>
      </c>
      <c r="AW11" s="153">
        <f>(AM11-AV11)/$AL$4</f>
        <v>0</v>
      </c>
      <c r="AX11" s="153">
        <f>AY11/($AL$4*BA11)</f>
        <v>0</v>
      </c>
      <c r="AY11" s="154">
        <f>'[3]UNIT DATA'!$F6</f>
        <v>0</v>
      </c>
      <c r="AZ11" s="155">
        <v>100</v>
      </c>
      <c r="BA11" s="141">
        <v>100</v>
      </c>
    </row>
    <row r="12" spans="1:53" ht="14" x14ac:dyDescent="0.35">
      <c r="A12" s="151"/>
      <c r="B12" s="151">
        <v>9</v>
      </c>
      <c r="C12" s="152">
        <f>$B$4-F12-H12-J12</f>
        <v>317.45999999999992</v>
      </c>
      <c r="D12" s="152">
        <f>$B$4-E12-F12-H12-J12</f>
        <v>298.4899999999999</v>
      </c>
      <c r="E12" s="141">
        <f>'[1]UNIT DATA'!L7</f>
        <v>18.97</v>
      </c>
      <c r="F12" s="152">
        <f>'[1]UNIT DATA'!M7</f>
        <v>8.33</v>
      </c>
      <c r="G12" s="153">
        <f t="shared" si="0"/>
        <v>1.1196236559139785E-2</v>
      </c>
      <c r="H12" s="141">
        <f>'[1]UNIT DATA'!$N7</f>
        <v>82.83</v>
      </c>
      <c r="I12" s="153">
        <f t="shared" si="0"/>
        <v>0.11133064516129032</v>
      </c>
      <c r="J12" s="152">
        <f>'[1]UNIT DATA'!$O7</f>
        <v>335.38</v>
      </c>
      <c r="K12" s="153">
        <f t="shared" si="0"/>
        <v>0.45077956989247309</v>
      </c>
      <c r="L12" s="152">
        <f>'[1]UNIT DATA'!$P7</f>
        <v>95.47</v>
      </c>
      <c r="M12" s="153">
        <f t="shared" si="1"/>
        <v>0.29837365591397841</v>
      </c>
      <c r="N12" s="153">
        <f t="shared" si="2"/>
        <v>0.22370967741935485</v>
      </c>
      <c r="O12" s="154">
        <f>'[1]UNIT DATA'!$F7</f>
        <v>16644</v>
      </c>
      <c r="P12" s="155">
        <v>100</v>
      </c>
      <c r="Q12" s="141">
        <v>100</v>
      </c>
      <c r="S12" s="151"/>
      <c r="T12" s="151">
        <v>9</v>
      </c>
      <c r="U12" s="141">
        <f t="shared" si="3"/>
        <v>446.65000000000003</v>
      </c>
      <c r="V12" s="141">
        <f t="shared" si="4"/>
        <v>446.65000000000003</v>
      </c>
      <c r="W12" s="141">
        <f>'[2]UNIT DATA'!L7</f>
        <v>0</v>
      </c>
      <c r="X12" s="141">
        <f>'[2]UNIT DATA'!M7</f>
        <v>1.67</v>
      </c>
      <c r="Y12" s="153">
        <f t="shared" si="5"/>
        <v>2.4851190476190476E-3</v>
      </c>
      <c r="Z12" s="141">
        <f>'[2]UNIT DATA'!$N7</f>
        <v>0</v>
      </c>
      <c r="AA12" s="153">
        <f t="shared" si="5"/>
        <v>0</v>
      </c>
      <c r="AB12" s="141">
        <f>'[2]UNIT DATA'!$O7</f>
        <v>223.68</v>
      </c>
      <c r="AC12" s="153">
        <f t="shared" ref="AC12" si="28">AB12/$T$4</f>
        <v>0.33285714285714285</v>
      </c>
      <c r="AD12" s="152">
        <f>'[2]UNIT DATA'!$P7</f>
        <v>114.2</v>
      </c>
      <c r="AE12" s="153">
        <f t="shared" si="7"/>
        <v>0.49471726190476195</v>
      </c>
      <c r="AF12" s="153">
        <f t="shared" si="8"/>
        <v>0.4550892857142857</v>
      </c>
      <c r="AG12" s="154">
        <f>'[2]UNIT DATA'!$F7</f>
        <v>30582</v>
      </c>
      <c r="AH12" s="155">
        <v>100</v>
      </c>
      <c r="AI12" s="141">
        <v>100</v>
      </c>
      <c r="AK12" s="151"/>
      <c r="AL12" s="151">
        <v>9</v>
      </c>
      <c r="AM12" s="141">
        <f>'[3]UNIT DATA'!J7</f>
        <v>593.77</v>
      </c>
      <c r="AN12" s="141">
        <f>'[3]UNIT DATA'!K7</f>
        <v>356.54</v>
      </c>
      <c r="AO12" s="141">
        <f>'[3]UNIT DATA'!L7</f>
        <v>237.23</v>
      </c>
      <c r="AP12" s="141">
        <f>'[3]UNIT DATA'!M7</f>
        <v>150.22999999999999</v>
      </c>
      <c r="AQ12" s="153">
        <f t="shared" si="9"/>
        <v>0.20192204301075267</v>
      </c>
      <c r="AR12" s="152">
        <f>'[3]UNIT DATA'!$N7</f>
        <v>0</v>
      </c>
      <c r="AS12" s="153">
        <f t="shared" si="9"/>
        <v>0</v>
      </c>
      <c r="AT12" s="152">
        <f>'[3]UNIT DATA'!$O7</f>
        <v>0</v>
      </c>
      <c r="AU12" s="153">
        <f t="shared" ref="AU12" si="29">AT12/$AL$4</f>
        <v>0</v>
      </c>
      <c r="AV12" s="141">
        <f>'[3]UNIT DATA'!$P7</f>
        <v>106.96</v>
      </c>
      <c r="AW12" s="153">
        <f>(AM12-AV12)/$AL$4</f>
        <v>0.65431451612903224</v>
      </c>
      <c r="AX12" s="153">
        <f>AY12/($AL$4*BA12)</f>
        <v>0.3045295698924731</v>
      </c>
      <c r="AY12" s="154">
        <f>'[3]UNIT DATA'!$F7</f>
        <v>22657</v>
      </c>
      <c r="AZ12" s="155">
        <v>100</v>
      </c>
      <c r="BA12" s="141">
        <v>100</v>
      </c>
    </row>
    <row r="13" spans="1:53" ht="14" x14ac:dyDescent="0.35">
      <c r="A13" s="151"/>
      <c r="B13" s="162" t="s">
        <v>44</v>
      </c>
      <c r="C13" s="163">
        <f>SUM(C11:C12)</f>
        <v>317.45999999999992</v>
      </c>
      <c r="D13" s="163">
        <f t="shared" ref="D13:F13" si="30">SUM(D11:D12)</f>
        <v>298.4899999999999</v>
      </c>
      <c r="E13" s="163">
        <f t="shared" si="30"/>
        <v>18.97</v>
      </c>
      <c r="F13" s="163">
        <f t="shared" si="30"/>
        <v>8.33</v>
      </c>
      <c r="G13" s="164">
        <f>(G11*$Q11+G12*$Q12)/$Q13</f>
        <v>5.5981182795698924E-3</v>
      </c>
      <c r="H13" s="163">
        <f t="shared" ref="H13" si="31">SUM(H11:H12)</f>
        <v>826.83</v>
      </c>
      <c r="I13" s="164">
        <f>(I11*$Q11+I12*$Q12)/$Q13</f>
        <v>0.55566532258064516</v>
      </c>
      <c r="J13" s="163">
        <f t="shared" ref="J13" si="32">SUM(J11:J12)</f>
        <v>335.38</v>
      </c>
      <c r="K13" s="164">
        <f>(K11*$Q11+K12*$Q12)/$Q13</f>
        <v>0.22538978494623657</v>
      </c>
      <c r="L13" s="165">
        <f>SUM(L11:L12)</f>
        <v>95.47</v>
      </c>
      <c r="M13" s="164">
        <f t="shared" ref="M13:N13" si="33">(M11*$Q11+M12*$Q12)/$Q13</f>
        <v>0.1491868279569892</v>
      </c>
      <c r="N13" s="164">
        <f t="shared" si="33"/>
        <v>0.11185483870967743</v>
      </c>
      <c r="O13" s="166">
        <f t="shared" ref="O13:Q13" si="34">SUM(O11:O12)</f>
        <v>16644</v>
      </c>
      <c r="P13" s="167">
        <f t="shared" si="34"/>
        <v>200</v>
      </c>
      <c r="Q13" s="167">
        <f t="shared" si="34"/>
        <v>200</v>
      </c>
      <c r="S13" s="151"/>
      <c r="T13" s="162" t="s">
        <v>44</v>
      </c>
      <c r="U13" s="163">
        <f>SUM(U11:U12)</f>
        <v>446.65000000000003</v>
      </c>
      <c r="V13" s="163">
        <f t="shared" ref="V13" si="35">SUM(V11:V12)</f>
        <v>446.65000000000003</v>
      </c>
      <c r="W13" s="163">
        <f t="shared" ref="W13" si="36">SUM(W11:W12)</f>
        <v>0</v>
      </c>
      <c r="X13" s="163">
        <f t="shared" ref="X13:AB13" si="37">SUM(X11:X12)</f>
        <v>1.67</v>
      </c>
      <c r="Y13" s="164">
        <f>(Y11*$AI11+Y12*$AI12)/$AI13</f>
        <v>1.2425595238095238E-3</v>
      </c>
      <c r="Z13" s="163">
        <f t="shared" si="37"/>
        <v>672</v>
      </c>
      <c r="AA13" s="164">
        <f>(AA11*$AI11+AA12*$AI12)/$AI13</f>
        <v>0.5</v>
      </c>
      <c r="AB13" s="163">
        <f t="shared" si="37"/>
        <v>223.68</v>
      </c>
      <c r="AC13" s="164">
        <f>(AC11*$AI11+AC12*$AI12)/$AI13</f>
        <v>0.16642857142857143</v>
      </c>
      <c r="AD13" s="165">
        <f>SUM(AD11:AD12)</f>
        <v>114.2</v>
      </c>
      <c r="AE13" s="164">
        <f>(AE11*$AI11+AE12*$AI12)/$AI13</f>
        <v>0.24735863095238098</v>
      </c>
      <c r="AF13" s="164">
        <f>(AF11*$AI11+AF12*$AI12)/$AI13</f>
        <v>0.22754464285714285</v>
      </c>
      <c r="AG13" s="166">
        <f t="shared" ref="AG13" si="38">SUM(AG11:AG12)</f>
        <v>30582</v>
      </c>
      <c r="AH13" s="167">
        <f t="shared" ref="AH13" si="39">SUM(AH11:AH12)</f>
        <v>200</v>
      </c>
      <c r="AI13" s="167">
        <f t="shared" ref="AI13" si="40">SUM(AI11:AI12)</f>
        <v>200</v>
      </c>
      <c r="AK13" s="151"/>
      <c r="AL13" s="168" t="s">
        <v>44</v>
      </c>
      <c r="AM13" s="169">
        <f>SUM(AM11:AM12)</f>
        <v>593.77</v>
      </c>
      <c r="AN13" s="169">
        <f t="shared" ref="AN13:AV13" si="41">SUM(AN11:AN12)</f>
        <v>356.54</v>
      </c>
      <c r="AO13" s="169">
        <f t="shared" si="41"/>
        <v>237.23</v>
      </c>
      <c r="AP13" s="169">
        <f t="shared" si="41"/>
        <v>150.22999999999999</v>
      </c>
      <c r="AQ13" s="164">
        <f>(AQ11*$BA11+AQ12*$BA12)/$BA13</f>
        <v>0.10096102150537634</v>
      </c>
      <c r="AR13" s="169">
        <f t="shared" si="41"/>
        <v>744</v>
      </c>
      <c r="AS13" s="164">
        <f>(AS11*$BA11+AS12*$BA12)/$BA13</f>
        <v>0.5</v>
      </c>
      <c r="AT13" s="170">
        <f t="shared" si="41"/>
        <v>0</v>
      </c>
      <c r="AU13" s="164">
        <f>(AU11*$BA11+AU12*$BA12)/$BA13</f>
        <v>0</v>
      </c>
      <c r="AV13" s="169">
        <f t="shared" si="41"/>
        <v>106.96</v>
      </c>
      <c r="AW13" s="164">
        <f>(AW11*$BA11+AW12*$BA12)/$BA13</f>
        <v>0.32715725806451618</v>
      </c>
      <c r="AX13" s="164">
        <f>(AX11*$BA11+AX12*$BA12)/$BA13</f>
        <v>0.15226478494623655</v>
      </c>
      <c r="AY13" s="171">
        <f>SUM(AY11:AY12)</f>
        <v>22657</v>
      </c>
      <c r="AZ13" s="172">
        <f>SUM(AZ11:AZ12)</f>
        <v>200</v>
      </c>
      <c r="BA13" s="172">
        <f t="shared" ref="BA13" si="42">SUM(BA11:BA12)</f>
        <v>200</v>
      </c>
    </row>
    <row r="14" spans="1:53" ht="14.5" thickBot="1" x14ac:dyDescent="0.4">
      <c r="A14" s="151"/>
      <c r="B14" s="174" t="s">
        <v>46</v>
      </c>
      <c r="C14" s="175">
        <f>SUM(C10,C13)</f>
        <v>1674.71</v>
      </c>
      <c r="D14" s="175">
        <f t="shared" ref="D14:F14" si="43">SUM(D10,D13)</f>
        <v>1655.7399999999998</v>
      </c>
      <c r="E14" s="175">
        <f t="shared" si="43"/>
        <v>18.97</v>
      </c>
      <c r="F14" s="175">
        <f t="shared" si="43"/>
        <v>139.08000000000001</v>
      </c>
      <c r="G14" s="159">
        <f>(G10*$Q10+G13*$Q13)/$Q14</f>
        <v>1.8149101240971882E-2</v>
      </c>
      <c r="H14" s="175">
        <f t="shared" ref="H14" si="44">SUM(H10,H13)</f>
        <v>2314.83</v>
      </c>
      <c r="I14" s="159">
        <f>(I10*$Q10+I13*$Q13)/$Q14</f>
        <v>0.50776057707894307</v>
      </c>
      <c r="J14" s="175">
        <f t="shared" ref="J14" si="45">SUM(J10,J13)</f>
        <v>335.38</v>
      </c>
      <c r="K14" s="159">
        <f>(K10*$Q10+K13*$Q13)/$Q14</f>
        <v>7.5507465643630339E-2</v>
      </c>
      <c r="L14" s="175">
        <f t="shared" ref="L14" si="46">SUM(L10,L13)</f>
        <v>657.11</v>
      </c>
      <c r="M14" s="159">
        <f t="shared" ref="M14:N14" si="47">(M10*$Q10+M13*$Q13)/$Q14</f>
        <v>0.28559524774409678</v>
      </c>
      <c r="N14" s="159">
        <f t="shared" si="47"/>
        <v>0.30048990472073628</v>
      </c>
      <c r="O14" s="176">
        <f t="shared" ref="O14:Q14" si="48">SUM(O10,O13)</f>
        <v>133468</v>
      </c>
      <c r="P14" s="177">
        <f t="shared" si="48"/>
        <v>640</v>
      </c>
      <c r="Q14" s="177">
        <f t="shared" si="48"/>
        <v>597</v>
      </c>
      <c r="S14" s="151"/>
      <c r="T14" s="174" t="s">
        <v>46</v>
      </c>
      <c r="U14" s="175">
        <f>SUM(U10,U13)</f>
        <v>1615.0800000000002</v>
      </c>
      <c r="V14" s="175">
        <f t="shared" ref="V14" si="49">SUM(V10,V13)</f>
        <v>1570.3000000000002</v>
      </c>
      <c r="W14" s="175">
        <f t="shared" ref="W14" si="50">SUM(W10,W13)</f>
        <v>44.78</v>
      </c>
      <c r="X14" s="175">
        <f t="shared" ref="X14:AD14" si="51">SUM(X10,X13)</f>
        <v>177.24</v>
      </c>
      <c r="Y14" s="159">
        <f>(Y10*$AI10+Y13*$AI13)/$AI14</f>
        <v>2.4003798755683176E-2</v>
      </c>
      <c r="Z14" s="175">
        <f t="shared" si="51"/>
        <v>2016</v>
      </c>
      <c r="AA14" s="159">
        <f>(AA10*$AI10+AA13*$AI13)/$AI14</f>
        <v>0.48911222780569513</v>
      </c>
      <c r="AB14" s="175">
        <f t="shared" si="51"/>
        <v>223.68</v>
      </c>
      <c r="AC14" s="159">
        <f>(AC10*$AI10+AC13*$AI13)/$AI14</f>
        <v>5.5754965302703997E-2</v>
      </c>
      <c r="AD14" s="175">
        <f t="shared" si="51"/>
        <v>184.37</v>
      </c>
      <c r="AE14" s="159">
        <f>(AE10*$AI10+AE13*$AI13)/$AI14</f>
        <v>0.38637797120523254</v>
      </c>
      <c r="AF14" s="159">
        <f>(AF10*$AI10+AF13*$AI13)/$AI14</f>
        <v>0.34807220626944246</v>
      </c>
      <c r="AG14" s="176">
        <f t="shared" ref="AG14" si="52">SUM(AG10,AG13)</f>
        <v>139641</v>
      </c>
      <c r="AH14" s="177">
        <f t="shared" ref="AH14" si="53">SUM(AH10,AH13)</f>
        <v>640</v>
      </c>
      <c r="AI14" s="177">
        <f t="shared" ref="AI14" si="54">SUM(AI10,AI13)</f>
        <v>597</v>
      </c>
      <c r="AK14" s="151"/>
      <c r="AL14" s="156" t="s">
        <v>46</v>
      </c>
      <c r="AM14" s="157">
        <f>SUM(AM10,AM13)</f>
        <v>1887.62</v>
      </c>
      <c r="AN14" s="157">
        <f t="shared" ref="AN14:AV14" si="55">SUM(AN10,AN13)</f>
        <v>1577.6399999999999</v>
      </c>
      <c r="AO14" s="157">
        <f t="shared" si="55"/>
        <v>309.98</v>
      </c>
      <c r="AP14" s="157">
        <f t="shared" si="55"/>
        <v>192.64</v>
      </c>
      <c r="AQ14" s="159">
        <f>(AQ10*$BA10+AQ13*$BA13)/$BA14</f>
        <v>4.1537008519299E-2</v>
      </c>
      <c r="AR14" s="157">
        <f t="shared" si="55"/>
        <v>2232</v>
      </c>
      <c r="AS14" s="159">
        <f>(AS10*$BA10+AS13*$BA13)/$BA14</f>
        <v>0.48911222780569513</v>
      </c>
      <c r="AT14" s="157">
        <f t="shared" si="55"/>
        <v>151.74</v>
      </c>
      <c r="AU14" s="159">
        <f>(AU10*$BA10+AU13*$BA13)/$BA14</f>
        <v>3.2560990436051221E-2</v>
      </c>
      <c r="AV14" s="157">
        <f t="shared" si="55"/>
        <v>213.8</v>
      </c>
      <c r="AW14" s="159">
        <f>(AW10*$BA10+AW13*$BA13)/$BA14</f>
        <v>0.39084812503377103</v>
      </c>
      <c r="AX14" s="159">
        <f>(AX10*$BA10+AX13*$BA13)/$BA14</f>
        <v>0.29421750328704449</v>
      </c>
      <c r="AY14" s="157">
        <f t="shared" ref="AY14" si="56">SUM(AY10,AY13)</f>
        <v>130682</v>
      </c>
      <c r="AZ14" s="178">
        <f t="shared" ref="AZ14" si="57">SUM(AZ10,AZ13)</f>
        <v>640</v>
      </c>
      <c r="BA14" s="178">
        <f t="shared" ref="BA14" si="58">SUM(BA10,BA13)</f>
        <v>597</v>
      </c>
    </row>
    <row r="15" spans="1:53" ht="14" x14ac:dyDescent="0.35">
      <c r="A15" s="150" t="s">
        <v>47</v>
      </c>
      <c r="B15" s="151">
        <v>3</v>
      </c>
      <c r="C15" s="152">
        <f>$B$4-F15-H15-J15</f>
        <v>346.45</v>
      </c>
      <c r="D15" s="152">
        <f>$B$4-E15-F15-H15-J15</f>
        <v>234.53000000000003</v>
      </c>
      <c r="E15" s="141">
        <f>'[4]UNIT DATA'!L2</f>
        <v>111.92</v>
      </c>
      <c r="F15" s="152">
        <f>'[4]UNIT DATA'!M2</f>
        <v>0</v>
      </c>
      <c r="G15" s="153">
        <f>F15/$B$4</f>
        <v>0</v>
      </c>
      <c r="H15" s="141">
        <f>'[4]UNIT DATA'!$N2</f>
        <v>397.55</v>
      </c>
      <c r="I15" s="153">
        <f>H15/$B$4</f>
        <v>0.53434139784946233</v>
      </c>
      <c r="J15" s="152">
        <f>'[4]UNIT DATA'!$O2</f>
        <v>0</v>
      </c>
      <c r="K15" s="153">
        <f>J15/$B$4</f>
        <v>0</v>
      </c>
      <c r="L15" s="141">
        <f>'[4]UNIT DATA'!$P2</f>
        <v>82.02</v>
      </c>
      <c r="M15" s="153">
        <f>(C15-L15)/$B$4</f>
        <v>0.35541666666666666</v>
      </c>
      <c r="N15" s="153">
        <f>O15/($B$4*Q15)</f>
        <v>0.20112208529660505</v>
      </c>
      <c r="O15" s="154">
        <f>'[4]UNIT DATA'!$F2</f>
        <v>26635</v>
      </c>
      <c r="P15" s="155">
        <v>216</v>
      </c>
      <c r="Q15" s="141">
        <v>178</v>
      </c>
      <c r="S15" s="150" t="s">
        <v>48</v>
      </c>
      <c r="T15" s="151">
        <v>3</v>
      </c>
      <c r="U15" s="141">
        <f t="shared" ref="U15:U16" si="59">T$4-X15-Z15-AB15</f>
        <v>0</v>
      </c>
      <c r="V15" s="141">
        <f t="shared" ref="V15:V16" si="60">T$4-W15-X15-Z15-AB15</f>
        <v>0</v>
      </c>
      <c r="W15" s="141">
        <f>'[5]UNIT DATA'!L2</f>
        <v>0</v>
      </c>
      <c r="X15" s="141">
        <f>'[5]UNIT DATA'!M2</f>
        <v>0</v>
      </c>
      <c r="Y15" s="153">
        <f t="shared" ref="Y15:Y16" si="61">X15/$T$4</f>
        <v>0</v>
      </c>
      <c r="Z15" s="141">
        <f>'[5]UNIT DATA'!$N2</f>
        <v>672</v>
      </c>
      <c r="AA15" s="153">
        <f t="shared" ref="AA15:AA16" si="62">Z15/$T$4</f>
        <v>1</v>
      </c>
      <c r="AB15" s="141">
        <f>'[5]UNIT DATA'!$O2</f>
        <v>0</v>
      </c>
      <c r="AC15" s="153">
        <f t="shared" ref="AC15:AC16" si="63">AB15/$T$4</f>
        <v>0</v>
      </c>
      <c r="AD15" s="141">
        <f>'[5]UNIT DATA'!$P2</f>
        <v>0</v>
      </c>
      <c r="AE15" s="153">
        <f>(U15-AD15)/$T$4</f>
        <v>0</v>
      </c>
      <c r="AF15" s="153">
        <f>AG15/($T$4*AI15)</f>
        <v>0</v>
      </c>
      <c r="AG15" s="141">
        <f>'[5]UNIT DATA'!$F2</f>
        <v>0</v>
      </c>
      <c r="AH15" s="155">
        <v>216</v>
      </c>
      <c r="AI15" s="141">
        <v>178</v>
      </c>
      <c r="AK15" s="150" t="s">
        <v>47</v>
      </c>
      <c r="AL15" s="151">
        <v>3</v>
      </c>
      <c r="AM15" s="141">
        <f>'[6]UNIT DATA'!J2</f>
        <v>0</v>
      </c>
      <c r="AN15" s="141">
        <f>'[6]UNIT DATA'!K2</f>
        <v>0</v>
      </c>
      <c r="AO15" s="141">
        <f>'[6]UNIT DATA'!L2</f>
        <v>0</v>
      </c>
      <c r="AP15" s="141">
        <f>'[6]UNIT DATA'!M2</f>
        <v>0</v>
      </c>
      <c r="AQ15" s="153">
        <f>AP15/$AL$4</f>
        <v>0</v>
      </c>
      <c r="AR15" s="141">
        <f>'[6]UNIT DATA'!$N2</f>
        <v>744</v>
      </c>
      <c r="AS15" s="153">
        <f>AR15/$AL$4</f>
        <v>1</v>
      </c>
      <c r="AT15" s="141">
        <f>'[6]UNIT DATA'!$O2</f>
        <v>0</v>
      </c>
      <c r="AU15" s="153">
        <f>AT15/$AL$4</f>
        <v>0</v>
      </c>
      <c r="AV15" s="141">
        <f>'[6]UNIT DATA'!$P2</f>
        <v>0</v>
      </c>
      <c r="AW15" s="153">
        <f>(AM15-AV15)/$AL$4</f>
        <v>0</v>
      </c>
      <c r="AX15" s="153">
        <f>AY15/($AL$4*BA15)</f>
        <v>0</v>
      </c>
      <c r="AY15" s="141">
        <f>'[6]UNIT DATA'!$F2</f>
        <v>0</v>
      </c>
      <c r="AZ15" s="155">
        <v>216</v>
      </c>
      <c r="BA15" s="141">
        <v>178</v>
      </c>
    </row>
    <row r="16" spans="1:53" ht="14" x14ac:dyDescent="0.35">
      <c r="A16" s="150" t="s">
        <v>49</v>
      </c>
      <c r="B16" s="151">
        <v>4</v>
      </c>
      <c r="C16" s="152">
        <f>$B$4-F16-H16-J16</f>
        <v>744</v>
      </c>
      <c r="D16" s="152">
        <f>$B$4-E16-F16-H16-J16</f>
        <v>744</v>
      </c>
      <c r="E16" s="152">
        <f>'[4]UNIT DATA'!L3</f>
        <v>0</v>
      </c>
      <c r="F16" s="152">
        <f>'[4]UNIT DATA'!M3</f>
        <v>0</v>
      </c>
      <c r="G16" s="153">
        <f t="shared" ref="G16" si="64">F16/$B$4</f>
        <v>0</v>
      </c>
      <c r="H16" s="152">
        <f>'[4]UNIT DATA'!$N3</f>
        <v>0</v>
      </c>
      <c r="I16" s="153">
        <f t="shared" ref="I16" si="65">H16/$B$4</f>
        <v>0</v>
      </c>
      <c r="J16" s="152">
        <f>'[4]UNIT DATA'!$O3</f>
        <v>0</v>
      </c>
      <c r="K16" s="153">
        <f t="shared" ref="K16" si="66">J16/$B$4</f>
        <v>0</v>
      </c>
      <c r="L16" s="141">
        <f>'[4]UNIT DATA'!$P3</f>
        <v>55.11</v>
      </c>
      <c r="M16" s="153">
        <f t="shared" ref="M16" si="67">(C16-L16)/$B$4</f>
        <v>0.92592741935483869</v>
      </c>
      <c r="N16" s="153">
        <f t="shared" ref="N16" si="68">O16/($B$4*Q16)</f>
        <v>0.61542960971724414</v>
      </c>
      <c r="O16" s="154">
        <f>'[4]UNIT DATA'!$F3</f>
        <v>98902</v>
      </c>
      <c r="P16" s="155">
        <v>216</v>
      </c>
      <c r="Q16" s="141">
        <v>216</v>
      </c>
      <c r="S16" s="150"/>
      <c r="T16" s="151">
        <v>4</v>
      </c>
      <c r="U16" s="141">
        <f t="shared" si="59"/>
        <v>549.54</v>
      </c>
      <c r="V16" s="141">
        <f t="shared" si="60"/>
        <v>473.67</v>
      </c>
      <c r="W16" s="141">
        <f>'[5]UNIT DATA'!L3</f>
        <v>75.87</v>
      </c>
      <c r="X16" s="141">
        <f>'[5]UNIT DATA'!M3</f>
        <v>13.63</v>
      </c>
      <c r="Y16" s="153">
        <f t="shared" si="61"/>
        <v>2.0282738095238097E-2</v>
      </c>
      <c r="Z16" s="141">
        <f>'[5]UNIT DATA'!$N3</f>
        <v>0</v>
      </c>
      <c r="AA16" s="153">
        <f t="shared" si="62"/>
        <v>0</v>
      </c>
      <c r="AB16" s="141">
        <f>'[5]UNIT DATA'!$O3</f>
        <v>108.83</v>
      </c>
      <c r="AC16" s="153">
        <f t="shared" si="63"/>
        <v>0.16194940476190475</v>
      </c>
      <c r="AD16" s="141">
        <f>'[5]UNIT DATA'!$P3</f>
        <v>35.090000000000003</v>
      </c>
      <c r="AE16" s="153">
        <f t="shared" ref="AE16" si="69">(U16-AD16)/$T$4</f>
        <v>0.7655505952380951</v>
      </c>
      <c r="AF16" s="153">
        <f t="shared" ref="AF16" si="70">AG16/($T$4*AI16)</f>
        <v>0.45067239858906527</v>
      </c>
      <c r="AG16" s="154">
        <f>'[5]UNIT DATA'!$F3</f>
        <v>65416</v>
      </c>
      <c r="AH16" s="155">
        <v>216</v>
      </c>
      <c r="AI16" s="141">
        <v>216</v>
      </c>
      <c r="AK16" s="150" t="s">
        <v>49</v>
      </c>
      <c r="AL16" s="151">
        <v>4</v>
      </c>
      <c r="AM16" s="152">
        <f>'[6]UNIT DATA'!J3</f>
        <v>224.7</v>
      </c>
      <c r="AN16" s="141">
        <f>'[6]UNIT DATA'!K3</f>
        <v>126.98</v>
      </c>
      <c r="AO16" s="141">
        <f>'[6]UNIT DATA'!L3</f>
        <v>97.72</v>
      </c>
      <c r="AP16" s="152">
        <f>'[6]UNIT DATA'!M3</f>
        <v>2.5</v>
      </c>
      <c r="AQ16" s="153">
        <f t="shared" ref="AQ16" si="71">AP16/$AL$4</f>
        <v>3.3602150537634409E-3</v>
      </c>
      <c r="AR16" s="141">
        <f>'[6]UNIT DATA'!$N3</f>
        <v>0</v>
      </c>
      <c r="AS16" s="153">
        <f t="shared" ref="AS16" si="72">AR16/$AL$4</f>
        <v>0</v>
      </c>
      <c r="AT16" s="152">
        <f>'[6]UNIT DATA'!$O3</f>
        <v>516.79999999999995</v>
      </c>
      <c r="AU16" s="153">
        <f t="shared" ref="AU16" si="73">AT16/$AL$4</f>
        <v>0.69462365591397845</v>
      </c>
      <c r="AV16" s="152">
        <f>'[6]UNIT DATA'!$P3</f>
        <v>9.4</v>
      </c>
      <c r="AW16" s="153">
        <f>(AM16-AV16)/$AL$4</f>
        <v>0.28938172043010751</v>
      </c>
      <c r="AX16" s="153">
        <f>AY16/($AL$4*BA16)</f>
        <v>0.10538007765830347</v>
      </c>
      <c r="AY16" s="154">
        <f>'[6]UNIT DATA'!$F3</f>
        <v>16935</v>
      </c>
      <c r="AZ16" s="155">
        <v>216</v>
      </c>
      <c r="BA16" s="141">
        <v>216</v>
      </c>
    </row>
    <row r="17" spans="1:53" ht="14.5" thickBot="1" x14ac:dyDescent="0.4">
      <c r="A17" s="150"/>
      <c r="B17" s="156" t="s">
        <v>45</v>
      </c>
      <c r="C17" s="181">
        <f>SUM(C15:C16)</f>
        <v>1090.45</v>
      </c>
      <c r="D17" s="181">
        <f t="shared" ref="D17:F17" si="74">SUM(D15:D16)</f>
        <v>978.53</v>
      </c>
      <c r="E17" s="181">
        <f>SUM(E15:E16)</f>
        <v>111.92</v>
      </c>
      <c r="F17" s="181">
        <f t="shared" si="74"/>
        <v>0</v>
      </c>
      <c r="G17" s="182">
        <f>(G15*$Q15+G16*$Q16)/$Q17</f>
        <v>0</v>
      </c>
      <c r="H17" s="181">
        <f t="shared" ref="H17" si="75">SUM(H15:H16)</f>
        <v>397.55</v>
      </c>
      <c r="I17" s="182">
        <f>(I15*$Q15+I16*$Q16)/$Q17</f>
        <v>0.24140296654112767</v>
      </c>
      <c r="J17" s="181">
        <f t="shared" ref="J17" si="76">SUM(J15:J16)</f>
        <v>0</v>
      </c>
      <c r="K17" s="182">
        <f>(K15*$Q15+K16*$Q16)/$Q17</f>
        <v>0</v>
      </c>
      <c r="L17" s="181">
        <f t="shared" ref="L17" si="77">SUM(L15:L16)</f>
        <v>137.13</v>
      </c>
      <c r="M17" s="182">
        <f>(M15*$Q15+M16*$Q16)/$Q17</f>
        <v>0.66818398286119751</v>
      </c>
      <c r="N17" s="182">
        <f>(N15*$Q15+N16*$Q16)/$Q17</f>
        <v>0.42825514436984885</v>
      </c>
      <c r="O17" s="183">
        <f>SUM(O15:O16)</f>
        <v>125537</v>
      </c>
      <c r="P17" s="184">
        <f>SUM(P15:P16)</f>
        <v>432</v>
      </c>
      <c r="Q17" s="184">
        <v>394</v>
      </c>
      <c r="S17" s="150"/>
      <c r="T17" s="156" t="s">
        <v>45</v>
      </c>
      <c r="U17" s="185">
        <f>SUM(U15:U16)</f>
        <v>549.54</v>
      </c>
      <c r="V17" s="185">
        <f t="shared" ref="V17:AD17" si="78">SUM(V15:V16)</f>
        <v>473.67</v>
      </c>
      <c r="W17" s="185">
        <f>SUM(W15:W16)</f>
        <v>75.87</v>
      </c>
      <c r="X17" s="185">
        <f t="shared" si="78"/>
        <v>13.63</v>
      </c>
      <c r="Y17" s="182">
        <f>(Y15*$AI15+Y16*$AI16)/$AI17</f>
        <v>1.1119470630891951E-2</v>
      </c>
      <c r="Z17" s="181">
        <f t="shared" si="78"/>
        <v>672</v>
      </c>
      <c r="AA17" s="182">
        <f>(AA15*$AI15+AA16*$AI16)/$AI17</f>
        <v>0.45177664974619292</v>
      </c>
      <c r="AB17" s="181">
        <f t="shared" si="78"/>
        <v>108.83</v>
      </c>
      <c r="AC17" s="182">
        <f>(AC15*$AI15+AC16*$AI16)/$AI17</f>
        <v>8.8784445250181282E-2</v>
      </c>
      <c r="AD17" s="181">
        <f t="shared" si="78"/>
        <v>35.090000000000003</v>
      </c>
      <c r="AE17" s="182">
        <f>(AE15*$AI15+AE16*$AI16)/$AI17</f>
        <v>0.41969271211022474</v>
      </c>
      <c r="AF17" s="182">
        <f>(AF15*$AI15+AF16*$AI16)/$AI17</f>
        <v>0.24706913222141649</v>
      </c>
      <c r="AG17" s="183">
        <f t="shared" ref="AG17" si="79">SUM(AG15:AG16)</f>
        <v>65416</v>
      </c>
      <c r="AH17" s="184">
        <f>SUM(AH15:AH16)</f>
        <v>432</v>
      </c>
      <c r="AI17" s="184">
        <f>SUM(AI15:AI16)</f>
        <v>394</v>
      </c>
      <c r="AK17" s="150"/>
      <c r="AL17" s="156" t="s">
        <v>45</v>
      </c>
      <c r="AM17" s="158">
        <f>SUM(AM15:AM16)</f>
        <v>224.7</v>
      </c>
      <c r="AN17" s="158">
        <f t="shared" ref="AN17:AV17" si="80">SUM(AN15:AN16)</f>
        <v>126.98</v>
      </c>
      <c r="AO17" s="158">
        <f>SUM(AO15:AO16)</f>
        <v>97.72</v>
      </c>
      <c r="AP17" s="158">
        <f t="shared" si="80"/>
        <v>2.5</v>
      </c>
      <c r="AQ17" s="159">
        <f>(AQ15*$BA15+AQ16*$BA16)/$BA17</f>
        <v>1.8421483543474703E-3</v>
      </c>
      <c r="AR17" s="158">
        <f t="shared" si="80"/>
        <v>744</v>
      </c>
      <c r="AS17" s="159">
        <f>(AS15*$BA15+AS16*$BA16)/$BA17</f>
        <v>0.45177664974619292</v>
      </c>
      <c r="AT17" s="158">
        <f t="shared" si="80"/>
        <v>516.79999999999995</v>
      </c>
      <c r="AU17" s="159">
        <f>(AU15*$BA15+AU16*$BA16)/$BA17</f>
        <v>0.38080890781070903</v>
      </c>
      <c r="AV17" s="158">
        <f t="shared" si="80"/>
        <v>9.4</v>
      </c>
      <c r="AW17" s="159">
        <f>(AW15*$BA15+AW16*$BA16)/$BA17</f>
        <v>0.15864581627640412</v>
      </c>
      <c r="AX17" s="159">
        <f>(AX15*$BA15+AX16*$BA16)/$BA17</f>
        <v>5.7771819223841489E-2</v>
      </c>
      <c r="AY17" s="160">
        <f>SUM(AY15:AY16)</f>
        <v>16935</v>
      </c>
      <c r="AZ17" s="178">
        <f>SUM(AZ15:AZ16)</f>
        <v>432</v>
      </c>
      <c r="BA17" s="178">
        <f t="shared" ref="BA17" si="81">SUM(BA15:BA16)</f>
        <v>394</v>
      </c>
    </row>
    <row r="18" spans="1:53" ht="14" x14ac:dyDescent="0.35">
      <c r="A18" s="150" t="s">
        <v>50</v>
      </c>
      <c r="B18" s="151">
        <v>5</v>
      </c>
      <c r="C18" s="152">
        <f>$B$4-F18-H18-J18</f>
        <v>303.79000000000002</v>
      </c>
      <c r="D18" s="152">
        <f>$B$4-E18-F18-H18-J18</f>
        <v>49.29000000000002</v>
      </c>
      <c r="E18" s="152">
        <f>'[7]UNIT DATA'!L2</f>
        <v>254.5</v>
      </c>
      <c r="F18" s="152">
        <f>'[7]UNIT DATA'!M2</f>
        <v>440.21</v>
      </c>
      <c r="G18" s="153">
        <f>F18/$B$4</f>
        <v>0.59168010752688172</v>
      </c>
      <c r="H18" s="152">
        <f>'[7]UNIT DATA'!$N2</f>
        <v>0</v>
      </c>
      <c r="I18" s="153">
        <f>H18/$B$4</f>
        <v>0</v>
      </c>
      <c r="J18" s="152">
        <f>'[7]UNIT DATA'!$O2</f>
        <v>0</v>
      </c>
      <c r="K18" s="153">
        <f>J18/$B$4</f>
        <v>0</v>
      </c>
      <c r="L18" s="141">
        <f>'[7]UNIT DATA'!$P2</f>
        <v>20.260000000000002</v>
      </c>
      <c r="M18" s="153">
        <f>(C18-L18)/$B$4</f>
        <v>0.38108870967741937</v>
      </c>
      <c r="N18" s="153">
        <f>O18/($B$4*Q18)</f>
        <v>3.605990783410138E-2</v>
      </c>
      <c r="O18" s="154">
        <f>'[7]UNIT DATA'!$F2</f>
        <v>9390</v>
      </c>
      <c r="P18" s="141">
        <v>410</v>
      </c>
      <c r="Q18" s="141">
        <v>350</v>
      </c>
      <c r="S18" s="150" t="s">
        <v>51</v>
      </c>
      <c r="T18" s="151">
        <v>5</v>
      </c>
      <c r="U18" s="141">
        <f t="shared" ref="U18:U19" si="82">T$4-X18-Z18-AB18</f>
        <v>624.53</v>
      </c>
      <c r="V18" s="141">
        <f t="shared" ref="V18:V19" si="83">T$4-W18-X18-Z18-AB18</f>
        <v>624.53</v>
      </c>
      <c r="W18" s="141">
        <f>'[8]UNIT DATA'!L2</f>
        <v>0</v>
      </c>
      <c r="X18" s="141">
        <f>'[8]UNIT DATA'!M2</f>
        <v>47.47</v>
      </c>
      <c r="Y18" s="153">
        <f t="shared" ref="Y18:Y19" si="84">X18/$T$4</f>
        <v>7.0639880952380954E-2</v>
      </c>
      <c r="Z18" s="141">
        <f>'[8]UNIT DATA'!N2</f>
        <v>0</v>
      </c>
      <c r="AA18" s="153">
        <f t="shared" ref="AA18:AA19" si="85">Z18/$T$4</f>
        <v>0</v>
      </c>
      <c r="AB18" s="141">
        <f>'[8]UNIT DATA'!$O2</f>
        <v>0</v>
      </c>
      <c r="AC18" s="153">
        <f t="shared" ref="AC18:AC19" si="86">AB18/$T$4</f>
        <v>0</v>
      </c>
      <c r="AD18" s="141">
        <f>'[8]UNIT DATA'!$P2</f>
        <v>19.5</v>
      </c>
      <c r="AE18" s="153">
        <f>(U18-AD18)/$T$4</f>
        <v>0.90034226190476185</v>
      </c>
      <c r="AF18" s="153">
        <f>AG18/($T$4*AI18)</f>
        <v>0.7198979591836735</v>
      </c>
      <c r="AG18" s="154">
        <f>'[8]UNIT DATA'!$F2</f>
        <v>169320</v>
      </c>
      <c r="AH18" s="141">
        <v>410</v>
      </c>
      <c r="AI18" s="141">
        <v>350</v>
      </c>
      <c r="AK18" s="150" t="s">
        <v>50</v>
      </c>
      <c r="AL18" s="151">
        <v>5</v>
      </c>
      <c r="AM18" s="141">
        <f>'[9]UNIT DATA'!J2</f>
        <v>744</v>
      </c>
      <c r="AN18" s="141">
        <f>'[9]UNIT DATA'!K2</f>
        <v>744</v>
      </c>
      <c r="AO18" s="141">
        <f>'[9]UNIT DATA'!L2</f>
        <v>0</v>
      </c>
      <c r="AP18" s="141">
        <f>'[9]UNIT DATA'!M2</f>
        <v>0</v>
      </c>
      <c r="AQ18" s="153">
        <f>AP18/$AL$4</f>
        <v>0</v>
      </c>
      <c r="AR18" s="141">
        <f>'[9]UNIT DATA'!$N2</f>
        <v>0</v>
      </c>
      <c r="AS18" s="153">
        <f>AR18/$AL$4</f>
        <v>0</v>
      </c>
      <c r="AT18" s="141">
        <f>'[9]UNIT DATA'!$O2</f>
        <v>0</v>
      </c>
      <c r="AU18" s="153">
        <f>AT18/$AL$4</f>
        <v>0</v>
      </c>
      <c r="AV18" s="141">
        <f>'[9]UNIT DATA'!$P2</f>
        <v>0.76</v>
      </c>
      <c r="AW18" s="153">
        <f>(AM18-AV18)/$AL$4</f>
        <v>0.99897849462365595</v>
      </c>
      <c r="AX18" s="153">
        <f>AY18/($AL$4*BA18)</f>
        <v>0.76056067588325649</v>
      </c>
      <c r="AY18" s="154">
        <f>'[9]UNIT DATA'!$F2</f>
        <v>198050</v>
      </c>
      <c r="AZ18" s="141">
        <v>410</v>
      </c>
      <c r="BA18" s="141">
        <v>350</v>
      </c>
    </row>
    <row r="19" spans="1:53" ht="14" x14ac:dyDescent="0.35">
      <c r="A19" s="150" t="s">
        <v>52</v>
      </c>
      <c r="B19" s="151">
        <v>6</v>
      </c>
      <c r="C19" s="152">
        <f>$B$4-F19-H19-J19</f>
        <v>744</v>
      </c>
      <c r="D19" s="152">
        <f>$B$4-E19-F19-H19-J19</f>
        <v>744</v>
      </c>
      <c r="E19" s="152">
        <f>'[7]UNIT DATA'!L3</f>
        <v>0</v>
      </c>
      <c r="F19" s="152">
        <f>'[7]UNIT DATA'!M3</f>
        <v>0</v>
      </c>
      <c r="G19" s="153">
        <f t="shared" ref="G19" si="87">F19/$B$4</f>
        <v>0</v>
      </c>
      <c r="H19" s="152">
        <f>'[7]UNIT DATA'!$N3</f>
        <v>0</v>
      </c>
      <c r="I19" s="153">
        <f t="shared" ref="I19" si="88">H19/$B$4</f>
        <v>0</v>
      </c>
      <c r="J19" s="152">
        <f>'[7]UNIT DATA'!$O3</f>
        <v>0</v>
      </c>
      <c r="K19" s="153">
        <f t="shared" ref="K19" si="89">J19/$B$4</f>
        <v>0</v>
      </c>
      <c r="L19" s="152">
        <f>'[7]UNIT DATA'!$P3</f>
        <v>0</v>
      </c>
      <c r="M19" s="153">
        <f t="shared" ref="M19" si="90">(C19-L19)/$B$4</f>
        <v>1</v>
      </c>
      <c r="N19" s="153">
        <f t="shared" ref="N19" si="91">O19/($B$4*Q19)</f>
        <v>0.75737327188940096</v>
      </c>
      <c r="O19" s="154">
        <f>'[7]UNIT DATA'!$F3</f>
        <v>197220</v>
      </c>
      <c r="P19" s="141">
        <v>410</v>
      </c>
      <c r="Q19" s="141">
        <v>350</v>
      </c>
      <c r="S19" s="150"/>
      <c r="T19" s="151">
        <v>6</v>
      </c>
      <c r="U19" s="141">
        <f t="shared" si="82"/>
        <v>672</v>
      </c>
      <c r="V19" s="141">
        <f t="shared" si="83"/>
        <v>672</v>
      </c>
      <c r="W19" s="141">
        <f>'[8]UNIT DATA'!L3</f>
        <v>0</v>
      </c>
      <c r="X19" s="141">
        <f>'[8]UNIT DATA'!M3</f>
        <v>0</v>
      </c>
      <c r="Y19" s="153">
        <f t="shared" si="84"/>
        <v>0</v>
      </c>
      <c r="Z19" s="141">
        <f>'[8]UNIT DATA'!N3</f>
        <v>0</v>
      </c>
      <c r="AA19" s="153">
        <f t="shared" si="85"/>
        <v>0</v>
      </c>
      <c r="AB19" s="141">
        <f>'[8]UNIT DATA'!$O3</f>
        <v>0</v>
      </c>
      <c r="AC19" s="153">
        <f t="shared" si="86"/>
        <v>0</v>
      </c>
      <c r="AD19" s="141">
        <f>'[8]UNIT DATA'!$P3</f>
        <v>0</v>
      </c>
      <c r="AE19" s="153">
        <f t="shared" ref="AE19" si="92">(U19-AD19)/$T$4</f>
        <v>1</v>
      </c>
      <c r="AF19" s="153">
        <f t="shared" ref="AF19" si="93">AG19/($T$4*AI19)</f>
        <v>0.75297619047619047</v>
      </c>
      <c r="AG19" s="154">
        <f>'[8]UNIT DATA'!$F3</f>
        <v>177100</v>
      </c>
      <c r="AH19" s="141">
        <v>410</v>
      </c>
      <c r="AI19" s="141">
        <v>350</v>
      </c>
      <c r="AK19" s="150" t="s">
        <v>52</v>
      </c>
      <c r="AL19" s="151">
        <v>6</v>
      </c>
      <c r="AM19" s="141">
        <f>'[9]UNIT DATA'!J3</f>
        <v>744</v>
      </c>
      <c r="AN19" s="141">
        <f>'[9]UNIT DATA'!K3</f>
        <v>744</v>
      </c>
      <c r="AO19" s="141">
        <f>'[9]UNIT DATA'!L3</f>
        <v>0</v>
      </c>
      <c r="AP19" s="141">
        <f>'[9]UNIT DATA'!M3</f>
        <v>0</v>
      </c>
      <c r="AQ19" s="153">
        <f t="shared" ref="AQ19" si="94">AP19/$AL$4</f>
        <v>0</v>
      </c>
      <c r="AR19" s="141">
        <f>'[9]UNIT DATA'!$N3</f>
        <v>0</v>
      </c>
      <c r="AS19" s="153">
        <f t="shared" ref="AS19" si="95">AR19/$AL$4</f>
        <v>0</v>
      </c>
      <c r="AT19" s="141">
        <f>'[9]UNIT DATA'!$O3</f>
        <v>0</v>
      </c>
      <c r="AU19" s="153">
        <f t="shared" ref="AU19" si="96">AT19/$AL$4</f>
        <v>0</v>
      </c>
      <c r="AV19" s="141">
        <f>'[9]UNIT DATA'!$P3</f>
        <v>6.04</v>
      </c>
      <c r="AW19" s="153">
        <f>(AM19-AV19)/$AL$4</f>
        <v>0.99188172043010758</v>
      </c>
      <c r="AX19" s="153">
        <f>AY19/($AL$4*BA19)</f>
        <v>0.73152841781874045</v>
      </c>
      <c r="AY19" s="154">
        <f>'[9]UNIT DATA'!$F3</f>
        <v>190490</v>
      </c>
      <c r="AZ19" s="141">
        <v>410</v>
      </c>
      <c r="BA19" s="141">
        <v>350</v>
      </c>
    </row>
    <row r="20" spans="1:53" ht="14.5" thickBot="1" x14ac:dyDescent="0.4">
      <c r="A20" s="150"/>
      <c r="B20" s="156" t="s">
        <v>45</v>
      </c>
      <c r="C20" s="185">
        <f>SUM(C18:C19)</f>
        <v>1047.79</v>
      </c>
      <c r="D20" s="185">
        <f t="shared" ref="D20" si="97">SUM(D18:D19)</f>
        <v>793.29</v>
      </c>
      <c r="E20" s="181">
        <f>SUM(E18:E19)</f>
        <v>254.5</v>
      </c>
      <c r="F20" s="181">
        <f t="shared" ref="F20" si="98">SUM(F18:F19)</f>
        <v>440.21</v>
      </c>
      <c r="G20" s="182">
        <f>(G18*$Q18+G19*$Q19)/$Q20</f>
        <v>0.29584005376344086</v>
      </c>
      <c r="H20" s="181">
        <f t="shared" ref="H20" si="99">SUM(H18:H19)</f>
        <v>0</v>
      </c>
      <c r="I20" s="182">
        <f>(I18*$Q18+I19*$Q19)/$Q20</f>
        <v>0</v>
      </c>
      <c r="J20" s="181">
        <f t="shared" ref="J20" si="100">SUM(J18:J19)</f>
        <v>0</v>
      </c>
      <c r="K20" s="182">
        <f>(K18*$Q18+K19*$Q19)/$Q20</f>
        <v>0</v>
      </c>
      <c r="L20" s="181">
        <f t="shared" ref="L20" si="101">SUM(L18:L19)</f>
        <v>20.260000000000002</v>
      </c>
      <c r="M20" s="182">
        <f>(M18*$Q18+M19*$Q19)/$Q20</f>
        <v>0.69054435483870968</v>
      </c>
      <c r="N20" s="182">
        <f>(N18*$Q18+N19*$Q19)/$Q20</f>
        <v>0.39671658986175123</v>
      </c>
      <c r="O20" s="183">
        <f>SUM(O18:O19)</f>
        <v>206610</v>
      </c>
      <c r="P20" s="184">
        <f>SUM(P18:P19)</f>
        <v>820</v>
      </c>
      <c r="Q20" s="184">
        <v>700</v>
      </c>
      <c r="S20" s="150"/>
      <c r="T20" s="156" t="s">
        <v>45</v>
      </c>
      <c r="U20" s="185">
        <f>SUM(U18:U19)</f>
        <v>1296.53</v>
      </c>
      <c r="V20" s="185">
        <f t="shared" ref="V20" si="102">SUM(V18:V19)</f>
        <v>1296.53</v>
      </c>
      <c r="W20" s="181">
        <f>SUM(W18:W19)</f>
        <v>0</v>
      </c>
      <c r="X20" s="185">
        <f t="shared" ref="X20" si="103">SUM(X18:X19)</f>
        <v>47.47</v>
      </c>
      <c r="Y20" s="182">
        <f>(Y18*$AI18+Y19*$AI19)/$AI20</f>
        <v>3.5319940476190477E-2</v>
      </c>
      <c r="Z20" s="181">
        <f t="shared" ref="Z20:AD20" si="104">SUM(Z18:Z19)</f>
        <v>0</v>
      </c>
      <c r="AA20" s="182">
        <f>(AA18*$AI18+AA19*$AI19)/$AI20</f>
        <v>0</v>
      </c>
      <c r="AB20" s="181">
        <f t="shared" si="104"/>
        <v>0</v>
      </c>
      <c r="AC20" s="182">
        <f>(AC18*$AI18+AC19*$AI19)/$AI20</f>
        <v>0</v>
      </c>
      <c r="AD20" s="181">
        <f t="shared" si="104"/>
        <v>19.5</v>
      </c>
      <c r="AE20" s="182">
        <f>(AE18*$AI18+AE19*$AI19)/$AI20</f>
        <v>0.95017113095238093</v>
      </c>
      <c r="AF20" s="182">
        <f>(AF18*$AI18+AF19*$AI19)/$AI20</f>
        <v>0.73643707482993204</v>
      </c>
      <c r="AG20" s="183">
        <f t="shared" ref="AG20" si="105">SUM(AG18:AG19)</f>
        <v>346420</v>
      </c>
      <c r="AH20" s="184">
        <f>SUM(AH18:AH19)</f>
        <v>820</v>
      </c>
      <c r="AI20" s="184">
        <f>SUM(AI18:AI19)</f>
        <v>700</v>
      </c>
      <c r="AK20" s="150"/>
      <c r="AL20" s="156" t="s">
        <v>45</v>
      </c>
      <c r="AM20" s="157">
        <f>SUM(AM18:AM19)</f>
        <v>1488</v>
      </c>
      <c r="AN20" s="157">
        <f t="shared" ref="AN20" si="106">SUM(AN18:AN19)</f>
        <v>1488</v>
      </c>
      <c r="AO20" s="158">
        <f>SUM(AO18:AO19)</f>
        <v>0</v>
      </c>
      <c r="AP20" s="158">
        <f t="shared" ref="AP20" si="107">SUM(AP18:AP19)</f>
        <v>0</v>
      </c>
      <c r="AQ20" s="159">
        <f>(AQ18*$BA18+AQ19*$BA19)/$BA20</f>
        <v>0</v>
      </c>
      <c r="AR20" s="158">
        <f t="shared" ref="AR20" si="108">SUM(AR18:AR19)</f>
        <v>0</v>
      </c>
      <c r="AS20" s="159">
        <f>(AS18*$BA18+AS19*$BA19)/$BA20</f>
        <v>0</v>
      </c>
      <c r="AT20" s="158">
        <f t="shared" ref="AT20" si="109">SUM(AT18:AT19)</f>
        <v>0</v>
      </c>
      <c r="AU20" s="159">
        <f>(AU18*$BA18+AU19*$BA19)/$BA20</f>
        <v>0</v>
      </c>
      <c r="AV20" s="158">
        <f t="shared" ref="AV20" si="110">SUM(AV18:AV19)</f>
        <v>6.8</v>
      </c>
      <c r="AW20" s="159">
        <f>(AW18*$BA18+AW19*$BA19)/$BA20</f>
        <v>0.99543010752688177</v>
      </c>
      <c r="AX20" s="159">
        <f>(AX18*$BA18+AX19*$BA19)/$BA20</f>
        <v>0.74604454685099852</v>
      </c>
      <c r="AY20" s="160">
        <f>SUM(AY18:AY19)</f>
        <v>388540</v>
      </c>
      <c r="AZ20" s="186">
        <f>SUM(AZ18:AZ19)</f>
        <v>820</v>
      </c>
      <c r="BA20" s="178">
        <f t="shared" ref="BA20" si="111">SUM(BA18:BA19)</f>
        <v>700</v>
      </c>
    </row>
    <row r="21" spans="1:53" ht="14" x14ac:dyDescent="0.35">
      <c r="A21" s="150" t="s">
        <v>53</v>
      </c>
      <c r="B21" s="151">
        <v>1</v>
      </c>
      <c r="C21" s="152">
        <f>$B$4-F21-H21-J21</f>
        <v>0</v>
      </c>
      <c r="D21" s="152">
        <f>$B$4-E21-F21-H21-J21</f>
        <v>0</v>
      </c>
      <c r="E21" s="152">
        <f>'[10]UNIT DATA'!L2</f>
        <v>0</v>
      </c>
      <c r="F21" s="141">
        <f>'[10]UNIT DATA'!M2</f>
        <v>744</v>
      </c>
      <c r="G21" s="153">
        <f>F21/$B$4</f>
        <v>1</v>
      </c>
      <c r="H21" s="152">
        <f>'[10]UNIT DATA'!$N2</f>
        <v>0</v>
      </c>
      <c r="I21" s="153">
        <f>H21/$B$4</f>
        <v>0</v>
      </c>
      <c r="J21" s="152">
        <f>'[10]UNIT DATA'!$O2</f>
        <v>0</v>
      </c>
      <c r="K21" s="153">
        <f>J21/$B$4</f>
        <v>0</v>
      </c>
      <c r="L21" s="152">
        <f>'[10]UNIT DATA'!$P2</f>
        <v>0</v>
      </c>
      <c r="M21" s="153">
        <f>(C21-L21)/$B$4</f>
        <v>0</v>
      </c>
      <c r="N21" s="153">
        <f>O21/($B$4*Q21)</f>
        <v>0</v>
      </c>
      <c r="O21" s="141">
        <f>'[10]UNIT DATA'!$F2</f>
        <v>0</v>
      </c>
      <c r="P21" s="141">
        <v>450</v>
      </c>
      <c r="Q21" s="141">
        <v>450</v>
      </c>
      <c r="S21" s="150" t="s">
        <v>53</v>
      </c>
      <c r="T21" s="151">
        <v>1</v>
      </c>
      <c r="U21" s="141">
        <f t="shared" ref="U21:U22" si="112">T$4-X21-Z21-AB21</f>
        <v>0</v>
      </c>
      <c r="V21" s="141">
        <f t="shared" ref="V21:V22" si="113">T$4-W21-X21-Z21-AB21</f>
        <v>0</v>
      </c>
      <c r="W21" s="141">
        <f>'[11]UNIT DATA'!L2</f>
        <v>0</v>
      </c>
      <c r="X21" s="141">
        <f>'[11]UNIT DATA'!M2</f>
        <v>672</v>
      </c>
      <c r="Y21" s="153">
        <f t="shared" ref="Y21:Y22" si="114">X21/$T$4</f>
        <v>1</v>
      </c>
      <c r="Z21" s="141">
        <f>'[11]UNIT DATA'!$N2</f>
        <v>0</v>
      </c>
      <c r="AA21" s="153">
        <f t="shared" ref="AA21:AA22" si="115">Z21/$T$4</f>
        <v>0</v>
      </c>
      <c r="AB21" s="141">
        <f>'[11]UNIT DATA'!$O2</f>
        <v>0</v>
      </c>
      <c r="AC21" s="153">
        <f t="shared" ref="AC21:AC22" si="116">AB21/$T$4</f>
        <v>0</v>
      </c>
      <c r="AD21" s="141">
        <f>'[11]UNIT DATA'!$P2</f>
        <v>0</v>
      </c>
      <c r="AE21" s="153">
        <f>(U21-AD21)/$T$4</f>
        <v>0</v>
      </c>
      <c r="AF21" s="153">
        <f>AG21/($T$4*AI21)</f>
        <v>0</v>
      </c>
      <c r="AG21" s="141">
        <f>'[11]UNIT DATA'!$F2</f>
        <v>0</v>
      </c>
      <c r="AH21" s="141">
        <v>450</v>
      </c>
      <c r="AI21" s="141">
        <v>450</v>
      </c>
      <c r="AK21" s="150" t="s">
        <v>53</v>
      </c>
      <c r="AL21" s="151">
        <v>1</v>
      </c>
      <c r="AM21" s="141">
        <f>'[12]UNIT DATA'!J2</f>
        <v>0</v>
      </c>
      <c r="AN21" s="141">
        <f>'[12]UNIT DATA'!K2</f>
        <v>0</v>
      </c>
      <c r="AO21" s="141">
        <f>'[12]UNIT DATA'!L2</f>
        <v>0</v>
      </c>
      <c r="AP21" s="141">
        <f>'[12]UNIT DATA'!M2</f>
        <v>744</v>
      </c>
      <c r="AQ21" s="153">
        <f>AP21/$AL$4</f>
        <v>1</v>
      </c>
      <c r="AR21" s="141">
        <f>'[12]UNIT DATA'!$N2</f>
        <v>0</v>
      </c>
      <c r="AS21" s="153">
        <f>AR21/$AL$4</f>
        <v>0</v>
      </c>
      <c r="AT21" s="141">
        <f>'[12]UNIT DATA'!$O2</f>
        <v>0</v>
      </c>
      <c r="AU21" s="153">
        <f>AT21/$AL$4</f>
        <v>0</v>
      </c>
      <c r="AV21" s="141">
        <f>'[12]UNIT DATA'!$P2</f>
        <v>0</v>
      </c>
      <c r="AW21" s="153">
        <f>(AM21-AV21)/$AL$4</f>
        <v>0</v>
      </c>
      <c r="AX21" s="153">
        <f>AY21/($AL$4*BA21)</f>
        <v>0</v>
      </c>
      <c r="AY21" s="141">
        <f>'[12]UNIT DATA'!$F2</f>
        <v>0</v>
      </c>
      <c r="AZ21" s="141">
        <v>450</v>
      </c>
      <c r="BA21" s="141">
        <v>450</v>
      </c>
    </row>
    <row r="22" spans="1:53" ht="14" x14ac:dyDescent="0.35">
      <c r="B22" s="151">
        <v>2</v>
      </c>
      <c r="C22" s="152">
        <f>$B$4-F22-H22-J22</f>
        <v>733.52</v>
      </c>
      <c r="D22" s="152">
        <f>$B$4-E22-F22-H22-J22</f>
        <v>714.27</v>
      </c>
      <c r="E22" s="141">
        <f>'[10]UNIT DATA'!L3</f>
        <v>19.25</v>
      </c>
      <c r="F22" s="141">
        <f>'[10]UNIT DATA'!M3</f>
        <v>10.48</v>
      </c>
      <c r="G22" s="153">
        <f t="shared" ref="G22" si="117">F22/$B$4</f>
        <v>1.4086021505376344E-2</v>
      </c>
      <c r="H22" s="152">
        <f>'[10]UNIT DATA'!$N3</f>
        <v>0</v>
      </c>
      <c r="I22" s="153">
        <f t="shared" ref="I22" si="118">H22/$B$4</f>
        <v>0</v>
      </c>
      <c r="J22" s="152">
        <f>'[10]UNIT DATA'!$O3</f>
        <v>0</v>
      </c>
      <c r="K22" s="153">
        <f t="shared" ref="K22" si="119">J22/$B$4</f>
        <v>0</v>
      </c>
      <c r="L22" s="152">
        <f>'[10]UNIT DATA'!$P3</f>
        <v>585.6</v>
      </c>
      <c r="M22" s="153">
        <f t="shared" ref="M22" si="120">(C22-L22)/$B$4</f>
        <v>0.19881720430107522</v>
      </c>
      <c r="N22" s="153">
        <f t="shared" ref="N22" si="121">O22/($B$4*Q22)</f>
        <v>0.60026881720430103</v>
      </c>
      <c r="O22" s="154">
        <f>'[10]UNIT DATA'!$F3</f>
        <v>156310</v>
      </c>
      <c r="P22" s="141">
        <v>450</v>
      </c>
      <c r="Q22" s="141">
        <v>350</v>
      </c>
      <c r="T22" s="151">
        <v>2</v>
      </c>
      <c r="U22" s="141">
        <f t="shared" si="112"/>
        <v>475.43</v>
      </c>
      <c r="V22" s="141">
        <f t="shared" si="113"/>
        <v>475.43</v>
      </c>
      <c r="W22" s="141">
        <f>'[11]UNIT DATA'!L3</f>
        <v>0</v>
      </c>
      <c r="X22" s="141">
        <f>'[11]UNIT DATA'!M3</f>
        <v>196.57</v>
      </c>
      <c r="Y22" s="153">
        <f t="shared" si="114"/>
        <v>0.29251488095238093</v>
      </c>
      <c r="Z22" s="141">
        <f>'[11]UNIT DATA'!$N3</f>
        <v>0</v>
      </c>
      <c r="AA22" s="153">
        <f t="shared" si="115"/>
        <v>0</v>
      </c>
      <c r="AB22" s="141">
        <f>'[11]UNIT DATA'!$O3</f>
        <v>0</v>
      </c>
      <c r="AC22" s="153">
        <f t="shared" si="116"/>
        <v>0</v>
      </c>
      <c r="AD22" s="141">
        <f>'[11]UNIT DATA'!$P3</f>
        <v>304.2</v>
      </c>
      <c r="AE22" s="153">
        <f t="shared" ref="AE22" si="122">(U22-AD22)/$T$4</f>
        <v>0.25480654761904764</v>
      </c>
      <c r="AF22" s="153">
        <f t="shared" ref="AF22" si="123">AG22/($T$4*AI22)</f>
        <v>0.48531037414965988</v>
      </c>
      <c r="AG22" s="154">
        <f>'[11]UNIT DATA'!$F3</f>
        <v>114145</v>
      </c>
      <c r="AH22" s="141">
        <v>450</v>
      </c>
      <c r="AI22" s="141">
        <v>350</v>
      </c>
      <c r="AL22" s="151">
        <v>2</v>
      </c>
      <c r="AM22" s="152">
        <f>'[12]UNIT DATA'!J3</f>
        <v>710.3</v>
      </c>
      <c r="AN22" s="141">
        <f>'[12]UNIT DATA'!K3</f>
        <v>531.42999999999995</v>
      </c>
      <c r="AO22" s="141">
        <f>'[12]UNIT DATA'!L3</f>
        <v>178.87</v>
      </c>
      <c r="AP22" s="152">
        <f>'[12]UNIT DATA'!M3</f>
        <v>33.700000000000003</v>
      </c>
      <c r="AQ22" s="153">
        <f t="shared" ref="AQ22" si="124">AP22/$AL$4</f>
        <v>4.529569892473119E-2</v>
      </c>
      <c r="AR22" s="141">
        <f>'[12]UNIT DATA'!$N3</f>
        <v>0</v>
      </c>
      <c r="AS22" s="153">
        <f t="shared" ref="AS22" si="125">AR22/$AL$4</f>
        <v>0</v>
      </c>
      <c r="AT22" s="141">
        <f>'[12]UNIT DATA'!$O3</f>
        <v>0</v>
      </c>
      <c r="AU22" s="153">
        <f t="shared" ref="AU22" si="126">AT22/$AL$4</f>
        <v>0</v>
      </c>
      <c r="AV22" s="141">
        <f>'[12]UNIT DATA'!$P3</f>
        <v>151.84</v>
      </c>
      <c r="AW22" s="153">
        <f>(AM22-AV22)/$AL$4</f>
        <v>0.75061827956989235</v>
      </c>
      <c r="AX22" s="153">
        <f>AY22/($AL$4*BA22)</f>
        <v>0.51649385560675887</v>
      </c>
      <c r="AY22" s="154">
        <f>'[12]UNIT DATA'!$F3</f>
        <v>134495</v>
      </c>
      <c r="AZ22" s="141">
        <v>450</v>
      </c>
      <c r="BA22" s="141">
        <v>350</v>
      </c>
    </row>
    <row r="23" spans="1:53" ht="14.5" thickBot="1" x14ac:dyDescent="0.4">
      <c r="B23" s="156" t="s">
        <v>45</v>
      </c>
      <c r="C23" s="181">
        <f>SUM(C21:C22)</f>
        <v>733.52</v>
      </c>
      <c r="D23" s="181">
        <f t="shared" ref="D23" si="127">SUM(D21:D22)</f>
        <v>714.27</v>
      </c>
      <c r="E23" s="181">
        <f>SUM(E21:E22)</f>
        <v>19.25</v>
      </c>
      <c r="F23" s="181">
        <f t="shared" ref="F23" si="128">SUM(F21:F22)</f>
        <v>754.48</v>
      </c>
      <c r="G23" s="182">
        <f>(G21*$Q21+G22*$Q22)/$Q23</f>
        <v>0.56866263440860221</v>
      </c>
      <c r="H23" s="181">
        <f t="shared" ref="H23" si="129">SUM(H21:H22)</f>
        <v>0</v>
      </c>
      <c r="I23" s="182">
        <f>(I21*$Q21+I22*$Q22)/$Q23</f>
        <v>0</v>
      </c>
      <c r="J23" s="181">
        <f t="shared" ref="J23" si="130">SUM(J21:J22)</f>
        <v>0</v>
      </c>
      <c r="K23" s="182">
        <f>(K21*$Q21+K22*$Q22)/$Q23</f>
        <v>0</v>
      </c>
      <c r="L23" s="181">
        <f t="shared" ref="L23" si="131">SUM(L21:L22)</f>
        <v>585.6</v>
      </c>
      <c r="M23" s="182">
        <f>(M21*$Q21+M22*$Q22)/$Q23</f>
        <v>8.6982526881720409E-2</v>
      </c>
      <c r="N23" s="182">
        <f>(N21*$Q21+N22*$Q22)/$Q23</f>
        <v>0.26261760752688168</v>
      </c>
      <c r="O23" s="183">
        <f>SUM(O21:O22)</f>
        <v>156310</v>
      </c>
      <c r="P23" s="184">
        <f>SUM(P21:P22)</f>
        <v>900</v>
      </c>
      <c r="Q23" s="184">
        <v>800</v>
      </c>
      <c r="T23" s="156" t="s">
        <v>45</v>
      </c>
      <c r="U23" s="185">
        <f>SUM(U21:U22)</f>
        <v>475.43</v>
      </c>
      <c r="V23" s="185">
        <f t="shared" ref="V23" si="132">SUM(V21:V22)</f>
        <v>475.43</v>
      </c>
      <c r="W23" s="181">
        <f>SUM(W21:W22)</f>
        <v>0</v>
      </c>
      <c r="X23" s="185">
        <f t="shared" ref="X23" si="133">SUM(X21:X22)</f>
        <v>868.56999999999994</v>
      </c>
      <c r="Y23" s="182">
        <f>(Y21*$AI21+Y22*$AI22)/$AI23</f>
        <v>0.69047526041666674</v>
      </c>
      <c r="Z23" s="181">
        <f t="shared" ref="Z23:AD23" si="134">SUM(Z21:Z22)</f>
        <v>0</v>
      </c>
      <c r="AA23" s="182">
        <f>(AA21*$AI21+AA22*$AI22)/$AI23</f>
        <v>0</v>
      </c>
      <c r="AB23" s="181">
        <f t="shared" si="134"/>
        <v>0</v>
      </c>
      <c r="AC23" s="182">
        <f>(AC21*$AI21+AC22*$AI22)/$AI23</f>
        <v>0</v>
      </c>
      <c r="AD23" s="181">
        <f t="shared" si="134"/>
        <v>304.2</v>
      </c>
      <c r="AE23" s="182">
        <f>(AE21*$AI21+AE22*$AI22)/$AI23</f>
        <v>0.11147786458333334</v>
      </c>
      <c r="AF23" s="182">
        <f>(AF21*$AI21+AF22*$AI22)/$AI23</f>
        <v>0.2123232886904762</v>
      </c>
      <c r="AG23" s="183">
        <f t="shared" ref="AG23" si="135">SUM(AG21:AG22)</f>
        <v>114145</v>
      </c>
      <c r="AH23" s="184">
        <f>SUM(AH21:AH22)</f>
        <v>900</v>
      </c>
      <c r="AI23" s="184">
        <f>SUM(AI21:AI22)</f>
        <v>800</v>
      </c>
      <c r="AL23" s="156" t="s">
        <v>45</v>
      </c>
      <c r="AM23" s="158">
        <f>SUM(AM21:AM22)</f>
        <v>710.3</v>
      </c>
      <c r="AN23" s="158">
        <f t="shared" ref="AN23" si="136">SUM(AN21:AN22)</f>
        <v>531.42999999999995</v>
      </c>
      <c r="AO23" s="158">
        <f>SUM(AO21:AO22)</f>
        <v>178.87</v>
      </c>
      <c r="AP23" s="158">
        <f t="shared" ref="AP23" si="137">SUM(AP21:AP22)</f>
        <v>777.7</v>
      </c>
      <c r="AQ23" s="159">
        <f>(AQ21*$BA21+AQ22*$BA22)/$BA23</f>
        <v>0.58231686827956997</v>
      </c>
      <c r="AR23" s="158">
        <f t="shared" ref="AR23" si="138">SUM(AR21:AR22)</f>
        <v>0</v>
      </c>
      <c r="AS23" s="159">
        <f>(AS21*$BA21+AS22*$BA22)/$BA23</f>
        <v>0</v>
      </c>
      <c r="AT23" s="158">
        <f t="shared" ref="AT23" si="139">SUM(AT21:AT22)</f>
        <v>0</v>
      </c>
      <c r="AU23" s="159">
        <f>(AU21*$BA21+AU22*$BA22)/$BA23</f>
        <v>0</v>
      </c>
      <c r="AV23" s="158">
        <f t="shared" ref="AV23" si="140">SUM(AV21:AV22)</f>
        <v>151.84</v>
      </c>
      <c r="AW23" s="159">
        <f>(AW21*$BA21+AW22*$BA22)/$BA23</f>
        <v>0.32839549731182793</v>
      </c>
      <c r="AX23" s="159">
        <f>(AX21*$BA21+AX22*$BA22)/$BA23</f>
        <v>0.225966061827957</v>
      </c>
      <c r="AY23" s="160">
        <f>SUM(AY21:AY22)</f>
        <v>134495</v>
      </c>
      <c r="AZ23" s="178">
        <f>SUM(AZ21:AZ22)</f>
        <v>900</v>
      </c>
      <c r="BA23" s="178">
        <f t="shared" ref="BA23" si="141">SUM(BA21:BA22)</f>
        <v>800</v>
      </c>
    </row>
    <row r="24" spans="1:53" ht="28.5" thickBot="1" x14ac:dyDescent="0.4">
      <c r="B24" s="187" t="s">
        <v>54</v>
      </c>
      <c r="C24" s="188">
        <f>SUM(C23,C20,C17,C14)</f>
        <v>4546.47</v>
      </c>
      <c r="D24" s="188">
        <f t="shared" ref="D24:L24" si="142">SUM(D23,D20,D17,D14)</f>
        <v>4141.83</v>
      </c>
      <c r="E24" s="188">
        <f t="shared" si="142"/>
        <v>404.64</v>
      </c>
      <c r="F24" s="188">
        <f t="shared" si="142"/>
        <v>1333.77</v>
      </c>
      <c r="G24" s="189">
        <f>(G14*$Q14+G17*$Q17+G20*$Q20+G23*$Q23)/$Q24</f>
        <v>0.27011367266244507</v>
      </c>
      <c r="H24" s="188">
        <f t="shared" si="142"/>
        <v>2712.38</v>
      </c>
      <c r="I24" s="189">
        <f>(I14*$Q14+I17*$Q17+I20*$Q20+I23*$Q23)/$Q24</f>
        <v>0.15987387929880906</v>
      </c>
      <c r="J24" s="188">
        <f t="shared" si="142"/>
        <v>335.38</v>
      </c>
      <c r="K24" s="189">
        <f>(K14*$Q14+K17*$Q17+K20*$Q20+K23*$Q23)/$Q24</f>
        <v>1.8096329582194825E-2</v>
      </c>
      <c r="L24" s="188">
        <f t="shared" si="142"/>
        <v>1400.1</v>
      </c>
      <c r="M24" s="189">
        <f t="shared" ref="M24:N24" si="143">(M14*$Q14+M17*$Q17+M20*$Q20+M23*$Q23)/$Q24</f>
        <v>0.39611879648454862</v>
      </c>
      <c r="N24" s="189">
        <f t="shared" si="143"/>
        <v>0.33557635444589767</v>
      </c>
      <c r="O24" s="190">
        <f t="shared" ref="O24" si="144">SUM(O23,O20,O17,O14)</f>
        <v>621925</v>
      </c>
      <c r="P24" s="190">
        <f t="shared" ref="P24" si="145">SUM(P23,P20,P17,P14)</f>
        <v>2792</v>
      </c>
      <c r="Q24" s="190">
        <f t="shared" ref="Q24" si="146">SUM(Q23,Q20,Q17,Q14)</f>
        <v>2491</v>
      </c>
      <c r="T24" s="187" t="s">
        <v>54</v>
      </c>
      <c r="U24" s="188">
        <f>SUM(U14,U17,U20,U23)</f>
        <v>3936.5799999999995</v>
      </c>
      <c r="V24" s="188">
        <f t="shared" ref="V24:AD24" si="147">SUM(V14,V17,V20,V23)</f>
        <v>3815.93</v>
      </c>
      <c r="W24" s="188">
        <f t="shared" si="147"/>
        <v>120.65</v>
      </c>
      <c r="X24" s="188">
        <f t="shared" si="147"/>
        <v>1106.9099999999999</v>
      </c>
      <c r="Y24" s="189">
        <f>(Y14*$AI14+Y17*$AI17+Y20*$AI20+Y23*$AI23)/$AI24</f>
        <v>0.23918727657662828</v>
      </c>
      <c r="Z24" s="188">
        <f t="shared" si="147"/>
        <v>2688</v>
      </c>
      <c r="AA24" s="189">
        <f>(AA14*$AI14+AA17*$AI17+AA20*$AI20+AA23*$AI23)/$AI24</f>
        <v>0.18867924528301888</v>
      </c>
      <c r="AB24" s="188">
        <f t="shared" si="147"/>
        <v>332.51</v>
      </c>
      <c r="AC24" s="189">
        <f>(AC14*$AI14+AC17*$AI17+AC20*$AI20+AC23*$AI23)/$AI24</f>
        <v>2.7405373630785108E-2</v>
      </c>
      <c r="AD24" s="188">
        <f t="shared" si="147"/>
        <v>543.16</v>
      </c>
      <c r="AE24" s="189">
        <f>(AE14*$AI14+AE17*$AI17+AE20*$AI20+AE23*$AI23)/$AI24</f>
        <v>0.46179392240637723</v>
      </c>
      <c r="AF24" s="189">
        <f>(AF14*$AI14+AF17*$AI17+AF20*$AI20+AF23*$AI23)/$AI24</f>
        <v>0.39763505763606127</v>
      </c>
      <c r="AG24" s="190">
        <f>SUM(AG23,AG20,AG17,AG14)</f>
        <v>665622</v>
      </c>
      <c r="AH24" s="190">
        <f>SUM(AH23,AH20,AH17,AH14)</f>
        <v>2792</v>
      </c>
      <c r="AI24" s="190">
        <v>2491</v>
      </c>
      <c r="AL24" s="187" t="s">
        <v>54</v>
      </c>
      <c r="AM24" s="188">
        <f>SUM(AM23,AM20,AM17,AM14)</f>
        <v>4310.62</v>
      </c>
      <c r="AN24" s="188">
        <f t="shared" ref="AN24:AV24" si="148">SUM(AN23,AN20,AN17,AN14)</f>
        <v>3724.0499999999997</v>
      </c>
      <c r="AO24" s="188">
        <f t="shared" si="148"/>
        <v>586.57000000000005</v>
      </c>
      <c r="AP24" s="188">
        <f t="shared" si="148"/>
        <v>972.84</v>
      </c>
      <c r="AQ24" s="189">
        <f>(AQ14*$BA14+AQ17*$BA17+AQ20*$BA20+AQ23*$BA23)/$BA24</f>
        <v>0.19726089729477736</v>
      </c>
      <c r="AR24" s="188">
        <f t="shared" si="148"/>
        <v>2976</v>
      </c>
      <c r="AS24" s="189">
        <f>(AS14*$BA14+AS17*$BA17+AS20*$BA20+AS23*$BA23)/$BA24</f>
        <v>0.18867924528301888</v>
      </c>
      <c r="AT24" s="188">
        <f t="shared" si="148"/>
        <v>668.54</v>
      </c>
      <c r="AU24" s="189">
        <f>(AU14*$BA14+AU17*$BA17+AU20*$BA20+AU23*$BA23)/$BA24</f>
        <v>6.8035977907564008E-2</v>
      </c>
      <c r="AV24" s="188">
        <f t="shared" si="148"/>
        <v>381.84000000000003</v>
      </c>
      <c r="AW24" s="189">
        <f>(AW14*$BA14+AW17*$BA17+AW20*$BA20+AW23*$BA23)/$BA24</f>
        <v>0.50395835221852436</v>
      </c>
      <c r="AX24" s="189">
        <f>(AX14*$BA14+AX17*$BA17+AX20*$BA20+AX23*$BA23)/$BA24</f>
        <v>0.36186831734027441</v>
      </c>
      <c r="AY24" s="188">
        <f t="shared" ref="AY24" si="149">SUM(AY23,AY20,AY17,AY14)</f>
        <v>670652</v>
      </c>
      <c r="AZ24" s="190">
        <f>SUM(AZ23,AZ20,AZ17,AZ14)</f>
        <v>2792</v>
      </c>
      <c r="BA24" s="190">
        <f>SUM(BA23,BA20,BA17,BA14)</f>
        <v>2491</v>
      </c>
    </row>
    <row r="25" spans="1:53" ht="14" x14ac:dyDescent="0.35">
      <c r="A25" s="142" t="s">
        <v>55</v>
      </c>
      <c r="B25" s="141" t="s">
        <v>56</v>
      </c>
      <c r="C25" s="152">
        <f t="shared" ref="C25:C34" si="150">$B$4-F25-H25-J25</f>
        <v>0</v>
      </c>
      <c r="D25" s="152">
        <f t="shared" ref="D25:D34" si="151">$B$4-E25-F25-H25-J25</f>
        <v>0</v>
      </c>
      <c r="E25" s="141">
        <f>'[13]UNIT DATA'!L2</f>
        <v>0</v>
      </c>
      <c r="F25" s="141">
        <f>'[13]UNIT DATA'!M2</f>
        <v>744</v>
      </c>
      <c r="G25" s="153">
        <f t="shared" ref="G25:G34" si="152">F25/$B$4</f>
        <v>1</v>
      </c>
      <c r="H25" s="141">
        <f>'[13]UNIT DATA'!N2</f>
        <v>0</v>
      </c>
      <c r="I25" s="153">
        <f t="shared" ref="I25:I34" si="153">H25/$B$4</f>
        <v>0</v>
      </c>
      <c r="J25" s="141">
        <f>'[13]UNIT DATA'!O2</f>
        <v>0</v>
      </c>
      <c r="K25" s="153">
        <f t="shared" ref="K25:K34" si="154">J25/$B$4</f>
        <v>0</v>
      </c>
      <c r="L25" s="141">
        <f>'[13]UNIT DATA'!P2</f>
        <v>0</v>
      </c>
      <c r="M25" s="153">
        <f t="shared" ref="M25:M34" si="155">(C25-L25)/$B$4</f>
        <v>0</v>
      </c>
      <c r="N25" s="153">
        <f t="shared" ref="N25:N34" si="156">O25/($B$4*Q25)</f>
        <v>0</v>
      </c>
      <c r="O25" s="141">
        <f>'[13]UNIT DATA'!$F2</f>
        <v>0</v>
      </c>
      <c r="P25" s="141">
        <v>96</v>
      </c>
      <c r="Q25" s="141">
        <v>96</v>
      </c>
      <c r="S25" s="142" t="s">
        <v>55</v>
      </c>
      <c r="T25" s="141" t="s">
        <v>56</v>
      </c>
      <c r="U25" s="141">
        <f t="shared" ref="U25:U34" si="157">T$4-X25-Z25-AB25</f>
        <v>0</v>
      </c>
      <c r="V25" s="141">
        <f t="shared" ref="V25:V34" si="158">T$4-W25-X25-Z25-AB25</f>
        <v>0</v>
      </c>
      <c r="W25" s="141">
        <f>'[14]UNIT DATA'!L2</f>
        <v>0</v>
      </c>
      <c r="X25" s="141">
        <f>'[14]UNIT DATA'!M2</f>
        <v>672</v>
      </c>
      <c r="Y25" s="153">
        <f t="shared" ref="Y25:Y34" si="159">X25/$T$4</f>
        <v>1</v>
      </c>
      <c r="Z25" s="141">
        <f>'[14]UNIT DATA'!$N2</f>
        <v>0</v>
      </c>
      <c r="AA25" s="153">
        <f t="shared" ref="AA25:AA34" si="160">Z25/$T$4</f>
        <v>0</v>
      </c>
      <c r="AB25" s="141">
        <f>'[14]UNIT DATA'!$O2</f>
        <v>0</v>
      </c>
      <c r="AC25" s="153">
        <f>AB25/$T$4</f>
        <v>0</v>
      </c>
      <c r="AD25" s="141">
        <f>'[14]UNIT DATA'!$P2</f>
        <v>0</v>
      </c>
      <c r="AE25" s="153">
        <f>(U25-AD25)/$T$4</f>
        <v>0</v>
      </c>
      <c r="AF25" s="153">
        <f>AG25/($T$4*AI25)</f>
        <v>0</v>
      </c>
      <c r="AG25" s="141">
        <f>'[14]UNIT DATA'!$F2</f>
        <v>0</v>
      </c>
      <c r="AH25" s="141">
        <v>96</v>
      </c>
      <c r="AI25" s="141">
        <v>96</v>
      </c>
      <c r="AK25" s="142" t="s">
        <v>55</v>
      </c>
      <c r="AL25" s="141" t="s">
        <v>56</v>
      </c>
      <c r="AM25" s="141">
        <f>'[15]UNIT DATA'!J2</f>
        <v>0</v>
      </c>
      <c r="AN25" s="141">
        <f>'[15]UNIT DATA'!K2</f>
        <v>0</v>
      </c>
      <c r="AO25" s="141">
        <f>'[15]UNIT DATA'!L2</f>
        <v>0</v>
      </c>
      <c r="AP25" s="141">
        <f>'[15]UNIT DATA'!M2</f>
        <v>744</v>
      </c>
      <c r="AQ25" s="153">
        <f>AP25/$AL$4</f>
        <v>1</v>
      </c>
      <c r="AR25" s="141">
        <f>'[15]UNIT DATA'!$N2</f>
        <v>0</v>
      </c>
      <c r="AS25" s="153">
        <f>AR25/$AL$4</f>
        <v>0</v>
      </c>
      <c r="AT25" s="141">
        <f>'[15]UNIT DATA'!$O2</f>
        <v>0</v>
      </c>
      <c r="AU25" s="153">
        <f>AT25/$AL$4</f>
        <v>0</v>
      </c>
      <c r="AV25" s="141">
        <f>'[15]UNIT DATA'!$P2</f>
        <v>0</v>
      </c>
      <c r="AW25" s="153">
        <f t="shared" ref="AW25:AW34" si="161">(AM25-AV25)/$AL$4</f>
        <v>0</v>
      </c>
      <c r="AX25" s="153">
        <f t="shared" ref="AX25:AX34" si="162">AY25/($AL$4*BA25)</f>
        <v>0</v>
      </c>
      <c r="AY25" s="141">
        <f>'[15]UNIT DATA'!$F2</f>
        <v>0</v>
      </c>
      <c r="AZ25" s="141">
        <v>96</v>
      </c>
      <c r="BA25" s="141">
        <v>96</v>
      </c>
    </row>
    <row r="26" spans="1:53" ht="14" x14ac:dyDescent="0.35">
      <c r="B26" s="192" t="s">
        <v>57</v>
      </c>
      <c r="C26" s="152">
        <f t="shared" si="150"/>
        <v>744</v>
      </c>
      <c r="D26" s="152">
        <f t="shared" si="151"/>
        <v>260</v>
      </c>
      <c r="E26" s="141">
        <f>'[13]UNIT DATA'!L3</f>
        <v>484</v>
      </c>
      <c r="F26" s="141">
        <f>'[13]UNIT DATA'!M3</f>
        <v>0</v>
      </c>
      <c r="G26" s="153">
        <f t="shared" si="152"/>
        <v>0</v>
      </c>
      <c r="H26" s="141">
        <f>'[13]UNIT DATA'!N3</f>
        <v>0</v>
      </c>
      <c r="I26" s="153">
        <f t="shared" si="153"/>
        <v>0</v>
      </c>
      <c r="J26" s="141">
        <f>'[13]UNIT DATA'!O3</f>
        <v>0</v>
      </c>
      <c r="K26" s="153">
        <f t="shared" si="154"/>
        <v>0</v>
      </c>
      <c r="L26" s="141">
        <f>'[13]UNIT DATA'!P3</f>
        <v>0</v>
      </c>
      <c r="M26" s="153">
        <f t="shared" si="155"/>
        <v>1</v>
      </c>
      <c r="N26" s="153">
        <f t="shared" si="156"/>
        <v>0.21459677419354839</v>
      </c>
      <c r="O26" s="154">
        <f>'[13]UNIT DATA'!$F3</f>
        <v>7983</v>
      </c>
      <c r="P26" s="141">
        <v>50</v>
      </c>
      <c r="Q26" s="141">
        <v>50</v>
      </c>
      <c r="T26" s="192" t="s">
        <v>57</v>
      </c>
      <c r="U26" s="141">
        <f t="shared" si="157"/>
        <v>672</v>
      </c>
      <c r="V26" s="141">
        <f t="shared" si="158"/>
        <v>193</v>
      </c>
      <c r="W26" s="141">
        <f>'[14]UNIT DATA'!L3</f>
        <v>479</v>
      </c>
      <c r="X26" s="141">
        <f>'[14]UNIT DATA'!M3</f>
        <v>0</v>
      </c>
      <c r="Y26" s="153">
        <f t="shared" si="159"/>
        <v>0</v>
      </c>
      <c r="Z26" s="141">
        <f>'[14]UNIT DATA'!$N3</f>
        <v>0</v>
      </c>
      <c r="AA26" s="153">
        <f t="shared" si="160"/>
        <v>0</v>
      </c>
      <c r="AB26" s="141">
        <f>'[14]UNIT DATA'!$O3</f>
        <v>0</v>
      </c>
      <c r="AC26" s="153">
        <f t="shared" ref="AC26:AC34" si="163">AB26/$T$4</f>
        <v>0</v>
      </c>
      <c r="AD26" s="141">
        <f>'[14]UNIT DATA'!$P3</f>
        <v>0</v>
      </c>
      <c r="AE26" s="153">
        <f t="shared" ref="AE26:AE30" si="164">(U26-AD26)/$T$4</f>
        <v>1</v>
      </c>
      <c r="AF26" s="153">
        <f t="shared" ref="AF26:AF30" si="165">AG26/($T$4*AI26)</f>
        <v>0.19642857142857142</v>
      </c>
      <c r="AG26" s="154">
        <f>'[14]UNIT DATA'!$F3</f>
        <v>6600</v>
      </c>
      <c r="AH26" s="141">
        <v>50</v>
      </c>
      <c r="AI26" s="141">
        <v>50</v>
      </c>
      <c r="AL26" s="192" t="s">
        <v>57</v>
      </c>
      <c r="AM26" s="152">
        <f>'[15]UNIT DATA'!J3</f>
        <v>740.2</v>
      </c>
      <c r="AN26" s="152">
        <f>'[15]UNIT DATA'!K3</f>
        <v>185</v>
      </c>
      <c r="AO26" s="152">
        <f>'[15]UNIT DATA'!L3</f>
        <v>555.20000000000005</v>
      </c>
      <c r="AP26" s="152">
        <f>'[15]UNIT DATA'!M3</f>
        <v>3.8</v>
      </c>
      <c r="AQ26" s="153">
        <f t="shared" ref="AQ26:AU44" si="166">AP26/$AL$4</f>
        <v>5.1075268817204296E-3</v>
      </c>
      <c r="AR26" s="141">
        <f>'[15]UNIT DATA'!$N3</f>
        <v>0</v>
      </c>
      <c r="AS26" s="153">
        <f t="shared" si="166"/>
        <v>0</v>
      </c>
      <c r="AT26" s="141">
        <f>'[15]UNIT DATA'!$O3</f>
        <v>0</v>
      </c>
      <c r="AU26" s="153">
        <f t="shared" si="166"/>
        <v>0</v>
      </c>
      <c r="AV26" s="141">
        <f>'[15]UNIT DATA'!$P3</f>
        <v>0</v>
      </c>
      <c r="AW26" s="153">
        <f t="shared" si="161"/>
        <v>0.99489247311827966</v>
      </c>
      <c r="AX26" s="153">
        <f t="shared" si="162"/>
        <v>0.16040322580645161</v>
      </c>
      <c r="AY26" s="141">
        <f>'[15]UNIT DATA'!$F3</f>
        <v>5967</v>
      </c>
      <c r="AZ26" s="141">
        <v>50</v>
      </c>
      <c r="BA26" s="141">
        <v>50</v>
      </c>
    </row>
    <row r="27" spans="1:53" ht="14" x14ac:dyDescent="0.35">
      <c r="B27" s="192" t="s">
        <v>58</v>
      </c>
      <c r="C27" s="152">
        <f t="shared" si="150"/>
        <v>699</v>
      </c>
      <c r="D27" s="152">
        <f t="shared" si="151"/>
        <v>176</v>
      </c>
      <c r="E27" s="141">
        <f>'[13]UNIT DATA'!L4</f>
        <v>523</v>
      </c>
      <c r="F27" s="141">
        <f>'[13]UNIT DATA'!M4</f>
        <v>45</v>
      </c>
      <c r="G27" s="153">
        <f t="shared" si="152"/>
        <v>6.0483870967741937E-2</v>
      </c>
      <c r="H27" s="141">
        <f>'[13]UNIT DATA'!N4</f>
        <v>0</v>
      </c>
      <c r="I27" s="153">
        <f t="shared" si="153"/>
        <v>0</v>
      </c>
      <c r="J27" s="141">
        <f>'[13]UNIT DATA'!O4</f>
        <v>0</v>
      </c>
      <c r="K27" s="153">
        <f t="shared" si="154"/>
        <v>0</v>
      </c>
      <c r="L27" s="141">
        <f>'[13]UNIT DATA'!P4</f>
        <v>0</v>
      </c>
      <c r="M27" s="153">
        <f t="shared" si="155"/>
        <v>0.93951612903225812</v>
      </c>
      <c r="N27" s="153">
        <f t="shared" si="156"/>
        <v>0.14147849462365591</v>
      </c>
      <c r="O27" s="154">
        <f>'[13]UNIT DATA'!$F4</f>
        <v>5263</v>
      </c>
      <c r="P27" s="141">
        <v>50</v>
      </c>
      <c r="Q27" s="141">
        <v>50</v>
      </c>
      <c r="T27" s="192" t="s">
        <v>58</v>
      </c>
      <c r="U27" s="141">
        <f t="shared" si="157"/>
        <v>672</v>
      </c>
      <c r="V27" s="141">
        <f t="shared" si="158"/>
        <v>119</v>
      </c>
      <c r="W27" s="141">
        <f>'[14]UNIT DATA'!L4</f>
        <v>553</v>
      </c>
      <c r="X27" s="141">
        <f>'[14]UNIT DATA'!M4</f>
        <v>0</v>
      </c>
      <c r="Y27" s="153">
        <f t="shared" si="159"/>
        <v>0</v>
      </c>
      <c r="Z27" s="141">
        <f>'[14]UNIT DATA'!$N4</f>
        <v>0</v>
      </c>
      <c r="AA27" s="153">
        <f t="shared" si="160"/>
        <v>0</v>
      </c>
      <c r="AB27" s="141">
        <f>'[14]UNIT DATA'!$O4</f>
        <v>0</v>
      </c>
      <c r="AC27" s="153">
        <f t="shared" si="163"/>
        <v>0</v>
      </c>
      <c r="AD27" s="141">
        <f>'[14]UNIT DATA'!$P4</f>
        <v>0</v>
      </c>
      <c r="AE27" s="153">
        <f t="shared" si="164"/>
        <v>1</v>
      </c>
      <c r="AF27" s="153">
        <f t="shared" si="165"/>
        <v>0.12083333333333333</v>
      </c>
      <c r="AG27" s="154">
        <f>'[14]UNIT DATA'!$F4</f>
        <v>4060</v>
      </c>
      <c r="AH27" s="141">
        <v>50</v>
      </c>
      <c r="AI27" s="141">
        <v>50</v>
      </c>
      <c r="AL27" s="192" t="s">
        <v>58</v>
      </c>
      <c r="AM27" s="152">
        <f>'[15]UNIT DATA'!J4</f>
        <v>736.4</v>
      </c>
      <c r="AN27" s="152">
        <f>'[15]UNIT DATA'!K4</f>
        <v>133</v>
      </c>
      <c r="AO27" s="152">
        <f>'[15]UNIT DATA'!L4</f>
        <v>603.4</v>
      </c>
      <c r="AP27" s="152">
        <f>'[15]UNIT DATA'!M4</f>
        <v>7.6</v>
      </c>
      <c r="AQ27" s="153">
        <f t="shared" si="166"/>
        <v>1.0215053763440859E-2</v>
      </c>
      <c r="AR27" s="141">
        <f>'[15]UNIT DATA'!$N4</f>
        <v>0</v>
      </c>
      <c r="AS27" s="153">
        <f t="shared" si="166"/>
        <v>0</v>
      </c>
      <c r="AT27" s="141">
        <f>'[15]UNIT DATA'!$O4</f>
        <v>0</v>
      </c>
      <c r="AU27" s="153">
        <f t="shared" si="166"/>
        <v>0</v>
      </c>
      <c r="AV27" s="141">
        <f>'[15]UNIT DATA'!$P4</f>
        <v>0</v>
      </c>
      <c r="AW27" s="153">
        <f t="shared" si="161"/>
        <v>0.9897849462365591</v>
      </c>
      <c r="AX27" s="153">
        <f t="shared" si="162"/>
        <v>0.11626344086021505</v>
      </c>
      <c r="AY27" s="141">
        <f>'[15]UNIT DATA'!$F4</f>
        <v>4325</v>
      </c>
      <c r="AZ27" s="141">
        <v>50</v>
      </c>
      <c r="BA27" s="141">
        <v>50</v>
      </c>
    </row>
    <row r="28" spans="1:53" ht="14" x14ac:dyDescent="0.35">
      <c r="B28" s="192" t="s">
        <v>59</v>
      </c>
      <c r="C28" s="152">
        <f t="shared" si="150"/>
        <v>0</v>
      </c>
      <c r="D28" s="152">
        <f t="shared" si="151"/>
        <v>0</v>
      </c>
      <c r="E28" s="141">
        <f>'[13]UNIT DATA'!L5</f>
        <v>0</v>
      </c>
      <c r="F28" s="141">
        <f>'[13]UNIT DATA'!M5</f>
        <v>0</v>
      </c>
      <c r="G28" s="153">
        <f t="shared" si="152"/>
        <v>0</v>
      </c>
      <c r="H28" s="141">
        <f>'[13]UNIT DATA'!N5</f>
        <v>744</v>
      </c>
      <c r="I28" s="153">
        <f t="shared" si="153"/>
        <v>1</v>
      </c>
      <c r="J28" s="141">
        <f>'[13]UNIT DATA'!O5</f>
        <v>0</v>
      </c>
      <c r="K28" s="153">
        <f t="shared" si="154"/>
        <v>0</v>
      </c>
      <c r="L28" s="141">
        <f>'[13]UNIT DATA'!P5</f>
        <v>0</v>
      </c>
      <c r="M28" s="153">
        <f t="shared" si="155"/>
        <v>0</v>
      </c>
      <c r="N28" s="153">
        <f t="shared" si="156"/>
        <v>0</v>
      </c>
      <c r="O28" s="141">
        <f>'[13]UNIT DATA'!$F5</f>
        <v>0</v>
      </c>
      <c r="P28" s="141">
        <v>50</v>
      </c>
      <c r="Q28" s="141">
        <v>50</v>
      </c>
      <c r="T28" s="192" t="s">
        <v>59</v>
      </c>
      <c r="U28" s="141">
        <f t="shared" si="157"/>
        <v>0</v>
      </c>
      <c r="V28" s="141">
        <f t="shared" si="158"/>
        <v>0</v>
      </c>
      <c r="W28" s="141">
        <f>'[14]UNIT DATA'!L5</f>
        <v>0</v>
      </c>
      <c r="X28" s="141">
        <f>'[14]UNIT DATA'!M5</f>
        <v>0</v>
      </c>
      <c r="Y28" s="153">
        <f t="shared" si="159"/>
        <v>0</v>
      </c>
      <c r="Z28" s="141">
        <f>'[14]UNIT DATA'!$N5</f>
        <v>672</v>
      </c>
      <c r="AA28" s="153">
        <f t="shared" si="160"/>
        <v>1</v>
      </c>
      <c r="AB28" s="141">
        <f>'[14]UNIT DATA'!$O5</f>
        <v>0</v>
      </c>
      <c r="AC28" s="153">
        <f t="shared" si="163"/>
        <v>0</v>
      </c>
      <c r="AD28" s="141">
        <f>'[14]UNIT DATA'!$P5</f>
        <v>0</v>
      </c>
      <c r="AE28" s="153">
        <f t="shared" si="164"/>
        <v>0</v>
      </c>
      <c r="AF28" s="153">
        <f t="shared" si="165"/>
        <v>0</v>
      </c>
      <c r="AG28" s="141">
        <f>'[14]UNIT DATA'!$F5</f>
        <v>0</v>
      </c>
      <c r="AH28" s="141">
        <v>50</v>
      </c>
      <c r="AI28" s="141">
        <v>50</v>
      </c>
      <c r="AL28" s="192" t="s">
        <v>59</v>
      </c>
      <c r="AM28" s="141">
        <f>'[15]UNIT DATA'!J5</f>
        <v>0</v>
      </c>
      <c r="AN28" s="141">
        <f>'[15]UNIT DATA'!K5</f>
        <v>0</v>
      </c>
      <c r="AO28" s="141">
        <f>'[15]UNIT DATA'!L5</f>
        <v>0</v>
      </c>
      <c r="AP28" s="141">
        <f>'[15]UNIT DATA'!M5</f>
        <v>0</v>
      </c>
      <c r="AQ28" s="153">
        <f t="shared" si="166"/>
        <v>0</v>
      </c>
      <c r="AR28" s="141">
        <f>'[15]UNIT DATA'!$N5</f>
        <v>744</v>
      </c>
      <c r="AS28" s="153">
        <f t="shared" si="166"/>
        <v>1</v>
      </c>
      <c r="AT28" s="141">
        <f>'[15]UNIT DATA'!$O5</f>
        <v>0</v>
      </c>
      <c r="AU28" s="153">
        <f t="shared" si="166"/>
        <v>0</v>
      </c>
      <c r="AV28" s="141">
        <f>'[15]UNIT DATA'!$P5</f>
        <v>0</v>
      </c>
      <c r="AW28" s="153">
        <f t="shared" si="161"/>
        <v>0</v>
      </c>
      <c r="AX28" s="153">
        <f t="shared" si="162"/>
        <v>0</v>
      </c>
      <c r="AY28" s="141">
        <f>'[15]UNIT DATA'!$F5</f>
        <v>0</v>
      </c>
      <c r="AZ28" s="141">
        <v>50</v>
      </c>
      <c r="BA28" s="141">
        <v>50</v>
      </c>
    </row>
    <row r="29" spans="1:53" ht="14" x14ac:dyDescent="0.35">
      <c r="B29" s="192" t="s">
        <v>60</v>
      </c>
      <c r="C29" s="152">
        <f t="shared" si="150"/>
        <v>0</v>
      </c>
      <c r="D29" s="152">
        <f t="shared" si="151"/>
        <v>0</v>
      </c>
      <c r="E29" s="141">
        <f>'[13]UNIT DATA'!L6</f>
        <v>0</v>
      </c>
      <c r="F29" s="141">
        <f>'[13]UNIT DATA'!M6</f>
        <v>0</v>
      </c>
      <c r="G29" s="153">
        <f t="shared" si="152"/>
        <v>0</v>
      </c>
      <c r="H29" s="141">
        <f>'[13]UNIT DATA'!N6</f>
        <v>744</v>
      </c>
      <c r="I29" s="153">
        <f t="shared" si="153"/>
        <v>1</v>
      </c>
      <c r="J29" s="141">
        <f>'[13]UNIT DATA'!O6</f>
        <v>0</v>
      </c>
      <c r="K29" s="153">
        <f t="shared" si="154"/>
        <v>0</v>
      </c>
      <c r="L29" s="141">
        <f>'[13]UNIT DATA'!P6</f>
        <v>0</v>
      </c>
      <c r="M29" s="153">
        <f t="shared" si="155"/>
        <v>0</v>
      </c>
      <c r="N29" s="153">
        <f t="shared" si="156"/>
        <v>0</v>
      </c>
      <c r="O29" s="141">
        <f>'[13]UNIT DATA'!$F6</f>
        <v>0</v>
      </c>
      <c r="P29" s="141">
        <v>50</v>
      </c>
      <c r="Q29" s="141">
        <v>50</v>
      </c>
      <c r="T29" s="192" t="s">
        <v>60</v>
      </c>
      <c r="U29" s="141">
        <f t="shared" si="157"/>
        <v>0</v>
      </c>
      <c r="V29" s="141">
        <f t="shared" si="158"/>
        <v>0</v>
      </c>
      <c r="W29" s="141">
        <f>'[14]UNIT DATA'!L6</f>
        <v>0</v>
      </c>
      <c r="X29" s="141">
        <f>'[14]UNIT DATA'!M6</f>
        <v>0</v>
      </c>
      <c r="Y29" s="153">
        <f t="shared" si="159"/>
        <v>0</v>
      </c>
      <c r="Z29" s="141">
        <f>'[14]UNIT DATA'!$N6</f>
        <v>672</v>
      </c>
      <c r="AA29" s="153">
        <f t="shared" si="160"/>
        <v>1</v>
      </c>
      <c r="AB29" s="141">
        <f>'[14]UNIT DATA'!$O6</f>
        <v>0</v>
      </c>
      <c r="AC29" s="153">
        <f t="shared" si="163"/>
        <v>0</v>
      </c>
      <c r="AD29" s="141">
        <f>'[14]UNIT DATA'!$P6</f>
        <v>0</v>
      </c>
      <c r="AE29" s="153">
        <f t="shared" si="164"/>
        <v>0</v>
      </c>
      <c r="AF29" s="153">
        <f t="shared" si="165"/>
        <v>0</v>
      </c>
      <c r="AG29" s="141">
        <f>'[14]UNIT DATA'!$F6</f>
        <v>0</v>
      </c>
      <c r="AH29" s="141">
        <v>50</v>
      </c>
      <c r="AI29" s="141">
        <v>50</v>
      </c>
      <c r="AL29" s="192" t="s">
        <v>60</v>
      </c>
      <c r="AM29" s="141">
        <f>'[15]UNIT DATA'!J6</f>
        <v>0</v>
      </c>
      <c r="AN29" s="141">
        <f>'[15]UNIT DATA'!K6</f>
        <v>0</v>
      </c>
      <c r="AO29" s="141">
        <f>'[15]UNIT DATA'!L6</f>
        <v>0</v>
      </c>
      <c r="AP29" s="141">
        <f>'[15]UNIT DATA'!M6</f>
        <v>0</v>
      </c>
      <c r="AQ29" s="153">
        <f t="shared" si="166"/>
        <v>0</v>
      </c>
      <c r="AR29" s="141">
        <f>'[15]UNIT DATA'!$N6</f>
        <v>744</v>
      </c>
      <c r="AS29" s="153">
        <f t="shared" si="166"/>
        <v>1</v>
      </c>
      <c r="AT29" s="141">
        <f>'[15]UNIT DATA'!$O6</f>
        <v>0</v>
      </c>
      <c r="AU29" s="153">
        <f t="shared" si="166"/>
        <v>0</v>
      </c>
      <c r="AV29" s="141">
        <f>'[15]UNIT DATA'!$P6</f>
        <v>0</v>
      </c>
      <c r="AW29" s="153">
        <f t="shared" si="161"/>
        <v>0</v>
      </c>
      <c r="AX29" s="153">
        <f t="shared" si="162"/>
        <v>0</v>
      </c>
      <c r="AY29" s="141">
        <f>'[15]UNIT DATA'!$F6</f>
        <v>0</v>
      </c>
      <c r="AZ29" s="141">
        <v>50</v>
      </c>
      <c r="BA29" s="141">
        <v>50</v>
      </c>
    </row>
    <row r="30" spans="1:53" ht="14" x14ac:dyDescent="0.35">
      <c r="B30" s="192" t="s">
        <v>61</v>
      </c>
      <c r="C30" s="152">
        <f t="shared" si="150"/>
        <v>0</v>
      </c>
      <c r="D30" s="152">
        <f t="shared" si="151"/>
        <v>0</v>
      </c>
      <c r="E30" s="141">
        <f>'[13]UNIT DATA'!L7</f>
        <v>0</v>
      </c>
      <c r="F30" s="141">
        <f>'[13]UNIT DATA'!M7</f>
        <v>0</v>
      </c>
      <c r="G30" s="153">
        <f t="shared" si="152"/>
        <v>0</v>
      </c>
      <c r="H30" s="141">
        <f>'[13]UNIT DATA'!N7</f>
        <v>744</v>
      </c>
      <c r="I30" s="153">
        <f t="shared" si="153"/>
        <v>1</v>
      </c>
      <c r="J30" s="141">
        <f>'[13]UNIT DATA'!O7</f>
        <v>0</v>
      </c>
      <c r="K30" s="153">
        <f t="shared" si="154"/>
        <v>0</v>
      </c>
      <c r="L30" s="141">
        <f>'[13]UNIT DATA'!P7</f>
        <v>0</v>
      </c>
      <c r="M30" s="153">
        <f t="shared" si="155"/>
        <v>0</v>
      </c>
      <c r="N30" s="153">
        <f t="shared" si="156"/>
        <v>0</v>
      </c>
      <c r="O30" s="141">
        <f>'[13]UNIT DATA'!$F7</f>
        <v>0</v>
      </c>
      <c r="P30" s="141">
        <v>96</v>
      </c>
      <c r="Q30" s="141">
        <v>96</v>
      </c>
      <c r="T30" s="192" t="s">
        <v>61</v>
      </c>
      <c r="U30" s="141">
        <f t="shared" si="157"/>
        <v>0</v>
      </c>
      <c r="V30" s="141">
        <f t="shared" si="158"/>
        <v>0</v>
      </c>
      <c r="W30" s="141">
        <f>'[14]UNIT DATA'!L7</f>
        <v>0</v>
      </c>
      <c r="X30" s="141">
        <f>'[14]UNIT DATA'!M7</f>
        <v>0</v>
      </c>
      <c r="Y30" s="153">
        <f t="shared" si="159"/>
        <v>0</v>
      </c>
      <c r="Z30" s="141">
        <f>'[14]UNIT DATA'!$N7</f>
        <v>672</v>
      </c>
      <c r="AA30" s="153">
        <f t="shared" si="160"/>
        <v>1</v>
      </c>
      <c r="AB30" s="141">
        <f>'[14]UNIT DATA'!$O7</f>
        <v>0</v>
      </c>
      <c r="AC30" s="153">
        <f t="shared" si="163"/>
        <v>0</v>
      </c>
      <c r="AD30" s="141">
        <f>'[14]UNIT DATA'!$P7</f>
        <v>0</v>
      </c>
      <c r="AE30" s="153">
        <f t="shared" si="164"/>
        <v>0</v>
      </c>
      <c r="AF30" s="153">
        <f t="shared" si="165"/>
        <v>0</v>
      </c>
      <c r="AG30" s="141">
        <f>'[14]UNIT DATA'!$F7</f>
        <v>0</v>
      </c>
      <c r="AH30" s="141">
        <v>96</v>
      </c>
      <c r="AI30" s="141">
        <v>96</v>
      </c>
      <c r="AL30" s="192" t="s">
        <v>61</v>
      </c>
      <c r="AM30" s="141">
        <f>'[15]UNIT DATA'!J7</f>
        <v>0</v>
      </c>
      <c r="AN30" s="141">
        <f>'[15]UNIT DATA'!K7</f>
        <v>0</v>
      </c>
      <c r="AO30" s="141">
        <f>'[15]UNIT DATA'!L7</f>
        <v>0</v>
      </c>
      <c r="AP30" s="141">
        <f>'[15]UNIT DATA'!M7</f>
        <v>0</v>
      </c>
      <c r="AQ30" s="153">
        <f t="shared" si="166"/>
        <v>0</v>
      </c>
      <c r="AR30" s="141">
        <f>'[15]UNIT DATA'!$N7</f>
        <v>744</v>
      </c>
      <c r="AS30" s="153">
        <f t="shared" si="166"/>
        <v>1</v>
      </c>
      <c r="AT30" s="141">
        <f>'[15]UNIT DATA'!$O7</f>
        <v>0</v>
      </c>
      <c r="AU30" s="153">
        <f t="shared" si="166"/>
        <v>0</v>
      </c>
      <c r="AV30" s="141">
        <f>'[15]UNIT DATA'!$P7</f>
        <v>0</v>
      </c>
      <c r="AW30" s="153">
        <f t="shared" si="161"/>
        <v>0</v>
      </c>
      <c r="AX30" s="153">
        <f t="shared" si="162"/>
        <v>0</v>
      </c>
      <c r="AY30" s="141">
        <f>'[15]UNIT DATA'!$F7</f>
        <v>0</v>
      </c>
      <c r="AZ30" s="141">
        <v>96</v>
      </c>
      <c r="BA30" s="141">
        <v>96</v>
      </c>
    </row>
    <row r="31" spans="1:53" ht="14" x14ac:dyDescent="0.35">
      <c r="A31" s="142"/>
      <c r="B31" s="192" t="s">
        <v>62</v>
      </c>
      <c r="C31" s="152">
        <f t="shared" si="150"/>
        <v>705.1</v>
      </c>
      <c r="D31" s="152">
        <f t="shared" si="151"/>
        <v>272.3</v>
      </c>
      <c r="E31" s="141">
        <f>'[13]UNIT DATA'!L8</f>
        <v>432.8</v>
      </c>
      <c r="F31" s="141">
        <f>'[13]UNIT DATA'!M8</f>
        <v>38.9</v>
      </c>
      <c r="G31" s="153">
        <f t="shared" si="152"/>
        <v>5.2284946236559139E-2</v>
      </c>
      <c r="H31" s="141">
        <f>'[13]UNIT DATA'!N8</f>
        <v>0</v>
      </c>
      <c r="I31" s="153">
        <f t="shared" si="153"/>
        <v>0</v>
      </c>
      <c r="J31" s="141">
        <f>'[13]UNIT DATA'!O8</f>
        <v>0</v>
      </c>
      <c r="K31" s="153">
        <f t="shared" si="154"/>
        <v>0</v>
      </c>
      <c r="L31" s="141">
        <f>'[13]UNIT DATA'!P8</f>
        <v>0</v>
      </c>
      <c r="M31" s="153">
        <f t="shared" si="155"/>
        <v>0.9477150537634409</v>
      </c>
      <c r="N31" s="153">
        <f t="shared" si="156"/>
        <v>0.2256989247311828</v>
      </c>
      <c r="O31" s="154">
        <f>'[13]UNIT DATA'!$F8</f>
        <v>8396</v>
      </c>
      <c r="P31" s="141">
        <v>50</v>
      </c>
      <c r="Q31" s="141">
        <v>50</v>
      </c>
      <c r="S31" s="142"/>
      <c r="T31" s="192" t="s">
        <v>62</v>
      </c>
      <c r="U31" s="141">
        <f t="shared" si="157"/>
        <v>670.9</v>
      </c>
      <c r="V31" s="141">
        <f t="shared" si="158"/>
        <v>230.1</v>
      </c>
      <c r="W31" s="152">
        <f>'[14]UNIT DATA'!L8</f>
        <v>440.8</v>
      </c>
      <c r="X31" s="152">
        <f>'[14]UNIT DATA'!M8</f>
        <v>1.1000000000000001</v>
      </c>
      <c r="Y31" s="153">
        <f t="shared" si="159"/>
        <v>1.6369047619047619E-3</v>
      </c>
      <c r="Z31" s="141">
        <f>'[14]UNIT DATA'!$N8</f>
        <v>0</v>
      </c>
      <c r="AA31" s="153">
        <f t="shared" si="160"/>
        <v>0</v>
      </c>
      <c r="AB31" s="141">
        <f>'[14]UNIT DATA'!$O8</f>
        <v>0</v>
      </c>
      <c r="AC31" s="153">
        <f>AB31/$T$4</f>
        <v>0</v>
      </c>
      <c r="AD31" s="141">
        <f>'[14]UNIT DATA'!$P8</f>
        <v>0</v>
      </c>
      <c r="AE31" s="153">
        <f t="shared" ref="AE31:AE34" si="167">(U31-AD31)/$T$4</f>
        <v>0.99836309523809519</v>
      </c>
      <c r="AF31" s="153">
        <f t="shared" ref="AF31:AF34" si="168">AG31/($T$4*AI31)</f>
        <v>0.2336904761904762</v>
      </c>
      <c r="AG31" s="154">
        <f>'[14]UNIT DATA'!$F8</f>
        <v>7852</v>
      </c>
      <c r="AH31" s="141">
        <v>50</v>
      </c>
      <c r="AI31" s="141">
        <v>50</v>
      </c>
      <c r="AK31" s="142"/>
      <c r="AL31" s="192" t="s">
        <v>62</v>
      </c>
      <c r="AM31" s="152">
        <f>'[15]UNIT DATA'!J8</f>
        <v>690.3</v>
      </c>
      <c r="AN31" s="152">
        <f>'[15]UNIT DATA'!K8</f>
        <v>208.6</v>
      </c>
      <c r="AO31" s="152">
        <f>'[15]UNIT DATA'!L8</f>
        <v>481.7</v>
      </c>
      <c r="AP31" s="152">
        <f>'[15]UNIT DATA'!M8</f>
        <v>53.7</v>
      </c>
      <c r="AQ31" s="153">
        <f>AP31/$AL$4</f>
        <v>7.2177419354838707E-2</v>
      </c>
      <c r="AR31" s="141">
        <f>'[15]UNIT DATA'!$N8</f>
        <v>0</v>
      </c>
      <c r="AS31" s="153">
        <f>AR31/$AL$4</f>
        <v>0</v>
      </c>
      <c r="AT31" s="141">
        <f>'[15]UNIT DATA'!$O8</f>
        <v>0</v>
      </c>
      <c r="AU31" s="153">
        <f>AT31/$AL$4</f>
        <v>0</v>
      </c>
      <c r="AV31" s="141">
        <f>'[15]UNIT DATA'!$P8</f>
        <v>0</v>
      </c>
      <c r="AW31" s="153">
        <f t="shared" si="161"/>
        <v>0.92782258064516121</v>
      </c>
      <c r="AX31" s="153">
        <f t="shared" si="162"/>
        <v>0.18024193548387096</v>
      </c>
      <c r="AY31" s="141">
        <f>'[15]UNIT DATA'!$F8</f>
        <v>6705</v>
      </c>
      <c r="AZ31" s="141">
        <v>50</v>
      </c>
      <c r="BA31" s="141">
        <v>50</v>
      </c>
    </row>
    <row r="32" spans="1:53" ht="14" x14ac:dyDescent="0.35">
      <c r="B32" s="192" t="s">
        <v>63</v>
      </c>
      <c r="C32" s="152">
        <f t="shared" si="150"/>
        <v>662.9</v>
      </c>
      <c r="D32" s="152">
        <f t="shared" si="151"/>
        <v>282.60000000000002</v>
      </c>
      <c r="E32" s="141">
        <f>'[13]UNIT DATA'!L9</f>
        <v>380.3</v>
      </c>
      <c r="F32" s="141">
        <f>'[13]UNIT DATA'!M9</f>
        <v>81.099999999999994</v>
      </c>
      <c r="G32" s="153">
        <f t="shared" si="152"/>
        <v>0.10900537634408601</v>
      </c>
      <c r="H32" s="141">
        <f>'[13]UNIT DATA'!N9</f>
        <v>0</v>
      </c>
      <c r="I32" s="153">
        <f t="shared" si="153"/>
        <v>0</v>
      </c>
      <c r="J32" s="141">
        <f>'[13]UNIT DATA'!O9</f>
        <v>0</v>
      </c>
      <c r="K32" s="153">
        <f t="shared" si="154"/>
        <v>0</v>
      </c>
      <c r="L32" s="141">
        <f>'[13]UNIT DATA'!P9</f>
        <v>0</v>
      </c>
      <c r="M32" s="153">
        <f t="shared" si="155"/>
        <v>0.89099462365591398</v>
      </c>
      <c r="N32" s="153">
        <f t="shared" si="156"/>
        <v>0.23150537634408602</v>
      </c>
      <c r="O32" s="154">
        <f>'[13]UNIT DATA'!$F9</f>
        <v>8612</v>
      </c>
      <c r="P32" s="141">
        <v>50</v>
      </c>
      <c r="Q32" s="141">
        <v>50</v>
      </c>
      <c r="T32" s="192" t="s">
        <v>63</v>
      </c>
      <c r="U32" s="141">
        <f t="shared" si="157"/>
        <v>672</v>
      </c>
      <c r="V32" s="141">
        <f t="shared" si="158"/>
        <v>260.5</v>
      </c>
      <c r="W32" s="152">
        <f>'[14]UNIT DATA'!L9</f>
        <v>411.5</v>
      </c>
      <c r="X32" s="141">
        <f>'[14]UNIT DATA'!M9</f>
        <v>0</v>
      </c>
      <c r="Y32" s="153">
        <f t="shared" si="159"/>
        <v>0</v>
      </c>
      <c r="Z32" s="141">
        <f>'[14]UNIT DATA'!$N9</f>
        <v>0</v>
      </c>
      <c r="AA32" s="153">
        <f t="shared" si="160"/>
        <v>0</v>
      </c>
      <c r="AB32" s="141">
        <f>'[14]UNIT DATA'!$O9</f>
        <v>0</v>
      </c>
      <c r="AC32" s="153">
        <f t="shared" si="163"/>
        <v>0</v>
      </c>
      <c r="AD32" s="141">
        <f>'[14]UNIT DATA'!$P9</f>
        <v>0</v>
      </c>
      <c r="AE32" s="153">
        <f t="shared" si="167"/>
        <v>1</v>
      </c>
      <c r="AF32" s="153">
        <f t="shared" si="168"/>
        <v>0.26803571428571427</v>
      </c>
      <c r="AG32" s="154">
        <f>'[14]UNIT DATA'!$F9</f>
        <v>9006</v>
      </c>
      <c r="AH32" s="141">
        <v>50</v>
      </c>
      <c r="AI32" s="141">
        <v>50</v>
      </c>
      <c r="AL32" s="192" t="s">
        <v>63</v>
      </c>
      <c r="AM32" s="152">
        <f>'[15]UNIT DATA'!J9</f>
        <v>667.7</v>
      </c>
      <c r="AN32" s="152">
        <f>'[15]UNIT DATA'!K9</f>
        <v>225.4</v>
      </c>
      <c r="AO32" s="152">
        <f>'[15]UNIT DATA'!L9</f>
        <v>442.3</v>
      </c>
      <c r="AP32" s="152">
        <f>'[15]UNIT DATA'!M9</f>
        <v>76.3</v>
      </c>
      <c r="AQ32" s="153">
        <f t="shared" si="166"/>
        <v>0.10255376344086022</v>
      </c>
      <c r="AR32" s="141">
        <f>'[15]UNIT DATA'!$N9</f>
        <v>0</v>
      </c>
      <c r="AS32" s="153">
        <f t="shared" si="166"/>
        <v>0</v>
      </c>
      <c r="AT32" s="141">
        <f>'[15]UNIT DATA'!$O9</f>
        <v>0</v>
      </c>
      <c r="AU32" s="153">
        <f t="shared" si="166"/>
        <v>0</v>
      </c>
      <c r="AV32" s="141">
        <f>'[15]UNIT DATA'!$P9</f>
        <v>0</v>
      </c>
      <c r="AW32" s="153">
        <f t="shared" si="161"/>
        <v>0.8974462365591398</v>
      </c>
      <c r="AX32" s="153">
        <f t="shared" si="162"/>
        <v>0.19451612903225807</v>
      </c>
      <c r="AY32" s="141">
        <f>'[15]UNIT DATA'!$F9</f>
        <v>7236</v>
      </c>
      <c r="AZ32" s="141">
        <v>50</v>
      </c>
      <c r="BA32" s="141">
        <v>50</v>
      </c>
    </row>
    <row r="33" spans="1:53" ht="14" x14ac:dyDescent="0.35">
      <c r="B33" s="192" t="s">
        <v>64</v>
      </c>
      <c r="C33" s="152">
        <f t="shared" si="150"/>
        <v>0</v>
      </c>
      <c r="D33" s="152">
        <f t="shared" si="151"/>
        <v>0</v>
      </c>
      <c r="E33" s="141">
        <f>'[13]UNIT DATA'!L10</f>
        <v>0</v>
      </c>
      <c r="F33" s="141">
        <f>'[13]UNIT DATA'!M10</f>
        <v>0</v>
      </c>
      <c r="G33" s="153">
        <f t="shared" si="152"/>
        <v>0</v>
      </c>
      <c r="H33" s="141">
        <f>'[13]UNIT DATA'!N10</f>
        <v>744</v>
      </c>
      <c r="I33" s="153">
        <f t="shared" si="153"/>
        <v>1</v>
      </c>
      <c r="J33" s="141">
        <f>'[13]UNIT DATA'!O10</f>
        <v>0</v>
      </c>
      <c r="K33" s="153">
        <f t="shared" si="154"/>
        <v>0</v>
      </c>
      <c r="L33" s="141">
        <f>'[13]UNIT DATA'!P10</f>
        <v>0</v>
      </c>
      <c r="M33" s="153">
        <f t="shared" si="155"/>
        <v>0</v>
      </c>
      <c r="N33" s="153">
        <f t="shared" si="156"/>
        <v>0</v>
      </c>
      <c r="O33" s="141">
        <f>'[13]UNIT DATA'!$F10</f>
        <v>0</v>
      </c>
      <c r="P33" s="141">
        <v>50</v>
      </c>
      <c r="Q33" s="141">
        <v>50</v>
      </c>
      <c r="T33" s="192" t="s">
        <v>64</v>
      </c>
      <c r="U33" s="141">
        <f t="shared" si="157"/>
        <v>0</v>
      </c>
      <c r="V33" s="141">
        <f t="shared" si="158"/>
        <v>0</v>
      </c>
      <c r="W33" s="141">
        <f>'[14]UNIT DATA'!L10</f>
        <v>0</v>
      </c>
      <c r="X33" s="141">
        <f>'[14]UNIT DATA'!M10</f>
        <v>0</v>
      </c>
      <c r="Y33" s="153">
        <f t="shared" si="159"/>
        <v>0</v>
      </c>
      <c r="Z33" s="141">
        <f>'[14]UNIT DATA'!$N10</f>
        <v>672</v>
      </c>
      <c r="AA33" s="153">
        <f t="shared" si="160"/>
        <v>1</v>
      </c>
      <c r="AB33" s="141">
        <f>'[14]UNIT DATA'!$O10</f>
        <v>0</v>
      </c>
      <c r="AC33" s="153">
        <f t="shared" si="163"/>
        <v>0</v>
      </c>
      <c r="AD33" s="141">
        <f>'[14]UNIT DATA'!$P10</f>
        <v>0</v>
      </c>
      <c r="AE33" s="153">
        <f t="shared" si="167"/>
        <v>0</v>
      </c>
      <c r="AF33" s="153">
        <f t="shared" si="168"/>
        <v>0</v>
      </c>
      <c r="AG33" s="141">
        <f>'[14]UNIT DATA'!$F10</f>
        <v>0</v>
      </c>
      <c r="AH33" s="141">
        <v>50</v>
      </c>
      <c r="AI33" s="141">
        <v>50</v>
      </c>
      <c r="AL33" s="192" t="s">
        <v>64</v>
      </c>
      <c r="AM33" s="141">
        <f>'[15]UNIT DATA'!J10</f>
        <v>0</v>
      </c>
      <c r="AN33" s="141">
        <f>'[15]UNIT DATA'!K10</f>
        <v>0</v>
      </c>
      <c r="AO33" s="141">
        <f>'[15]UNIT DATA'!L10</f>
        <v>0</v>
      </c>
      <c r="AP33" s="141">
        <f>'[15]UNIT DATA'!M10</f>
        <v>0</v>
      </c>
      <c r="AQ33" s="153">
        <f t="shared" si="166"/>
        <v>0</v>
      </c>
      <c r="AR33" s="141">
        <f>'[15]UNIT DATA'!$N10</f>
        <v>744</v>
      </c>
      <c r="AS33" s="153">
        <f t="shared" si="166"/>
        <v>1</v>
      </c>
      <c r="AT33" s="141">
        <f>'[15]UNIT DATA'!$O10</f>
        <v>0</v>
      </c>
      <c r="AU33" s="153">
        <f t="shared" si="166"/>
        <v>0</v>
      </c>
      <c r="AV33" s="141">
        <f>'[15]UNIT DATA'!$P10</f>
        <v>0</v>
      </c>
      <c r="AW33" s="153">
        <f t="shared" si="161"/>
        <v>0</v>
      </c>
      <c r="AX33" s="153">
        <f t="shared" si="162"/>
        <v>0</v>
      </c>
      <c r="AY33" s="141">
        <f>'[15]UNIT DATA'!$F10</f>
        <v>0</v>
      </c>
      <c r="AZ33" s="141">
        <v>50</v>
      </c>
      <c r="BA33" s="141">
        <v>50</v>
      </c>
    </row>
    <row r="34" spans="1:53" ht="14" x14ac:dyDescent="0.35">
      <c r="B34" s="192" t="s">
        <v>65</v>
      </c>
      <c r="C34" s="152">
        <f t="shared" si="150"/>
        <v>738.6</v>
      </c>
      <c r="D34" s="152">
        <f t="shared" si="151"/>
        <v>225.30000000000004</v>
      </c>
      <c r="E34" s="141">
        <f>'[13]UNIT DATA'!L11</f>
        <v>513.29999999999995</v>
      </c>
      <c r="F34" s="141">
        <f>'[13]UNIT DATA'!M11</f>
        <v>5.4</v>
      </c>
      <c r="G34" s="153">
        <f t="shared" si="152"/>
        <v>7.2580645161290326E-3</v>
      </c>
      <c r="H34" s="141">
        <f>'[13]UNIT DATA'!N11</f>
        <v>0</v>
      </c>
      <c r="I34" s="153">
        <f t="shared" si="153"/>
        <v>0</v>
      </c>
      <c r="J34" s="141">
        <f>'[13]UNIT DATA'!O11</f>
        <v>0</v>
      </c>
      <c r="K34" s="153">
        <f t="shared" si="154"/>
        <v>0</v>
      </c>
      <c r="L34" s="141">
        <f>'[13]UNIT DATA'!P11</f>
        <v>0</v>
      </c>
      <c r="M34" s="153">
        <f t="shared" si="155"/>
        <v>0.99274193548387102</v>
      </c>
      <c r="N34" s="153">
        <f t="shared" si="156"/>
        <v>0.18147849462365592</v>
      </c>
      <c r="O34" s="154">
        <f>'[13]UNIT DATA'!$F11</f>
        <v>6751</v>
      </c>
      <c r="P34" s="141">
        <v>50</v>
      </c>
      <c r="Q34" s="141">
        <v>50</v>
      </c>
      <c r="T34" s="192" t="s">
        <v>65</v>
      </c>
      <c r="U34" s="141">
        <f t="shared" si="157"/>
        <v>672</v>
      </c>
      <c r="V34" s="141">
        <f t="shared" si="158"/>
        <v>151.79999999999995</v>
      </c>
      <c r="W34" s="152">
        <f>'[14]UNIT DATA'!L11</f>
        <v>520.20000000000005</v>
      </c>
      <c r="X34" s="141">
        <f>'[14]UNIT DATA'!M11</f>
        <v>0</v>
      </c>
      <c r="Y34" s="153">
        <f t="shared" si="159"/>
        <v>0</v>
      </c>
      <c r="Z34" s="141">
        <f>'[14]UNIT DATA'!$N11</f>
        <v>0</v>
      </c>
      <c r="AA34" s="153">
        <f t="shared" si="160"/>
        <v>0</v>
      </c>
      <c r="AB34" s="141">
        <f>'[14]UNIT DATA'!$O11</f>
        <v>0</v>
      </c>
      <c r="AC34" s="153">
        <f t="shared" si="163"/>
        <v>0</v>
      </c>
      <c r="AD34" s="141">
        <f>'[14]UNIT DATA'!$P11</f>
        <v>0</v>
      </c>
      <c r="AE34" s="153">
        <f t="shared" si="167"/>
        <v>1</v>
      </c>
      <c r="AF34" s="153">
        <f t="shared" si="168"/>
        <v>0.15607142857142858</v>
      </c>
      <c r="AG34" s="154">
        <f>'[14]UNIT DATA'!$F11</f>
        <v>5244</v>
      </c>
      <c r="AH34" s="141">
        <v>50</v>
      </c>
      <c r="AI34" s="141">
        <v>50</v>
      </c>
      <c r="AL34" s="192" t="s">
        <v>65</v>
      </c>
      <c r="AM34" s="152">
        <f>'[15]UNIT DATA'!J11</f>
        <v>733.8</v>
      </c>
      <c r="AN34" s="152">
        <f>'[15]UNIT DATA'!K11</f>
        <v>152.30000000000001</v>
      </c>
      <c r="AO34" s="152">
        <f>'[15]UNIT DATA'!L11</f>
        <v>581.5</v>
      </c>
      <c r="AP34" s="152">
        <f>'[15]UNIT DATA'!M11</f>
        <v>10.199999999999999</v>
      </c>
      <c r="AQ34" s="153">
        <f t="shared" si="166"/>
        <v>1.3709677419354837E-2</v>
      </c>
      <c r="AR34" s="141">
        <f>'[15]UNIT DATA'!$N11</f>
        <v>0</v>
      </c>
      <c r="AS34" s="153">
        <f t="shared" si="166"/>
        <v>0</v>
      </c>
      <c r="AT34" s="141">
        <f>'[15]UNIT DATA'!$O11</f>
        <v>0</v>
      </c>
      <c r="AU34" s="153">
        <f t="shared" si="166"/>
        <v>0</v>
      </c>
      <c r="AV34" s="141">
        <f>'[15]UNIT DATA'!$P11</f>
        <v>0</v>
      </c>
      <c r="AW34" s="153">
        <f t="shared" si="161"/>
        <v>0.98629032258064508</v>
      </c>
      <c r="AX34" s="153">
        <f t="shared" si="162"/>
        <v>0.13295698924731184</v>
      </c>
      <c r="AY34" s="141">
        <f>'[15]UNIT DATA'!$F11</f>
        <v>4946</v>
      </c>
      <c r="AZ34" s="141">
        <v>50</v>
      </c>
      <c r="BA34" s="141">
        <v>50</v>
      </c>
    </row>
    <row r="35" spans="1:53" ht="14.5" thickBot="1" x14ac:dyDescent="0.4">
      <c r="B35" s="173" t="s">
        <v>45</v>
      </c>
      <c r="C35" s="185">
        <f>SUM(C25:C34)</f>
        <v>3549.6</v>
      </c>
      <c r="D35" s="185">
        <f t="shared" ref="D35:F35" si="169">SUM(D25:D34)</f>
        <v>1216.2</v>
      </c>
      <c r="E35" s="185">
        <f t="shared" si="169"/>
        <v>2333.3999999999996</v>
      </c>
      <c r="F35" s="193">
        <f t="shared" si="169"/>
        <v>914.4</v>
      </c>
      <c r="G35" s="182">
        <f>(G25*$Q25+G26*$Q26+G27*$Q27+G28*$Q28+G29*$Q29+G30*$Q30+G31*$Q31+G32*$Q32+G33*$Q33+G34*$Q34)/$Q35</f>
        <v>0.18150610287707061</v>
      </c>
      <c r="H35" s="185">
        <f t="shared" ref="H35" si="170">SUM(H25:H34)</f>
        <v>2976</v>
      </c>
      <c r="I35" s="182">
        <f>(I25*$Q25+I26*$Q26+I27*$Q27+I28*$Q28+I29*$Q29+I30*$Q30+I31*$Q31+I32*$Q32+I33*$Q33+I34*$Q34)/$Q35</f>
        <v>0.41554054054054052</v>
      </c>
      <c r="J35" s="181">
        <f t="shared" ref="J35" si="171">SUM(J25:J34)</f>
        <v>0</v>
      </c>
      <c r="K35" s="182">
        <f>(K25*$Q25+K26*$Q26+K27*$Q27+K28*$Q28+K29*$Q29+K30*$Q30+K31*$Q31+K32*$Q32+K33*$Q33+K34*$Q34)/$Q35</f>
        <v>0</v>
      </c>
      <c r="L35" s="181">
        <f t="shared" ref="L35" si="172">SUM(L25:L34)</f>
        <v>0</v>
      </c>
      <c r="M35" s="182">
        <f>(M25*$Q25+M26*$Q26+M27*$Q27+M28*$Q28+M29*$Q29+M30*$Q30+M31*$Q31+M32*$Q32+M33*$Q33+M34*$Q34)/$Q35</f>
        <v>0.40295335658238884</v>
      </c>
      <c r="N35" s="182">
        <f>(N25*$Q25+N26*$Q26+N27*$Q27+N28*$Q28+N29*$Q29+N30*$Q30+N31*$Q31+N32*$Q32+N33*$Q33+N34*$Q34)/$Q35</f>
        <v>8.4016728421970346E-2</v>
      </c>
      <c r="O35" s="183">
        <f t="shared" ref="O35" si="173">SUM(O25:O34)</f>
        <v>37005</v>
      </c>
      <c r="P35" s="193">
        <f>SUM(P25:P34)</f>
        <v>592</v>
      </c>
      <c r="Q35" s="193">
        <f t="shared" ref="Q35" si="174">SUM(Q25:Q34)</f>
        <v>592</v>
      </c>
      <c r="T35" s="173" t="s">
        <v>45</v>
      </c>
      <c r="U35" s="185">
        <f>SUM(U25:U34)</f>
        <v>3358.9</v>
      </c>
      <c r="V35" s="185">
        <f t="shared" ref="V35:X35" si="175">SUM(V25:V34)</f>
        <v>954.4</v>
      </c>
      <c r="W35" s="185">
        <f t="shared" si="175"/>
        <v>2404.5</v>
      </c>
      <c r="X35" s="181">
        <f t="shared" si="175"/>
        <v>673.1</v>
      </c>
      <c r="Y35" s="182">
        <f>(Y25*$AI25+Y26*$AI26+Y27*$AI27+Y28*$AI28+Y29*$AI29+Y30*$AI30+Y31*$AI31+Y32*$AI32+Y33*$AI33+Y34*$AI34)/$AI35</f>
        <v>0.16230041425353925</v>
      </c>
      <c r="Z35" s="185">
        <f t="shared" ref="Z35:AD35" si="176">SUM(Z25:Z34)</f>
        <v>2688</v>
      </c>
      <c r="AA35" s="182">
        <f>(AA25*$AI25+AA26*$AI26+AA27*$AI27+AA28*$AI28+AA29*$AI29+AA30*$AI30+AA31*$AI31+AA32*$AI32+AA33*$AI33+AA34*$AI34)/$AI35</f>
        <v>0.41554054054054052</v>
      </c>
      <c r="AB35" s="181">
        <f t="shared" si="176"/>
        <v>0</v>
      </c>
      <c r="AC35" s="182">
        <f>(AC25*$AI25+AC26*$AI26+AC27*$AI27+AC28*$AI28+AC29*$AI29+AC30*$AI30+AC31*$AI31+AC32*$AI32+AC33*$AI33+AC34*$AI34)/$AI35</f>
        <v>0</v>
      </c>
      <c r="AD35" s="181">
        <f t="shared" si="176"/>
        <v>0</v>
      </c>
      <c r="AE35" s="182">
        <f>(AE25*$AI25+AE26*$AI26+AE27*$AI27+AE28*$AI28+AE29*$AI29+AE30*$AI30+AE31*$AI31+AE32*$AI32+AE33*$AI33+AE34*$AI34)/$AI35</f>
        <v>0.42215904520592018</v>
      </c>
      <c r="AF35" s="182">
        <f>(AF25*$AI25+AF26*$AI26+AF27*$AI27+AF28*$AI28+AF29*$AI29+AF30*$AI30+AF31*$AI31+AF32*$AI32+AF33*$AI33+AF34*$AI34)/$AI35</f>
        <v>8.2353000321750316E-2</v>
      </c>
      <c r="AG35" s="183">
        <f t="shared" ref="AG35" si="177">SUM(AG25:AG34)</f>
        <v>32762</v>
      </c>
      <c r="AH35" s="193">
        <f>SUM(AH25:AH34)</f>
        <v>592</v>
      </c>
      <c r="AI35" s="193">
        <f t="shared" ref="AI35" si="178">SUM(AI25:AI34)</f>
        <v>592</v>
      </c>
      <c r="AL35" s="173" t="s">
        <v>45</v>
      </c>
      <c r="AM35" s="157">
        <f>SUM(AM25:AM34)</f>
        <v>3568.3999999999996</v>
      </c>
      <c r="AN35" s="157">
        <f t="shared" ref="AN35:AP35" si="179">SUM(AN25:AN34)</f>
        <v>904.3</v>
      </c>
      <c r="AO35" s="157">
        <f t="shared" si="179"/>
        <v>2664.1</v>
      </c>
      <c r="AP35" s="158">
        <f t="shared" si="179"/>
        <v>895.6</v>
      </c>
      <c r="AQ35" s="159">
        <f>(AQ25*$BA25+AQ26*$BA26+AQ27*$BA27+AQ28*$BA28+AQ29*$BA29+AQ30*$BA30+AQ31*$BA31+AQ32*$BA32+AQ33*$BA33+AQ34*$BA34)/$BA35</f>
        <v>0.17937191223481547</v>
      </c>
      <c r="AR35" s="157">
        <f t="shared" ref="AR35:AV35" si="180">SUM(AR25:AR34)</f>
        <v>2976</v>
      </c>
      <c r="AS35" s="159">
        <f>(AS25*$BA25+AS26*$BA26+AS27*$BA27+AS28*$BA28+AS29*$BA29+AS30*$BA30+AS31*$BA31+AS32*$BA32+AS33*$BA33+AS34*$BA34)/$BA35</f>
        <v>0.41554054054054052</v>
      </c>
      <c r="AT35" s="158">
        <f t="shared" si="180"/>
        <v>0</v>
      </c>
      <c r="AU35" s="159">
        <f>(AU25*$BA25+AU26*$BA26+AU27*$BA27+AU28*$BA28+AU29*$BA29+AU30*$BA30+AU31*$BA31+AU32*$BA32+AU33*$BA33+AU34*$BA34)/$BA35</f>
        <v>0</v>
      </c>
      <c r="AV35" s="158">
        <f t="shared" si="180"/>
        <v>0</v>
      </c>
      <c r="AW35" s="159">
        <f>(AW25*$BA25+AW26*$BA26+AW27*$BA27+AW28*$BA28+AW29*$BA29+AW30*$BA30+AW31*$BA31+AW32*$BA32+AW33*$BA33+AW34*$BA34)/$BA35</f>
        <v>0.40508754722464402</v>
      </c>
      <c r="AX35" s="159">
        <f>(AX25*$BA25+AX26*$BA26+AX27*$BA27+AX28*$BA28+AX29*$BA29+AX30*$BA30+AX31*$BA31+AX32*$BA32+AX33*$BA33+AX34*$BA34)/$BA35</f>
        <v>6.6248456117407734E-2</v>
      </c>
      <c r="AY35" s="160">
        <f t="shared" ref="AY35" si="181">SUM(AY25:AY34)</f>
        <v>29179</v>
      </c>
      <c r="AZ35" s="194">
        <f>SUM(AZ25:AZ34)</f>
        <v>592</v>
      </c>
      <c r="BA35" s="194">
        <f t="shared" ref="BA35" si="182">SUM(BA25:BA34)</f>
        <v>592</v>
      </c>
    </row>
    <row r="36" spans="1:53" ht="14" x14ac:dyDescent="0.35">
      <c r="A36" s="150" t="s">
        <v>47</v>
      </c>
      <c r="B36" s="192" t="s">
        <v>57</v>
      </c>
      <c r="C36" s="152">
        <f t="shared" ref="C36:C38" si="183">$B$4-F36-H36-J36</f>
        <v>0</v>
      </c>
      <c r="D36" s="152">
        <f t="shared" ref="D36:D38" si="184">$B$4-E36-F36-H36-J36</f>
        <v>0</v>
      </c>
      <c r="E36" s="141">
        <f>'[16]UNIT DATA'!L2</f>
        <v>0</v>
      </c>
      <c r="F36" s="141">
        <f>'[16]UNIT DATA'!M2</f>
        <v>744</v>
      </c>
      <c r="G36" s="153">
        <f t="shared" ref="G36:G38" si="185">F36/$B$4</f>
        <v>1</v>
      </c>
      <c r="H36" s="141">
        <f>'[16]UNIT DATA'!N2</f>
        <v>0</v>
      </c>
      <c r="I36" s="153">
        <f t="shared" ref="I36:I38" si="186">H36/$B$4</f>
        <v>0</v>
      </c>
      <c r="J36" s="141">
        <f>'[16]UNIT DATA'!O2</f>
        <v>0</v>
      </c>
      <c r="K36" s="153">
        <f t="shared" ref="K36:K38" si="187">J36/$B$4</f>
        <v>0</v>
      </c>
      <c r="L36" s="141">
        <f>'[16]UNIT DATA'!P2</f>
        <v>0</v>
      </c>
      <c r="M36" s="153">
        <f t="shared" ref="M36:M38" si="188">(C36-L36)/$B$4</f>
        <v>0</v>
      </c>
      <c r="N36" s="153">
        <f t="shared" ref="N36:N38" si="189">O36/($B$4*Q36)</f>
        <v>0</v>
      </c>
      <c r="O36" s="141">
        <f>'[16]UNIT DATA'!$F2</f>
        <v>0</v>
      </c>
      <c r="P36" s="141">
        <v>21</v>
      </c>
      <c r="Q36" s="141">
        <v>21</v>
      </c>
      <c r="S36" s="150" t="s">
        <v>48</v>
      </c>
      <c r="T36" s="192" t="s">
        <v>57</v>
      </c>
      <c r="U36" s="141">
        <f t="shared" ref="U36:U38" si="190">T$4-X36-Z36-AB36</f>
        <v>0</v>
      </c>
      <c r="V36" s="141">
        <f t="shared" ref="V36:V38" si="191">T$4-W36-X36-Z36-AB36</f>
        <v>0</v>
      </c>
      <c r="W36" s="141">
        <f>'[17]UNIT DATA'!L2</f>
        <v>0</v>
      </c>
      <c r="X36" s="141">
        <f>'[17]UNIT DATA'!M2</f>
        <v>672</v>
      </c>
      <c r="Y36" s="153">
        <f t="shared" ref="Y36:Y38" si="192">X36/$T$4</f>
        <v>1</v>
      </c>
      <c r="Z36" s="141">
        <f>'[17]UNIT DATA'!$N2</f>
        <v>0</v>
      </c>
      <c r="AA36" s="153">
        <f t="shared" ref="AA36:AA38" si="193">Z36/$T$4</f>
        <v>0</v>
      </c>
      <c r="AB36" s="141">
        <f>'[17]UNIT DATA'!$O2</f>
        <v>0</v>
      </c>
      <c r="AC36" s="153">
        <f t="shared" ref="AC36:AC38" si="194">AB36/$T$4</f>
        <v>0</v>
      </c>
      <c r="AD36" s="141">
        <f>'[17]UNIT DATA'!$P2</f>
        <v>0</v>
      </c>
      <c r="AE36" s="153">
        <f>(U36-AD36)/$T$4</f>
        <v>0</v>
      </c>
      <c r="AF36" s="153">
        <f>AG36/($T$4*AI36)</f>
        <v>0</v>
      </c>
      <c r="AG36" s="141">
        <f>'[17]UNIT DATA'!$F2</f>
        <v>0</v>
      </c>
      <c r="AH36" s="141">
        <v>21</v>
      </c>
      <c r="AI36" s="141">
        <v>21</v>
      </c>
      <c r="AK36" s="150" t="s">
        <v>47</v>
      </c>
      <c r="AL36" s="192" t="s">
        <v>57</v>
      </c>
      <c r="AM36" s="141">
        <f>'[18]UNIT DATA'!J2</f>
        <v>0</v>
      </c>
      <c r="AN36" s="141">
        <f>'[18]UNIT DATA'!K2</f>
        <v>0</v>
      </c>
      <c r="AO36" s="141">
        <f>'[18]UNIT DATA'!L2</f>
        <v>0</v>
      </c>
      <c r="AP36" s="141">
        <f>'[18]UNIT DATA'!M2</f>
        <v>744</v>
      </c>
      <c r="AQ36" s="153">
        <f t="shared" si="166"/>
        <v>1</v>
      </c>
      <c r="AR36" s="141">
        <f>'[18]UNIT DATA'!$N2</f>
        <v>0</v>
      </c>
      <c r="AS36" s="153">
        <f t="shared" si="166"/>
        <v>0</v>
      </c>
      <c r="AT36" s="141">
        <f>'[18]UNIT DATA'!$O2</f>
        <v>0</v>
      </c>
      <c r="AU36" s="153">
        <f t="shared" si="166"/>
        <v>0</v>
      </c>
      <c r="AV36" s="141">
        <f>'[18]UNIT DATA'!$P2</f>
        <v>0</v>
      </c>
      <c r="AW36" s="153">
        <f>(AM36-AV36)/$AL$4</f>
        <v>0</v>
      </c>
      <c r="AX36" s="153">
        <f>AY36/($AL$4*BA36)</f>
        <v>0</v>
      </c>
      <c r="AY36" s="141">
        <f>'[18]UNIT DATA'!$F2</f>
        <v>0</v>
      </c>
      <c r="AZ36" s="141">
        <v>21</v>
      </c>
      <c r="BA36" s="141">
        <v>21</v>
      </c>
    </row>
    <row r="37" spans="1:53" ht="14" x14ac:dyDescent="0.35">
      <c r="A37" s="150" t="s">
        <v>49</v>
      </c>
      <c r="B37" s="192" t="s">
        <v>58</v>
      </c>
      <c r="C37" s="152">
        <f t="shared" si="183"/>
        <v>696.35</v>
      </c>
      <c r="D37" s="152">
        <f t="shared" si="184"/>
        <v>93.80000000000004</v>
      </c>
      <c r="E37" s="141">
        <f>'[16]UNIT DATA'!L3</f>
        <v>602.54999999999995</v>
      </c>
      <c r="F37" s="141">
        <f>'[16]UNIT DATA'!M3</f>
        <v>47.65</v>
      </c>
      <c r="G37" s="153">
        <f t="shared" si="185"/>
        <v>6.4045698924731179E-2</v>
      </c>
      <c r="H37" s="141">
        <f>'[16]UNIT DATA'!N3</f>
        <v>0</v>
      </c>
      <c r="I37" s="153">
        <f t="shared" si="186"/>
        <v>0</v>
      </c>
      <c r="J37" s="141">
        <f>'[16]UNIT DATA'!O3</f>
        <v>0</v>
      </c>
      <c r="K37" s="153">
        <f t="shared" si="187"/>
        <v>0</v>
      </c>
      <c r="L37" s="141">
        <f>'[16]UNIT DATA'!P3</f>
        <v>0</v>
      </c>
      <c r="M37" s="153">
        <f t="shared" si="188"/>
        <v>0.93595430107526889</v>
      </c>
      <c r="N37" s="153">
        <f t="shared" si="189"/>
        <v>0.11283922171018945</v>
      </c>
      <c r="O37" s="154">
        <f>'[16]UNIT DATA'!$F3</f>
        <v>1763</v>
      </c>
      <c r="P37" s="141">
        <v>21</v>
      </c>
      <c r="Q37" s="141">
        <v>21</v>
      </c>
      <c r="S37" s="150" t="s">
        <v>66</v>
      </c>
      <c r="T37" s="192" t="s">
        <v>58</v>
      </c>
      <c r="U37" s="152">
        <f t="shared" si="190"/>
        <v>625.5</v>
      </c>
      <c r="V37" s="152">
        <f t="shared" si="191"/>
        <v>52.899999999999977</v>
      </c>
      <c r="W37" s="152">
        <f>'[17]UNIT DATA'!L3</f>
        <v>572.6</v>
      </c>
      <c r="X37" s="152">
        <f>'[17]UNIT DATA'!M3</f>
        <v>46.5</v>
      </c>
      <c r="Y37" s="153">
        <f t="shared" si="192"/>
        <v>6.9196428571428575E-2</v>
      </c>
      <c r="Z37" s="141">
        <f>'[17]UNIT DATA'!$N3</f>
        <v>0</v>
      </c>
      <c r="AA37" s="153">
        <f t="shared" si="193"/>
        <v>0</v>
      </c>
      <c r="AB37" s="141">
        <f>'[17]UNIT DATA'!$O3</f>
        <v>0</v>
      </c>
      <c r="AC37" s="153">
        <f t="shared" si="194"/>
        <v>0</v>
      </c>
      <c r="AD37" s="141">
        <f>'[17]UNIT DATA'!$P3</f>
        <v>0</v>
      </c>
      <c r="AE37" s="153">
        <f t="shared" ref="AE37:AE38" si="195">(U37-AD37)/$T$4</f>
        <v>0.9308035714285714</v>
      </c>
      <c r="AF37" s="153">
        <f t="shared" ref="AF37:AF38" si="196">AG37/($T$4*AI37)</f>
        <v>5.9027777777777776E-2</v>
      </c>
      <c r="AG37" s="141">
        <f>'[17]UNIT DATA'!$F3</f>
        <v>833</v>
      </c>
      <c r="AH37" s="141">
        <v>21</v>
      </c>
      <c r="AI37" s="141">
        <v>21</v>
      </c>
      <c r="AK37" s="150" t="s">
        <v>49</v>
      </c>
      <c r="AL37" s="192" t="s">
        <v>58</v>
      </c>
      <c r="AM37" s="141">
        <f>'[18]UNIT DATA'!J3</f>
        <v>651.54999999999995</v>
      </c>
      <c r="AN37" s="141">
        <f>'[18]UNIT DATA'!K3</f>
        <v>38</v>
      </c>
      <c r="AO37" s="141">
        <f>'[18]UNIT DATA'!L3</f>
        <v>613.54999999999995</v>
      </c>
      <c r="AP37" s="141">
        <f>'[18]UNIT DATA'!M3</f>
        <v>92.45</v>
      </c>
      <c r="AQ37" s="153">
        <f t="shared" si="166"/>
        <v>0.12426075268817205</v>
      </c>
      <c r="AR37" s="141">
        <f>'[18]UNIT DATA'!$N3</f>
        <v>0</v>
      </c>
      <c r="AS37" s="153">
        <f t="shared" si="166"/>
        <v>0</v>
      </c>
      <c r="AT37" s="141">
        <f>'[18]UNIT DATA'!$O3</f>
        <v>0</v>
      </c>
      <c r="AU37" s="153">
        <f t="shared" si="166"/>
        <v>0</v>
      </c>
      <c r="AV37" s="141">
        <f>'[18]UNIT DATA'!$P3</f>
        <v>0</v>
      </c>
      <c r="AW37" s="153">
        <f>(AM37-AV37)/$AL$4</f>
        <v>0.87573924731182795</v>
      </c>
      <c r="AX37" s="153">
        <f>AY37/($AL$4*BA37)</f>
        <v>6.8804403481822832E-2</v>
      </c>
      <c r="AY37" s="141">
        <f>'[18]UNIT DATA'!$F3</f>
        <v>1075</v>
      </c>
      <c r="AZ37" s="141">
        <v>21</v>
      </c>
      <c r="BA37" s="141">
        <v>21</v>
      </c>
    </row>
    <row r="38" spans="1:53" ht="14" x14ac:dyDescent="0.35">
      <c r="B38" s="192" t="s">
        <v>62</v>
      </c>
      <c r="C38" s="152">
        <f t="shared" si="183"/>
        <v>0</v>
      </c>
      <c r="D38" s="152">
        <f t="shared" si="184"/>
        <v>0</v>
      </c>
      <c r="E38" s="141">
        <f>'[16]UNIT DATA'!L4</f>
        <v>0</v>
      </c>
      <c r="F38" s="141">
        <f>'[16]UNIT DATA'!M4</f>
        <v>744</v>
      </c>
      <c r="G38" s="153">
        <f t="shared" si="185"/>
        <v>1</v>
      </c>
      <c r="H38" s="141">
        <f>'[16]UNIT DATA'!N4</f>
        <v>0</v>
      </c>
      <c r="I38" s="153">
        <f t="shared" si="186"/>
        <v>0</v>
      </c>
      <c r="J38" s="141">
        <f>'[16]UNIT DATA'!O4</f>
        <v>0</v>
      </c>
      <c r="K38" s="153">
        <f t="shared" si="187"/>
        <v>0</v>
      </c>
      <c r="L38" s="141">
        <f>'[16]UNIT DATA'!P4</f>
        <v>0</v>
      </c>
      <c r="M38" s="153">
        <f t="shared" si="188"/>
        <v>0</v>
      </c>
      <c r="N38" s="153">
        <f t="shared" si="189"/>
        <v>0</v>
      </c>
      <c r="O38" s="141">
        <f>'[16]UNIT DATA'!$F4</f>
        <v>0</v>
      </c>
      <c r="P38" s="141">
        <v>21</v>
      </c>
      <c r="Q38" s="141">
        <v>21</v>
      </c>
      <c r="T38" s="192" t="s">
        <v>62</v>
      </c>
      <c r="U38" s="141">
        <f t="shared" si="190"/>
        <v>0</v>
      </c>
      <c r="V38" s="141">
        <f t="shared" si="191"/>
        <v>0</v>
      </c>
      <c r="W38" s="141">
        <f>'[17]UNIT DATA'!L4</f>
        <v>0</v>
      </c>
      <c r="X38" s="141">
        <f>'[17]UNIT DATA'!M4</f>
        <v>672</v>
      </c>
      <c r="Y38" s="153">
        <f t="shared" si="192"/>
        <v>1</v>
      </c>
      <c r="Z38" s="141">
        <f>'[17]UNIT DATA'!$N4</f>
        <v>0</v>
      </c>
      <c r="AA38" s="153">
        <f t="shared" si="193"/>
        <v>0</v>
      </c>
      <c r="AB38" s="141">
        <f>'[17]UNIT DATA'!$O4</f>
        <v>0</v>
      </c>
      <c r="AC38" s="153">
        <f t="shared" si="194"/>
        <v>0</v>
      </c>
      <c r="AD38" s="141">
        <f>'[17]UNIT DATA'!$P4</f>
        <v>0</v>
      </c>
      <c r="AE38" s="153">
        <f t="shared" si="195"/>
        <v>0</v>
      </c>
      <c r="AF38" s="153">
        <f t="shared" si="196"/>
        <v>0</v>
      </c>
      <c r="AG38" s="141">
        <f>'[17]UNIT DATA'!$F4</f>
        <v>0</v>
      </c>
      <c r="AH38" s="141">
        <v>21</v>
      </c>
      <c r="AI38" s="141">
        <v>21</v>
      </c>
      <c r="AL38" s="192" t="s">
        <v>62</v>
      </c>
      <c r="AM38" s="141">
        <f>'[18]UNIT DATA'!J4</f>
        <v>0</v>
      </c>
      <c r="AN38" s="141">
        <f>'[18]UNIT DATA'!K4</f>
        <v>0</v>
      </c>
      <c r="AO38" s="141">
        <f>'[18]UNIT DATA'!L4</f>
        <v>0</v>
      </c>
      <c r="AP38" s="141">
        <f>'[18]UNIT DATA'!M4</f>
        <v>744</v>
      </c>
      <c r="AQ38" s="153">
        <f t="shared" si="166"/>
        <v>1</v>
      </c>
      <c r="AR38" s="141">
        <f>'[18]UNIT DATA'!$N4</f>
        <v>0</v>
      </c>
      <c r="AS38" s="153">
        <f t="shared" si="166"/>
        <v>0</v>
      </c>
      <c r="AT38" s="141">
        <f>'[18]UNIT DATA'!$O4</f>
        <v>0</v>
      </c>
      <c r="AU38" s="153">
        <f t="shared" si="166"/>
        <v>0</v>
      </c>
      <c r="AV38" s="141">
        <f>'[18]UNIT DATA'!$P4</f>
        <v>0</v>
      </c>
      <c r="AW38" s="153">
        <f>(AM38-AV38)/$AL$4</f>
        <v>0</v>
      </c>
      <c r="AX38" s="153">
        <f>AY38/($AL$4*BA38)</f>
        <v>0</v>
      </c>
      <c r="AY38" s="141">
        <f>'[18]UNIT DATA'!$F4</f>
        <v>0</v>
      </c>
      <c r="AZ38" s="141">
        <v>21</v>
      </c>
      <c r="BA38" s="141">
        <v>21</v>
      </c>
    </row>
    <row r="39" spans="1:53" ht="14.5" thickBot="1" x14ac:dyDescent="0.4">
      <c r="B39" s="173" t="s">
        <v>45</v>
      </c>
      <c r="C39" s="193">
        <f>SUM(C36:C38)</f>
        <v>696.35</v>
      </c>
      <c r="D39" s="181">
        <f t="shared" ref="D39:F39" si="197">SUM(D36:D38)</f>
        <v>93.80000000000004</v>
      </c>
      <c r="E39" s="193">
        <f t="shared" si="197"/>
        <v>602.54999999999995</v>
      </c>
      <c r="F39" s="185">
        <f t="shared" si="197"/>
        <v>1535.65</v>
      </c>
      <c r="G39" s="182">
        <f>(G36*$Q36+G37*$Q37+G38*$Q38)/$Q39</f>
        <v>0.68801523297491041</v>
      </c>
      <c r="H39" s="181">
        <f t="shared" ref="H39" si="198">SUM(H36:H38)</f>
        <v>0</v>
      </c>
      <c r="I39" s="182">
        <f>(I36*$Q36+I37*$Q37+I38*$Q38)/$Q39</f>
        <v>0</v>
      </c>
      <c r="J39" s="181">
        <f t="shared" ref="J39" si="199">SUM(J36:J38)</f>
        <v>0</v>
      </c>
      <c r="K39" s="182">
        <f>(K36*$Q36+K37*$Q37+K38*$Q38)/$Q39</f>
        <v>0</v>
      </c>
      <c r="L39" s="181">
        <f t="shared" ref="L39" si="200">SUM(L36:L38)</f>
        <v>0</v>
      </c>
      <c r="M39" s="182">
        <f>(M36*$Q36+M37*$Q37+M38*$Q38)/$Q39</f>
        <v>0.31198476702508965</v>
      </c>
      <c r="N39" s="182">
        <f>(N36*$Q36+N37*$Q37+N38*$Q38)/$Q39</f>
        <v>3.7613073903396486E-2</v>
      </c>
      <c r="O39" s="183">
        <f t="shared" ref="O39" si="201">SUM(O36:O38)</f>
        <v>1763</v>
      </c>
      <c r="P39" s="193">
        <f>SUM(P36:P38)</f>
        <v>63</v>
      </c>
      <c r="Q39" s="195">
        <f t="shared" ref="Q39" si="202">SUM(Q36:Q38)</f>
        <v>63</v>
      </c>
      <c r="T39" s="173" t="s">
        <v>45</v>
      </c>
      <c r="U39" s="181">
        <f>SUM(U36:U38)</f>
        <v>625.5</v>
      </c>
      <c r="V39" s="181">
        <f t="shared" ref="V39:AD39" si="203">SUM(V36:V38)</f>
        <v>52.899999999999977</v>
      </c>
      <c r="W39" s="181">
        <f t="shared" si="203"/>
        <v>572.6</v>
      </c>
      <c r="X39" s="185">
        <f t="shared" si="203"/>
        <v>1390.5</v>
      </c>
      <c r="Y39" s="182">
        <f>(Y36*$AI36+Y37*$AI37+Y38*$AI38)/$AI39</f>
        <v>0.6897321428571429</v>
      </c>
      <c r="Z39" s="181">
        <f t="shared" si="203"/>
        <v>0</v>
      </c>
      <c r="AA39" s="182">
        <f>(AA36*$AI36+AA37*$AI37+AA38*$AI38)/$AI39</f>
        <v>0</v>
      </c>
      <c r="AB39" s="181">
        <f t="shared" si="203"/>
        <v>0</v>
      </c>
      <c r="AC39" s="182">
        <f>(AC36*$AI36+AC37*$AI37+AC38*$AI38)/$AI39</f>
        <v>0</v>
      </c>
      <c r="AD39" s="181">
        <f t="shared" si="203"/>
        <v>0</v>
      </c>
      <c r="AE39" s="182">
        <f>(AE36*$AI36+AE37*$AI37+AE38*$AI38)/$AI39</f>
        <v>0.31026785714285715</v>
      </c>
      <c r="AF39" s="182">
        <f>(AF36*$AI36+AF37*$AI37+AF38*$AI38)/$AI39</f>
        <v>1.9675925925925923E-2</v>
      </c>
      <c r="AG39" s="183">
        <f t="shared" ref="AG39" si="204">SUM(AG36:AG38)</f>
        <v>833</v>
      </c>
      <c r="AH39" s="193">
        <f>SUM(AH36:AH38)</f>
        <v>63</v>
      </c>
      <c r="AI39" s="193">
        <f t="shared" ref="AI39" si="205">SUM(AI36:AI38)</f>
        <v>63</v>
      </c>
      <c r="AL39" s="173" t="s">
        <v>45</v>
      </c>
      <c r="AM39" s="186">
        <f>SUM(AM36:AM38)</f>
        <v>651.54999999999995</v>
      </c>
      <c r="AN39" s="186">
        <f t="shared" ref="AN39:AV39" si="206">SUM(AN36:AN38)</f>
        <v>38</v>
      </c>
      <c r="AO39" s="186">
        <f t="shared" si="206"/>
        <v>613.54999999999995</v>
      </c>
      <c r="AP39" s="157">
        <f t="shared" si="206"/>
        <v>1580.45</v>
      </c>
      <c r="AQ39" s="159">
        <f>(AQ36*$BA36+AQ37*$BA37+AQ38*$BA38)/$BA39</f>
        <v>0.70808691756272402</v>
      </c>
      <c r="AR39" s="158">
        <f t="shared" si="206"/>
        <v>0</v>
      </c>
      <c r="AS39" s="159">
        <f>(AS36*$BA36+AS37*$BA37+AS38*$BA38)/$BA39</f>
        <v>0</v>
      </c>
      <c r="AT39" s="158">
        <f t="shared" si="206"/>
        <v>0</v>
      </c>
      <c r="AU39" s="159">
        <f>(AU36*$BA36+AU37*$BA37+AU38*$BA38)/$BA39</f>
        <v>0</v>
      </c>
      <c r="AV39" s="158">
        <f t="shared" si="206"/>
        <v>0</v>
      </c>
      <c r="AW39" s="159">
        <f>(AW36*$BA36+AW37*$BA37+AW38*$BA38)/$BA39</f>
        <v>0.29191308243727598</v>
      </c>
      <c r="AX39" s="159">
        <f>(AX36*$BA36+AX37*$BA37+AX38*$BA38)/$BA39</f>
        <v>2.2934801160607612E-2</v>
      </c>
      <c r="AY39" s="160">
        <f t="shared" ref="AY39" si="207">SUM(AY36:AY38)</f>
        <v>1075</v>
      </c>
      <c r="AZ39" s="194">
        <f>SUM(AZ36:AZ38)</f>
        <v>63</v>
      </c>
      <c r="BA39" s="194">
        <f t="shared" ref="BA39" si="208">SUM(BA36:BA38)</f>
        <v>63</v>
      </c>
    </row>
    <row r="40" spans="1:53" ht="14" x14ac:dyDescent="0.35">
      <c r="A40" s="142" t="s">
        <v>67</v>
      </c>
      <c r="B40" s="192" t="s">
        <v>58</v>
      </c>
      <c r="C40" s="152">
        <f t="shared" ref="C40" si="209">$B$4-F40-H40-J40</f>
        <v>589</v>
      </c>
      <c r="D40" s="152">
        <f t="shared" ref="D40" si="210">$B$4-E40-F40-H40-J40</f>
        <v>65.5</v>
      </c>
      <c r="E40" s="152">
        <f>'[16]UNIT DATA'!L10</f>
        <v>523.5</v>
      </c>
      <c r="F40" s="141">
        <f>'[16]UNIT DATA'!M10</f>
        <v>155</v>
      </c>
      <c r="G40" s="153">
        <f>F40/$B$4</f>
        <v>0.20833333333333334</v>
      </c>
      <c r="H40" s="141">
        <f>'[16]UNIT DATA'!N10</f>
        <v>0</v>
      </c>
      <c r="I40" s="153">
        <f>H40/$B$4</f>
        <v>0</v>
      </c>
      <c r="J40" s="141">
        <f>'[16]UNIT DATA'!O10</f>
        <v>0</v>
      </c>
      <c r="K40" s="153">
        <f>J40/$B$4</f>
        <v>0</v>
      </c>
      <c r="L40" s="141">
        <f>'[16]UNIT DATA'!P10</f>
        <v>0</v>
      </c>
      <c r="M40" s="153">
        <f t="shared" ref="M40" si="211">(C40-L40)/$B$4</f>
        <v>0.79166666666666663</v>
      </c>
      <c r="N40" s="153">
        <f t="shared" ref="N40" si="212">O40/($B$4*Q40)</f>
        <v>7.7956989247311828E-2</v>
      </c>
      <c r="O40" s="141">
        <f>'[16]UNIT DATA'!$F$10</f>
        <v>870</v>
      </c>
      <c r="P40" s="141">
        <v>21</v>
      </c>
      <c r="Q40" s="141">
        <v>15</v>
      </c>
      <c r="S40" s="142" t="s">
        <v>67</v>
      </c>
      <c r="T40" s="192" t="s">
        <v>58</v>
      </c>
      <c r="U40" s="141">
        <f>T$4-X40-Z40-AB40</f>
        <v>0</v>
      </c>
      <c r="V40" s="141">
        <f>T$4-W40-X40-Z40-AB40</f>
        <v>0</v>
      </c>
      <c r="W40" s="141">
        <f>'[17]UNIT DATA'!L10</f>
        <v>0</v>
      </c>
      <c r="X40" s="141">
        <f>'[17]UNIT DATA'!M10</f>
        <v>672</v>
      </c>
      <c r="Y40" s="153">
        <f>X40/$T$4</f>
        <v>1</v>
      </c>
      <c r="Z40" s="141">
        <f>'[17]UNIT DATA'!$N$10</f>
        <v>0</v>
      </c>
      <c r="AA40" s="153">
        <f>Z40/$T$4</f>
        <v>0</v>
      </c>
      <c r="AB40" s="141">
        <f>'[17]UNIT DATA'!$O$10</f>
        <v>0</v>
      </c>
      <c r="AC40" s="153">
        <f>AB40/$T$4</f>
        <v>0</v>
      </c>
      <c r="AD40" s="141">
        <f>'[17]UNIT DATA'!$P$10</f>
        <v>0</v>
      </c>
      <c r="AE40" s="153">
        <f t="shared" ref="AE40" si="213">(U40-AD40)/$T$4</f>
        <v>0</v>
      </c>
      <c r="AF40" s="153">
        <f t="shared" ref="AF40" si="214">AG40/($T$4*AI40)</f>
        <v>0</v>
      </c>
      <c r="AG40" s="141">
        <f>'[17]UNIT DATA'!$F$10</f>
        <v>0</v>
      </c>
      <c r="AH40" s="141">
        <v>21</v>
      </c>
      <c r="AI40" s="141">
        <v>15</v>
      </c>
      <c r="AK40" s="142" t="s">
        <v>67</v>
      </c>
      <c r="AL40" s="192" t="s">
        <v>58</v>
      </c>
      <c r="AM40" s="141">
        <f>'[18]UNIT DATA'!J10</f>
        <v>0</v>
      </c>
      <c r="AN40" s="141">
        <f>'[18]UNIT DATA'!K10</f>
        <v>0</v>
      </c>
      <c r="AO40" s="141">
        <f>'[18]UNIT DATA'!L10</f>
        <v>0</v>
      </c>
      <c r="AP40" s="141">
        <f>'[18]UNIT DATA'!M10</f>
        <v>744</v>
      </c>
      <c r="AQ40" s="153">
        <f t="shared" si="166"/>
        <v>1</v>
      </c>
      <c r="AR40" s="141">
        <f>'[18]UNIT DATA'!$N$10</f>
        <v>0</v>
      </c>
      <c r="AS40" s="153">
        <f t="shared" si="166"/>
        <v>0</v>
      </c>
      <c r="AT40" s="141">
        <f>'[18]UNIT DATA'!$O$10</f>
        <v>0</v>
      </c>
      <c r="AU40" s="153">
        <f t="shared" si="166"/>
        <v>0</v>
      </c>
      <c r="AV40" s="141">
        <f>'[18]UNIT DATA'!$P$10</f>
        <v>0</v>
      </c>
      <c r="AW40" s="153">
        <f>(AM40-AV40)/$AL$4</f>
        <v>0</v>
      </c>
      <c r="AX40" s="153">
        <f>AY40/($AL$4*BA40)</f>
        <v>0</v>
      </c>
      <c r="AY40" s="141">
        <f>'[18]UNIT DATA'!$F$10</f>
        <v>0</v>
      </c>
      <c r="AZ40" s="141">
        <v>21</v>
      </c>
      <c r="BA40" s="141">
        <v>15</v>
      </c>
    </row>
    <row r="41" spans="1:53" ht="14.5" thickBot="1" x14ac:dyDescent="0.4">
      <c r="B41" s="173" t="s">
        <v>45</v>
      </c>
      <c r="C41" s="193">
        <f>SUM(C40)</f>
        <v>589</v>
      </c>
      <c r="D41" s="181">
        <f t="shared" ref="D41:F43" si="215">SUM(D40)</f>
        <v>65.5</v>
      </c>
      <c r="E41" s="181">
        <f t="shared" si="215"/>
        <v>523.5</v>
      </c>
      <c r="F41" s="193">
        <f t="shared" si="215"/>
        <v>155</v>
      </c>
      <c r="G41" s="182">
        <f>(G40*$Q40)/$Q41</f>
        <v>0.20833333333333334</v>
      </c>
      <c r="H41" s="181">
        <f t="shared" ref="H41:H43" si="216">SUM(H40)</f>
        <v>0</v>
      </c>
      <c r="I41" s="182">
        <f>(I40*$Q40)/$Q41</f>
        <v>0</v>
      </c>
      <c r="J41" s="181">
        <f t="shared" ref="J41:J43" si="217">SUM(J40)</f>
        <v>0</v>
      </c>
      <c r="K41" s="182">
        <f>(K40*$Q40)/$Q41</f>
        <v>0</v>
      </c>
      <c r="L41" s="196">
        <f t="shared" ref="L41:L43" si="218">SUM(L40)</f>
        <v>0</v>
      </c>
      <c r="M41" s="182">
        <f>(M40*$Q40)/$Q41</f>
        <v>0.79166666666666663</v>
      </c>
      <c r="N41" s="182">
        <f>(N40*$Q40)/$Q41</f>
        <v>7.7956989247311828E-2</v>
      </c>
      <c r="O41" s="193">
        <f>SUM(O40)</f>
        <v>870</v>
      </c>
      <c r="P41" s="193">
        <f>SUM(P40:P40)</f>
        <v>21</v>
      </c>
      <c r="Q41" s="193">
        <f t="shared" ref="Q41" si="219">SUM(Q40:Q40)</f>
        <v>15</v>
      </c>
      <c r="T41" s="173" t="s">
        <v>45</v>
      </c>
      <c r="U41" s="193">
        <f>SUM(U40)</f>
        <v>0</v>
      </c>
      <c r="V41" s="193">
        <f t="shared" ref="V41:AD43" si="220">SUM(V40)</f>
        <v>0</v>
      </c>
      <c r="W41" s="193">
        <f t="shared" si="220"/>
        <v>0</v>
      </c>
      <c r="X41" s="193">
        <f t="shared" si="220"/>
        <v>672</v>
      </c>
      <c r="Y41" s="182">
        <f>(Y40*$AI40)/$AI41</f>
        <v>1</v>
      </c>
      <c r="Z41" s="193">
        <f t="shared" si="220"/>
        <v>0</v>
      </c>
      <c r="AA41" s="182">
        <f>(AA40*$AI40)/$AI41</f>
        <v>0</v>
      </c>
      <c r="AB41" s="193">
        <f t="shared" si="220"/>
        <v>0</v>
      </c>
      <c r="AC41" s="182">
        <f>(AC40*$AI40)/$AI41</f>
        <v>0</v>
      </c>
      <c r="AD41" s="193">
        <f t="shared" si="220"/>
        <v>0</v>
      </c>
      <c r="AE41" s="182">
        <f>(AE40*$AI40)/$AI41</f>
        <v>0</v>
      </c>
      <c r="AF41" s="182">
        <f>(AF40*$AI40)/$AI41</f>
        <v>0</v>
      </c>
      <c r="AG41" s="193">
        <f t="shared" ref="AG41" si="221">SUM(AG40)</f>
        <v>0</v>
      </c>
      <c r="AH41" s="193">
        <f>SUM(AH40:AH40)</f>
        <v>21</v>
      </c>
      <c r="AI41" s="193">
        <f t="shared" ref="AI41" si="222">SUM(AI40:AI40)</f>
        <v>15</v>
      </c>
      <c r="AL41" s="173" t="s">
        <v>45</v>
      </c>
      <c r="AM41" s="186">
        <f>SUM(AM40)</f>
        <v>0</v>
      </c>
      <c r="AN41" s="186">
        <f t="shared" ref="AN41:AV43" si="223">SUM(AN40)</f>
        <v>0</v>
      </c>
      <c r="AO41" s="186">
        <f t="shared" si="223"/>
        <v>0</v>
      </c>
      <c r="AP41" s="186">
        <f t="shared" si="223"/>
        <v>744</v>
      </c>
      <c r="AQ41" s="159">
        <f>(AQ40*$BA40)/$BA41</f>
        <v>1</v>
      </c>
      <c r="AR41" s="186">
        <f t="shared" si="223"/>
        <v>0</v>
      </c>
      <c r="AS41" s="159">
        <f>(AS40*$BA40)/$BA41</f>
        <v>0</v>
      </c>
      <c r="AT41" s="158">
        <f t="shared" si="223"/>
        <v>0</v>
      </c>
      <c r="AU41" s="159">
        <f>(AU40*$BA40)/$BA41</f>
        <v>0</v>
      </c>
      <c r="AV41" s="186">
        <f t="shared" si="223"/>
        <v>0</v>
      </c>
      <c r="AW41" s="159">
        <f>(AW40*$BA40)/$BA41</f>
        <v>0</v>
      </c>
      <c r="AX41" s="159">
        <f>(AX40*$BA40)/$BA41</f>
        <v>0</v>
      </c>
      <c r="AY41" s="186">
        <f>SUM(AY40)</f>
        <v>0</v>
      </c>
      <c r="AZ41" s="194">
        <f>SUM(AZ40:AZ40)</f>
        <v>21</v>
      </c>
      <c r="BA41" s="194">
        <f t="shared" ref="BA41" si="224">SUM(BA40:BA40)</f>
        <v>15</v>
      </c>
    </row>
    <row r="42" spans="1:53" ht="14" x14ac:dyDescent="0.35">
      <c r="A42" s="142" t="s">
        <v>68</v>
      </c>
      <c r="B42" s="192" t="s">
        <v>58</v>
      </c>
      <c r="C42" s="152">
        <f t="shared" ref="C42" si="225">$B$4-F42-H42-J42</f>
        <v>0</v>
      </c>
      <c r="D42" s="152">
        <f t="shared" ref="D42" si="226">$B$4-E42-F42-H42-J42</f>
        <v>0</v>
      </c>
      <c r="E42" s="152">
        <f>'[16]UNIT DATA'!L14</f>
        <v>0</v>
      </c>
      <c r="F42" s="141">
        <f>'[16]UNIT DATA'!M14</f>
        <v>744</v>
      </c>
      <c r="G42" s="153">
        <f>F42/$B$4</f>
        <v>1</v>
      </c>
      <c r="H42" s="141">
        <f>'[16]UNIT DATA'!$N$14</f>
        <v>0</v>
      </c>
      <c r="I42" s="153">
        <f>H42/$B$4</f>
        <v>0</v>
      </c>
      <c r="J42" s="141">
        <f>'[16]UNIT DATA'!$O$14</f>
        <v>0</v>
      </c>
      <c r="K42" s="153">
        <f>J42/$B$4</f>
        <v>0</v>
      </c>
      <c r="L42" s="141">
        <f>'[16]UNIT DATA'!$P$14</f>
        <v>0</v>
      </c>
      <c r="M42" s="153">
        <f t="shared" ref="M42" si="227">(C42-L42)/$B$4</f>
        <v>0</v>
      </c>
      <c r="N42" s="153">
        <f t="shared" ref="N42" si="228">O42/($B$4*Q42)</f>
        <v>0</v>
      </c>
      <c r="O42" s="141">
        <f>'[16]UNIT DATA'!$F$14</f>
        <v>0</v>
      </c>
      <c r="P42" s="141">
        <v>21</v>
      </c>
      <c r="Q42" s="141">
        <v>20</v>
      </c>
      <c r="S42" s="142" t="s">
        <v>68</v>
      </c>
      <c r="T42" s="192" t="s">
        <v>58</v>
      </c>
      <c r="U42" s="141">
        <f>T$4-X42-Z42-AB42</f>
        <v>0</v>
      </c>
      <c r="V42" s="141">
        <f>T$4-W42-X42-Z42-AB42</f>
        <v>0</v>
      </c>
      <c r="W42" s="141">
        <f>'[17]UNIT DATA'!L14</f>
        <v>0</v>
      </c>
      <c r="X42" s="141">
        <f>'[17]UNIT DATA'!M14</f>
        <v>672</v>
      </c>
      <c r="Y42" s="153">
        <f>X42/$T$4</f>
        <v>1</v>
      </c>
      <c r="Z42" s="141">
        <f>'[17]UNIT DATA'!$N$14</f>
        <v>0</v>
      </c>
      <c r="AA42" s="153">
        <f>Z42/$T$4</f>
        <v>0</v>
      </c>
      <c r="AB42" s="141">
        <f>'[17]UNIT DATA'!$O$14</f>
        <v>0</v>
      </c>
      <c r="AC42" s="153">
        <f>AB42/$T$4</f>
        <v>0</v>
      </c>
      <c r="AD42" s="141">
        <f>'[17]UNIT DATA'!$P$10</f>
        <v>0</v>
      </c>
      <c r="AE42" s="153">
        <f t="shared" ref="AE42" si="229">(U42-AD42)/$T$4</f>
        <v>0</v>
      </c>
      <c r="AF42" s="153">
        <f t="shared" ref="AF42" si="230">AG42/($T$4*AI42)</f>
        <v>0</v>
      </c>
      <c r="AG42" s="141">
        <f>'[17]UNIT DATA'!$F$14</f>
        <v>0</v>
      </c>
      <c r="AH42" s="141">
        <v>21</v>
      </c>
      <c r="AI42" s="141">
        <v>20</v>
      </c>
      <c r="AK42" s="142" t="s">
        <v>68</v>
      </c>
      <c r="AL42" s="192" t="s">
        <v>58</v>
      </c>
      <c r="AM42" s="141">
        <f>'[18]UNIT DATA'!J14</f>
        <v>555.25</v>
      </c>
      <c r="AN42" s="152">
        <f>'[18]UNIT DATA'!K14</f>
        <v>31.5</v>
      </c>
      <c r="AO42" s="141">
        <f>'[18]UNIT DATA'!L14</f>
        <v>523.75</v>
      </c>
      <c r="AP42" s="141">
        <f>'[18]UNIT DATA'!M14</f>
        <v>188.75</v>
      </c>
      <c r="AQ42" s="153">
        <f t="shared" si="166"/>
        <v>0.25369623655913981</v>
      </c>
      <c r="AR42" s="141">
        <f>'[18]UNIT DATA'!$N$14</f>
        <v>0</v>
      </c>
      <c r="AS42" s="153">
        <f t="shared" si="166"/>
        <v>0</v>
      </c>
      <c r="AT42" s="141">
        <f>'[18]UNIT DATA'!$O$14</f>
        <v>0</v>
      </c>
      <c r="AU42" s="153">
        <f t="shared" si="166"/>
        <v>0</v>
      </c>
      <c r="AV42" s="141">
        <f>'[18]UNIT DATA'!$P$14</f>
        <v>0</v>
      </c>
      <c r="AW42" s="153">
        <f>(AM42-AV42)/$AL$4</f>
        <v>0.74630376344086025</v>
      </c>
      <c r="AX42" s="153">
        <f>AY42/($AL$4*BA42)</f>
        <v>4.0389784946236559E-2</v>
      </c>
      <c r="AY42" s="141">
        <f>'[18]UNIT DATA'!$F$14</f>
        <v>601</v>
      </c>
      <c r="AZ42" s="141">
        <v>21</v>
      </c>
      <c r="BA42" s="141">
        <v>20</v>
      </c>
    </row>
    <row r="43" spans="1:53" ht="14.5" thickBot="1" x14ac:dyDescent="0.4">
      <c r="B43" s="173" t="s">
        <v>45</v>
      </c>
      <c r="C43" s="181">
        <f>SUM(C42)</f>
        <v>0</v>
      </c>
      <c r="D43" s="181">
        <f t="shared" si="215"/>
        <v>0</v>
      </c>
      <c r="E43" s="181">
        <f t="shared" si="215"/>
        <v>0</v>
      </c>
      <c r="F43" s="193">
        <f t="shared" si="215"/>
        <v>744</v>
      </c>
      <c r="G43" s="182">
        <f>(G42*$Q42)/$Q43</f>
        <v>1</v>
      </c>
      <c r="H43" s="181">
        <f t="shared" si="216"/>
        <v>0</v>
      </c>
      <c r="I43" s="182">
        <f>(I42*$Q42)/$Q43</f>
        <v>0</v>
      </c>
      <c r="J43" s="181">
        <f t="shared" si="217"/>
        <v>0</v>
      </c>
      <c r="K43" s="182">
        <f>(K42*$Q42)/$Q43</f>
        <v>0</v>
      </c>
      <c r="L43" s="196">
        <f t="shared" si="218"/>
        <v>0</v>
      </c>
      <c r="M43" s="182">
        <f>(M42*$Q42)/$Q43</f>
        <v>0</v>
      </c>
      <c r="N43" s="182">
        <f>(N42*$Q42)/$Q43</f>
        <v>0</v>
      </c>
      <c r="O43" s="193">
        <f>SUM(O42)</f>
        <v>0</v>
      </c>
      <c r="P43" s="193">
        <f>SUM(P42:P42)</f>
        <v>21</v>
      </c>
      <c r="Q43" s="193">
        <f t="shared" ref="Q43" si="231">SUM(Q42:Q42)</f>
        <v>20</v>
      </c>
      <c r="T43" s="173" t="s">
        <v>45</v>
      </c>
      <c r="U43" s="193">
        <f>SUM(U42)</f>
        <v>0</v>
      </c>
      <c r="V43" s="193">
        <f t="shared" si="220"/>
        <v>0</v>
      </c>
      <c r="W43" s="193">
        <f t="shared" si="220"/>
        <v>0</v>
      </c>
      <c r="X43" s="193">
        <f t="shared" si="220"/>
        <v>672</v>
      </c>
      <c r="Y43" s="182">
        <f>(Y42*$AI42)/$AI43</f>
        <v>1</v>
      </c>
      <c r="Z43" s="193">
        <f t="shared" si="220"/>
        <v>0</v>
      </c>
      <c r="AA43" s="182">
        <f>(AA42*$AI42)/$AI43</f>
        <v>0</v>
      </c>
      <c r="AB43" s="193">
        <f t="shared" si="220"/>
        <v>0</v>
      </c>
      <c r="AC43" s="182">
        <f>(AC42*$AI42)/$AI43</f>
        <v>0</v>
      </c>
      <c r="AD43" s="193">
        <f t="shared" si="220"/>
        <v>0</v>
      </c>
      <c r="AE43" s="182">
        <f>(AE42*$AI42)/$AI43</f>
        <v>0</v>
      </c>
      <c r="AF43" s="182">
        <f>(AF42*$AI42)/$AI43</f>
        <v>0</v>
      </c>
      <c r="AG43" s="193">
        <f t="shared" ref="AG43" si="232">SUM(AG42)</f>
        <v>0</v>
      </c>
      <c r="AH43" s="193">
        <f>SUM(AH42:AH42)</f>
        <v>21</v>
      </c>
      <c r="AI43" s="193">
        <f t="shared" ref="AI43" si="233">SUM(AI42:AI42)</f>
        <v>20</v>
      </c>
      <c r="AL43" s="173" t="s">
        <v>45</v>
      </c>
      <c r="AM43" s="186">
        <f>SUM(AM42)</f>
        <v>555.25</v>
      </c>
      <c r="AN43" s="158">
        <f t="shared" si="223"/>
        <v>31.5</v>
      </c>
      <c r="AO43" s="186">
        <f t="shared" si="223"/>
        <v>523.75</v>
      </c>
      <c r="AP43" s="186">
        <f t="shared" si="223"/>
        <v>188.75</v>
      </c>
      <c r="AQ43" s="159">
        <f>(AQ42*$BA42)/$BA43</f>
        <v>0.25369623655913981</v>
      </c>
      <c r="AR43" s="186">
        <f t="shared" si="223"/>
        <v>0</v>
      </c>
      <c r="AS43" s="159">
        <f>(AS42*$BA42)/$BA43</f>
        <v>0</v>
      </c>
      <c r="AT43" s="158">
        <f t="shared" si="223"/>
        <v>0</v>
      </c>
      <c r="AU43" s="159">
        <f>(AU42*$BA42)/$BA43</f>
        <v>0</v>
      </c>
      <c r="AV43" s="186">
        <f t="shared" si="223"/>
        <v>0</v>
      </c>
      <c r="AW43" s="159">
        <f>(AW42*$BA42)/$BA43</f>
        <v>0.74630376344086025</v>
      </c>
      <c r="AX43" s="159">
        <f>(AX42*$BA42)/$BA43</f>
        <v>4.0389784946236559E-2</v>
      </c>
      <c r="AY43" s="186">
        <f>SUM(AY42)</f>
        <v>601</v>
      </c>
      <c r="AZ43" s="194">
        <f>SUM(AZ42:AZ42)</f>
        <v>21</v>
      </c>
      <c r="BA43" s="194">
        <f t="shared" ref="BA43" si="234">SUM(BA42:BA42)</f>
        <v>20</v>
      </c>
    </row>
    <row r="44" spans="1:53" ht="14" x14ac:dyDescent="0.35">
      <c r="A44" s="142" t="s">
        <v>69</v>
      </c>
      <c r="B44" s="192" t="s">
        <v>57</v>
      </c>
      <c r="C44" s="152">
        <f t="shared" ref="C44:C45" si="235">$B$4-F44-H44-J44</f>
        <v>0</v>
      </c>
      <c r="D44" s="152">
        <f t="shared" ref="D44:D45" si="236">$B$4-E44-F44-H44-J44</f>
        <v>0</v>
      </c>
      <c r="E44" s="152">
        <f>'[16]UNIT DATA'!L11</f>
        <v>0</v>
      </c>
      <c r="F44" s="141">
        <f>'[16]UNIT DATA'!M11</f>
        <v>744</v>
      </c>
      <c r="G44" s="153">
        <f t="shared" ref="G44:G45" si="237">F44/$B$4</f>
        <v>1</v>
      </c>
      <c r="H44" s="141">
        <f>'[16]UNIT DATA'!$N11</f>
        <v>0</v>
      </c>
      <c r="I44" s="153">
        <f t="shared" ref="I44:I45" si="238">H44/$B$4</f>
        <v>0</v>
      </c>
      <c r="J44" s="141">
        <f>'[16]UNIT DATA'!$O11</f>
        <v>0</v>
      </c>
      <c r="K44" s="153">
        <f t="shared" ref="K44:K45" si="239">J44/$B$4</f>
        <v>0</v>
      </c>
      <c r="L44" s="141">
        <f>'[16]UNIT DATA'!$P11</f>
        <v>0</v>
      </c>
      <c r="M44" s="153">
        <f t="shared" ref="M44:M45" si="240">(C44-L44)/$B$4</f>
        <v>0</v>
      </c>
      <c r="N44" s="153">
        <f t="shared" ref="N44:N45" si="241">O44/($B$4*Q44)</f>
        <v>0</v>
      </c>
      <c r="O44" s="141">
        <f>'[16]UNIT DATA'!$F11</f>
        <v>0</v>
      </c>
      <c r="P44" s="141">
        <v>21</v>
      </c>
      <c r="Q44" s="141">
        <v>20</v>
      </c>
      <c r="S44" s="142" t="s">
        <v>69</v>
      </c>
      <c r="T44" s="192" t="s">
        <v>57</v>
      </c>
      <c r="U44" s="141">
        <f t="shared" ref="U44:U45" si="242">T$4-X44-Z44-AB44</f>
        <v>0</v>
      </c>
      <c r="V44" s="141">
        <f t="shared" ref="V44:V45" si="243">T$4-W44-X44-Z44-AB44</f>
        <v>0</v>
      </c>
      <c r="W44" s="141">
        <f>'[17]UNIT DATA'!L11</f>
        <v>0</v>
      </c>
      <c r="X44" s="141">
        <f>'[17]UNIT DATA'!M11</f>
        <v>672</v>
      </c>
      <c r="Y44" s="153">
        <f t="shared" ref="Y44:Y45" si="244">X44/$T$4</f>
        <v>1</v>
      </c>
      <c r="Z44" s="141">
        <f>'[17]UNIT DATA'!$N11</f>
        <v>0</v>
      </c>
      <c r="AA44" s="153">
        <f t="shared" ref="AA44:AA45" si="245">Z44/$T$4</f>
        <v>0</v>
      </c>
      <c r="AB44" s="141">
        <f>'[17]UNIT DATA'!$O11</f>
        <v>0</v>
      </c>
      <c r="AC44" s="153">
        <f t="shared" ref="AC44:AC45" si="246">AB44/$T$4</f>
        <v>0</v>
      </c>
      <c r="AD44" s="141">
        <f>'[17]UNIT DATA'!$P11</f>
        <v>0</v>
      </c>
      <c r="AE44" s="153">
        <f>(U44-AD44)/$T$4</f>
        <v>0</v>
      </c>
      <c r="AF44" s="153">
        <f>AG44/($T$4*AI44)</f>
        <v>0</v>
      </c>
      <c r="AG44" s="141">
        <f>'[17]UNIT DATA'!$F11</f>
        <v>0</v>
      </c>
      <c r="AH44" s="141">
        <v>21</v>
      </c>
      <c r="AI44" s="141">
        <v>20</v>
      </c>
      <c r="AK44" s="142" t="s">
        <v>69</v>
      </c>
      <c r="AL44" s="192" t="s">
        <v>57</v>
      </c>
      <c r="AM44" s="141">
        <f>'[18]UNIT DATA'!J11</f>
        <v>0</v>
      </c>
      <c r="AN44" s="141">
        <f>'[18]UNIT DATA'!K11</f>
        <v>0</v>
      </c>
      <c r="AO44" s="141">
        <f>'[18]UNIT DATA'!L11</f>
        <v>0</v>
      </c>
      <c r="AP44" s="141">
        <f>'[18]UNIT DATA'!M11</f>
        <v>744</v>
      </c>
      <c r="AQ44" s="153">
        <f t="shared" si="166"/>
        <v>1</v>
      </c>
      <c r="AR44" s="141">
        <f>'[18]UNIT DATA'!$N11</f>
        <v>0</v>
      </c>
      <c r="AS44" s="153">
        <f t="shared" si="166"/>
        <v>0</v>
      </c>
      <c r="AT44" s="141">
        <f>'[18]UNIT DATA'!$O11</f>
        <v>0</v>
      </c>
      <c r="AU44" s="153">
        <f t="shared" si="166"/>
        <v>0</v>
      </c>
      <c r="AV44" s="141">
        <f>'[18]UNIT DATA'!$P11</f>
        <v>0</v>
      </c>
      <c r="AW44" s="153">
        <f>(AM44-AV44)/$AL$4</f>
        <v>0</v>
      </c>
      <c r="AX44" s="153">
        <f>AY44/($AL$4*BA44)</f>
        <v>0</v>
      </c>
      <c r="AY44" s="141">
        <f>'[18]UNIT DATA'!$F11</f>
        <v>0</v>
      </c>
      <c r="AZ44" s="141">
        <v>21</v>
      </c>
      <c r="BA44" s="141">
        <v>20</v>
      </c>
    </row>
    <row r="45" spans="1:53" ht="14" x14ac:dyDescent="0.35">
      <c r="B45" s="192" t="s">
        <v>58</v>
      </c>
      <c r="C45" s="152">
        <f t="shared" si="235"/>
        <v>0</v>
      </c>
      <c r="D45" s="152">
        <f t="shared" si="236"/>
        <v>0</v>
      </c>
      <c r="E45" s="152">
        <f>'[16]UNIT DATA'!L12</f>
        <v>0</v>
      </c>
      <c r="F45" s="141">
        <f>'[16]UNIT DATA'!M12</f>
        <v>744</v>
      </c>
      <c r="G45" s="153">
        <f t="shared" si="237"/>
        <v>1</v>
      </c>
      <c r="H45" s="141">
        <f>'[16]UNIT DATA'!$N12</f>
        <v>0</v>
      </c>
      <c r="I45" s="153">
        <f t="shared" si="238"/>
        <v>0</v>
      </c>
      <c r="J45" s="141">
        <f>'[16]UNIT DATA'!$O12</f>
        <v>0</v>
      </c>
      <c r="K45" s="153">
        <f t="shared" si="239"/>
        <v>0</v>
      </c>
      <c r="L45" s="141">
        <f>'[16]UNIT DATA'!$P12</f>
        <v>0</v>
      </c>
      <c r="M45" s="153">
        <f t="shared" si="240"/>
        <v>0</v>
      </c>
      <c r="N45" s="153">
        <f t="shared" si="241"/>
        <v>0</v>
      </c>
      <c r="O45" s="141">
        <f>'[16]UNIT DATA'!$F12</f>
        <v>0</v>
      </c>
      <c r="P45" s="141">
        <v>21</v>
      </c>
      <c r="Q45" s="141">
        <v>21</v>
      </c>
      <c r="T45" s="192" t="s">
        <v>58</v>
      </c>
      <c r="U45" s="141">
        <f t="shared" si="242"/>
        <v>0</v>
      </c>
      <c r="V45" s="141">
        <f t="shared" si="243"/>
        <v>0</v>
      </c>
      <c r="W45" s="141">
        <f>'[17]UNIT DATA'!L12</f>
        <v>0</v>
      </c>
      <c r="X45" s="141">
        <f>'[17]UNIT DATA'!M12</f>
        <v>672</v>
      </c>
      <c r="Y45" s="153">
        <f t="shared" si="244"/>
        <v>1</v>
      </c>
      <c r="Z45" s="141">
        <f>'[17]UNIT DATA'!$N12</f>
        <v>0</v>
      </c>
      <c r="AA45" s="153">
        <f t="shared" si="245"/>
        <v>0</v>
      </c>
      <c r="AB45" s="141">
        <f>'[17]UNIT DATA'!$O12</f>
        <v>0</v>
      </c>
      <c r="AC45" s="153">
        <f t="shared" si="246"/>
        <v>0</v>
      </c>
      <c r="AD45" s="141">
        <f>'[17]UNIT DATA'!$P12</f>
        <v>0</v>
      </c>
      <c r="AE45" s="153">
        <f t="shared" ref="AE45" si="247">(U45-AD45)/$T$4</f>
        <v>0</v>
      </c>
      <c r="AF45" s="153">
        <f t="shared" ref="AF45" si="248">AG45/($T$4*AI45)</f>
        <v>0</v>
      </c>
      <c r="AG45" s="141">
        <f>'[17]UNIT DATA'!$F12</f>
        <v>0</v>
      </c>
      <c r="AH45" s="141">
        <v>21</v>
      </c>
      <c r="AI45" s="141">
        <v>21</v>
      </c>
      <c r="AL45" s="192" t="s">
        <v>58</v>
      </c>
      <c r="AM45" s="152">
        <f>'[18]UNIT DATA'!J12</f>
        <v>310.7</v>
      </c>
      <c r="AN45" s="152">
        <f>'[18]UNIT DATA'!K12</f>
        <v>14.6</v>
      </c>
      <c r="AO45" s="152">
        <f>'[18]UNIT DATA'!L12</f>
        <v>296.10000000000002</v>
      </c>
      <c r="AP45" s="152">
        <f>'[18]UNIT DATA'!M12</f>
        <v>433.3</v>
      </c>
      <c r="AQ45" s="153">
        <f t="shared" ref="AQ45" si="249">AP45/$AL$4</f>
        <v>0.58239247311827957</v>
      </c>
      <c r="AR45" s="141">
        <f>'[18]UNIT DATA'!$N12</f>
        <v>0</v>
      </c>
      <c r="AS45" s="153">
        <f t="shared" ref="AS45" si="250">AR45/$AL$4</f>
        <v>0</v>
      </c>
      <c r="AT45" s="141">
        <f>'[18]UNIT DATA'!$O12</f>
        <v>0</v>
      </c>
      <c r="AU45" s="153">
        <f t="shared" ref="AU45" si="251">AT45/$AL$4</f>
        <v>0</v>
      </c>
      <c r="AV45" s="141">
        <f>'[18]UNIT DATA'!$P12</f>
        <v>0</v>
      </c>
      <c r="AW45" s="153">
        <f>(AM45-AV45)/$AL$4</f>
        <v>0.41760752688172043</v>
      </c>
      <c r="AX45" s="153">
        <f>AY45/($AL$4*BA45)</f>
        <v>1.644905273937532E-2</v>
      </c>
      <c r="AY45" s="141">
        <f>'[18]UNIT DATA'!$F12</f>
        <v>257</v>
      </c>
      <c r="AZ45" s="141">
        <v>21</v>
      </c>
      <c r="BA45" s="141">
        <v>21</v>
      </c>
    </row>
    <row r="46" spans="1:53" ht="14.5" thickBot="1" x14ac:dyDescent="0.4">
      <c r="B46" s="173" t="s">
        <v>45</v>
      </c>
      <c r="C46" s="181">
        <f>SUM(C44:C45)</f>
        <v>0</v>
      </c>
      <c r="D46" s="181">
        <f t="shared" ref="D46" si="252">SUM(D44:D45)</f>
        <v>0</v>
      </c>
      <c r="E46" s="181">
        <f>SUM(E44:E45)</f>
        <v>0</v>
      </c>
      <c r="F46" s="185">
        <f t="shared" ref="F46" si="253">SUM(F44:F45)</f>
        <v>1488</v>
      </c>
      <c r="G46" s="182">
        <f>(G44*$Q44+G45*$Q45)/$Q46</f>
        <v>1</v>
      </c>
      <c r="H46" s="181">
        <f t="shared" ref="H46" si="254">SUM(H44:H45)</f>
        <v>0</v>
      </c>
      <c r="I46" s="182">
        <f>(I44*$Q44+I45*$Q45)/$Q46</f>
        <v>0</v>
      </c>
      <c r="J46" s="181">
        <f t="shared" ref="J46" si="255">SUM(J44:J45)</f>
        <v>0</v>
      </c>
      <c r="K46" s="182">
        <f>(K44*$Q44+K45*$Q45)/$Q46</f>
        <v>0</v>
      </c>
      <c r="L46" s="181">
        <f t="shared" ref="L46" si="256">SUM(L44:L45)</f>
        <v>0</v>
      </c>
      <c r="M46" s="182">
        <f>(M44*$Q44+M45*$Q45)/$Q46</f>
        <v>0</v>
      </c>
      <c r="N46" s="182">
        <f>(N44*$Q44+N45*$Q45)/$Q46</f>
        <v>0</v>
      </c>
      <c r="O46" s="184">
        <f t="shared" ref="O46" si="257">SUM(O44:O45)</f>
        <v>0</v>
      </c>
      <c r="P46" s="193">
        <f>SUM(P44:P45)</f>
        <v>42</v>
      </c>
      <c r="Q46" s="193">
        <f t="shared" ref="Q46" si="258">SUM(Q44:Q45)</f>
        <v>41</v>
      </c>
      <c r="T46" s="173" t="s">
        <v>45</v>
      </c>
      <c r="U46" s="184">
        <f>SUM(U44:U45)</f>
        <v>0</v>
      </c>
      <c r="V46" s="184">
        <f t="shared" ref="V46" si="259">SUM(V44:V45)</f>
        <v>0</v>
      </c>
      <c r="W46" s="184">
        <f>SUM(W44:W45)</f>
        <v>0</v>
      </c>
      <c r="X46" s="185">
        <f t="shared" ref="X46" si="260">SUM(X44:X45)</f>
        <v>1344</v>
      </c>
      <c r="Y46" s="182">
        <f>(Y44*$AI44+Y45*$AI45)/$AI46</f>
        <v>1</v>
      </c>
      <c r="Z46" s="181">
        <f t="shared" ref="Z46:AD46" si="261">SUM(Z44:Z45)</f>
        <v>0</v>
      </c>
      <c r="AA46" s="182">
        <f>(AA44*$AI44+AA45*$AI45)/$AI46</f>
        <v>0</v>
      </c>
      <c r="AB46" s="181">
        <f t="shared" si="261"/>
        <v>0</v>
      </c>
      <c r="AC46" s="182">
        <f>(AC44*$AI44+AC45*$AI45)/$AI46</f>
        <v>0</v>
      </c>
      <c r="AD46" s="181">
        <f t="shared" si="261"/>
        <v>0</v>
      </c>
      <c r="AE46" s="182">
        <f>(AE44*$AI44+AE45*$AI45)/$AI46</f>
        <v>0</v>
      </c>
      <c r="AF46" s="182">
        <f>(AF44*$AI44+AF45*$AI45)/$AI46</f>
        <v>0</v>
      </c>
      <c r="AG46" s="184">
        <f t="shared" ref="AG46" si="262">SUM(AG44:AG45)</f>
        <v>0</v>
      </c>
      <c r="AH46" s="193">
        <f>SUM(AH44:AH45)</f>
        <v>42</v>
      </c>
      <c r="AI46" s="193">
        <f t="shared" ref="AI46" si="263">SUM(AI44:AI45)</f>
        <v>41</v>
      </c>
      <c r="AL46" s="173" t="s">
        <v>45</v>
      </c>
      <c r="AM46" s="157">
        <f t="shared" ref="AM46:AV46" si="264">SUM(AM44:AM45)</f>
        <v>310.7</v>
      </c>
      <c r="AN46" s="157">
        <f t="shared" si="264"/>
        <v>14.6</v>
      </c>
      <c r="AO46" s="157">
        <f t="shared" si="264"/>
        <v>296.10000000000002</v>
      </c>
      <c r="AP46" s="157">
        <f t="shared" si="264"/>
        <v>1177.3</v>
      </c>
      <c r="AQ46" s="159">
        <f>(AQ44*$BA44+AQ45*$BA45)/$BA46</f>
        <v>0.78610346184107016</v>
      </c>
      <c r="AR46" s="158">
        <f t="shared" si="264"/>
        <v>0</v>
      </c>
      <c r="AS46" s="159">
        <f>(AS44*$BA44+AS45*$BA45)/$BA46</f>
        <v>0</v>
      </c>
      <c r="AT46" s="158">
        <f t="shared" si="264"/>
        <v>0</v>
      </c>
      <c r="AU46" s="159">
        <f>(AU44*$BA44+AU45*$BA45)/$BA46</f>
        <v>0</v>
      </c>
      <c r="AV46" s="158">
        <f t="shared" si="264"/>
        <v>0</v>
      </c>
      <c r="AW46" s="159">
        <f>(AW44*$BA44+AW45*$BA45)/$BA46</f>
        <v>0.21389653815892998</v>
      </c>
      <c r="AX46" s="159">
        <f>(AX44*$BA44+AX45*$BA45)/$BA46</f>
        <v>8.4251245738263848E-3</v>
      </c>
      <c r="AY46" s="186">
        <f t="shared" ref="AY46" si="265">SUM(AY44:AY45)</f>
        <v>257</v>
      </c>
      <c r="AZ46" s="194">
        <f>SUM(AZ44:AZ45)</f>
        <v>42</v>
      </c>
      <c r="BA46" s="194">
        <f t="shared" ref="BA46" si="266">SUM(BA44:BA45)</f>
        <v>41</v>
      </c>
    </row>
    <row r="47" spans="1:53" ht="14" x14ac:dyDescent="0.35">
      <c r="A47" s="142" t="s">
        <v>70</v>
      </c>
      <c r="B47" s="192" t="s">
        <v>71</v>
      </c>
      <c r="C47" s="152">
        <f t="shared" ref="C47:C48" si="267">$B$4-F47-H47-J47</f>
        <v>744</v>
      </c>
      <c r="D47" s="152">
        <f t="shared" ref="D47:D48" si="268">$B$4-E47-F47-H47-J47</f>
        <v>30.379999999999995</v>
      </c>
      <c r="E47" s="141">
        <f>'[19]UNIT DATA'!L2</f>
        <v>713.62</v>
      </c>
      <c r="F47" s="141">
        <f>'[19]UNIT DATA'!M2</f>
        <v>0</v>
      </c>
      <c r="G47" s="153">
        <f t="shared" ref="G47:G48" si="269">F47/$B$4</f>
        <v>0</v>
      </c>
      <c r="H47" s="141">
        <f>'[19]UNIT DATA'!$N2</f>
        <v>0</v>
      </c>
      <c r="I47" s="153">
        <f t="shared" ref="I47:I48" si="270">H47/$B$4</f>
        <v>0</v>
      </c>
      <c r="J47" s="141">
        <f>'[19]UNIT DATA'!$O2</f>
        <v>0</v>
      </c>
      <c r="K47" s="153">
        <f t="shared" ref="K47:K48" si="271">J47/$B$4</f>
        <v>0</v>
      </c>
      <c r="L47" s="141">
        <f>'[19]UNIT DATA'!$P2</f>
        <v>0</v>
      </c>
      <c r="M47" s="153">
        <f t="shared" ref="M47:M48" si="272">(C47-L47)/$B$4</f>
        <v>1</v>
      </c>
      <c r="N47" s="153">
        <f t="shared" ref="N47:N48" si="273">O47/($B$4*Q47)</f>
        <v>2.6167892361691456E-2</v>
      </c>
      <c r="O47" s="154">
        <f>'[19]UNIT DATA'!$F2</f>
        <v>1503</v>
      </c>
      <c r="P47" s="141">
        <v>82.5</v>
      </c>
      <c r="Q47" s="141">
        <v>77.2</v>
      </c>
      <c r="S47" s="142" t="s">
        <v>70</v>
      </c>
      <c r="T47" s="192" t="s">
        <v>71</v>
      </c>
      <c r="U47" s="141">
        <f t="shared" ref="U47:U48" si="274">T$4-X47-Z47-AB47</f>
        <v>672</v>
      </c>
      <c r="V47" s="152">
        <f t="shared" ref="V47:V48" si="275">T$4-W47-X47-Z47-AB47</f>
        <v>46.5</v>
      </c>
      <c r="W47" s="152">
        <f>'[20]UNIT DATA'!L2</f>
        <v>625.5</v>
      </c>
      <c r="X47" s="141">
        <f>'[20]UNIT DATA'!M2</f>
        <v>0</v>
      </c>
      <c r="Y47" s="153">
        <f t="shared" ref="Y47:Y48" si="276">X47/$T$4</f>
        <v>0</v>
      </c>
      <c r="Z47" s="141">
        <f>'[20]UNIT DATA'!$N2</f>
        <v>0</v>
      </c>
      <c r="AA47" s="153">
        <f t="shared" ref="AA47:AA48" si="277">Z47/$T$4</f>
        <v>0</v>
      </c>
      <c r="AB47" s="141">
        <f>'[20]UNIT DATA'!$O2</f>
        <v>0</v>
      </c>
      <c r="AC47" s="153">
        <f t="shared" ref="AC47:AC48" si="278">AB47/$T$4</f>
        <v>0</v>
      </c>
      <c r="AD47" s="141">
        <f>'[20]UNIT DATA'!$P2</f>
        <v>0</v>
      </c>
      <c r="AE47" s="153">
        <f>(U47-AD47)/$T$4</f>
        <v>1</v>
      </c>
      <c r="AF47" s="153">
        <f>AG47/($T$4*AI47)</f>
        <v>5.1755643967431528E-2</v>
      </c>
      <c r="AG47" s="154">
        <f>'[20]UNIT DATA'!$F2</f>
        <v>2685</v>
      </c>
      <c r="AH47" s="141">
        <v>82.5</v>
      </c>
      <c r="AI47" s="141">
        <v>77.2</v>
      </c>
      <c r="AK47" s="142" t="s">
        <v>70</v>
      </c>
      <c r="AL47" s="192" t="s">
        <v>71</v>
      </c>
      <c r="AM47" s="141">
        <f>'[21]UNIT DATA'!J2</f>
        <v>742.18</v>
      </c>
      <c r="AN47" s="141">
        <f>'[21]UNIT DATA'!K2</f>
        <v>49.61</v>
      </c>
      <c r="AO47" s="141">
        <f>'[21]UNIT DATA'!L2</f>
        <v>692.57</v>
      </c>
      <c r="AP47" s="141">
        <f>'[21]UNIT DATA'!M2</f>
        <v>1.82</v>
      </c>
      <c r="AQ47" s="153">
        <f t="shared" ref="AQ47:AQ48" si="279">AP47/$AL$4</f>
        <v>2.4462365591397849E-3</v>
      </c>
      <c r="AR47" s="141">
        <f>'[21]UNIT DATA'!$N2</f>
        <v>0</v>
      </c>
      <c r="AS47" s="153">
        <f t="shared" ref="AS47:AS48" si="280">AR47/$AL$4</f>
        <v>0</v>
      </c>
      <c r="AT47" s="141">
        <f>'[21]UNIT DATA'!$O2</f>
        <v>0</v>
      </c>
      <c r="AU47" s="153">
        <f t="shared" ref="AU47:AU48" si="281">AT47/$AL$4</f>
        <v>0</v>
      </c>
      <c r="AV47" s="141">
        <f>'[21]UNIT DATA'!$P2</f>
        <v>0</v>
      </c>
      <c r="AW47" s="153">
        <f>(AM47-AV47)/$AL$4</f>
        <v>0.99755376344086011</v>
      </c>
      <c r="AX47" s="153">
        <f>AY47/($AL$4*BA47)</f>
        <v>5.8359797203186806E-2</v>
      </c>
      <c r="AY47" s="141">
        <f>'[21]UNIT DATA'!$F2</f>
        <v>3352</v>
      </c>
      <c r="AZ47" s="141">
        <v>82.5</v>
      </c>
      <c r="BA47" s="141">
        <v>77.2</v>
      </c>
    </row>
    <row r="48" spans="1:53" ht="14" x14ac:dyDescent="0.35">
      <c r="B48" s="192" t="s">
        <v>72</v>
      </c>
      <c r="C48" s="152">
        <f t="shared" si="267"/>
        <v>0</v>
      </c>
      <c r="D48" s="152">
        <f t="shared" si="268"/>
        <v>0</v>
      </c>
      <c r="E48" s="141">
        <f>'[19]UNIT DATA'!L3</f>
        <v>0</v>
      </c>
      <c r="F48" s="141">
        <f>'[19]UNIT DATA'!M3</f>
        <v>744</v>
      </c>
      <c r="G48" s="153">
        <f t="shared" si="269"/>
        <v>1</v>
      </c>
      <c r="H48" s="141">
        <f>'[19]UNIT DATA'!$N3</f>
        <v>0</v>
      </c>
      <c r="I48" s="153">
        <f t="shared" si="270"/>
        <v>0</v>
      </c>
      <c r="J48" s="141">
        <f>'[19]UNIT DATA'!$O3</f>
        <v>0</v>
      </c>
      <c r="K48" s="153">
        <f t="shared" si="271"/>
        <v>0</v>
      </c>
      <c r="L48" s="141">
        <f>'[19]UNIT DATA'!$P3</f>
        <v>0</v>
      </c>
      <c r="M48" s="153">
        <f t="shared" si="272"/>
        <v>0</v>
      </c>
      <c r="N48" s="153">
        <f t="shared" si="273"/>
        <v>0</v>
      </c>
      <c r="O48" s="141">
        <f>'[19]UNIT DATA'!$F3</f>
        <v>0</v>
      </c>
      <c r="P48" s="141">
        <v>82.5</v>
      </c>
      <c r="Q48" s="141">
        <v>74.599999999999994</v>
      </c>
      <c r="T48" s="192" t="s">
        <v>72</v>
      </c>
      <c r="U48" s="141">
        <f t="shared" si="274"/>
        <v>0</v>
      </c>
      <c r="V48" s="141">
        <f t="shared" si="275"/>
        <v>0</v>
      </c>
      <c r="W48" s="141">
        <f>'[20]UNIT DATA'!L3</f>
        <v>0</v>
      </c>
      <c r="X48" s="141">
        <f>'[20]UNIT DATA'!M3</f>
        <v>672</v>
      </c>
      <c r="Y48" s="153">
        <f t="shared" si="276"/>
        <v>1</v>
      </c>
      <c r="Z48" s="141">
        <f>'[20]UNIT DATA'!$N3</f>
        <v>0</v>
      </c>
      <c r="AA48" s="153">
        <f t="shared" si="277"/>
        <v>0</v>
      </c>
      <c r="AB48" s="141">
        <f>'[20]UNIT DATA'!$O3</f>
        <v>0</v>
      </c>
      <c r="AC48" s="153">
        <f t="shared" si="278"/>
        <v>0</v>
      </c>
      <c r="AD48" s="141">
        <f>'[20]UNIT DATA'!$P3</f>
        <v>0</v>
      </c>
      <c r="AE48" s="153">
        <f t="shared" ref="AE48" si="282">(U48-AD48)/$T$4</f>
        <v>0</v>
      </c>
      <c r="AF48" s="153">
        <f t="shared" ref="AF48" si="283">AG48/($T$4*AI48)</f>
        <v>0</v>
      </c>
      <c r="AG48" s="141">
        <f>'[20]UNIT DATA'!$F3</f>
        <v>0</v>
      </c>
      <c r="AH48" s="141">
        <v>82.5</v>
      </c>
      <c r="AI48" s="141">
        <v>74.599999999999994</v>
      </c>
      <c r="AL48" s="192" t="s">
        <v>72</v>
      </c>
      <c r="AM48" s="141">
        <f>'[21]UNIT DATA'!J3</f>
        <v>388.08</v>
      </c>
      <c r="AN48" s="141">
        <f>'[21]UNIT DATA'!K3</f>
        <v>93.91</v>
      </c>
      <c r="AO48" s="141">
        <f>'[21]UNIT DATA'!L3</f>
        <v>294.17</v>
      </c>
      <c r="AP48" s="141">
        <f>'[21]UNIT DATA'!M3</f>
        <v>355.92</v>
      </c>
      <c r="AQ48" s="153">
        <f t="shared" si="279"/>
        <v>0.47838709677419355</v>
      </c>
      <c r="AR48" s="141">
        <f>'[21]UNIT DATA'!$N3</f>
        <v>0</v>
      </c>
      <c r="AS48" s="153">
        <f t="shared" si="280"/>
        <v>0</v>
      </c>
      <c r="AT48" s="141">
        <f>'[21]UNIT DATA'!$O3</f>
        <v>0</v>
      </c>
      <c r="AU48" s="153">
        <f t="shared" si="281"/>
        <v>0</v>
      </c>
      <c r="AV48" s="141">
        <f>'[21]UNIT DATA'!$P3</f>
        <v>0</v>
      </c>
      <c r="AW48" s="153">
        <f>(AM48-AV48)/$AL$4</f>
        <v>0.52161290322580645</v>
      </c>
      <c r="AX48" s="153">
        <f>AY48/($AL$4*BA48)</f>
        <v>9.4932831733402528E-2</v>
      </c>
      <c r="AY48" s="141">
        <f>'[21]UNIT DATA'!$F3</f>
        <v>5269</v>
      </c>
      <c r="AZ48" s="141">
        <v>82.5</v>
      </c>
      <c r="BA48" s="141">
        <v>74.599999999999994</v>
      </c>
    </row>
    <row r="49" spans="1:53" ht="14.5" thickBot="1" x14ac:dyDescent="0.4">
      <c r="B49" s="173" t="s">
        <v>45</v>
      </c>
      <c r="C49" s="185">
        <f>SUM(C47:C48)</f>
        <v>744</v>
      </c>
      <c r="D49" s="185">
        <f t="shared" ref="D49" si="284">SUM(D47:D48)</f>
        <v>30.379999999999995</v>
      </c>
      <c r="E49" s="181">
        <f>SUM(E47:E48)</f>
        <v>713.62</v>
      </c>
      <c r="F49" s="181">
        <f t="shared" ref="F49" si="285">SUM(F47:F48)</f>
        <v>744</v>
      </c>
      <c r="G49" s="182">
        <f>(G47*$Q47+G48*$Q48)/$Q49</f>
        <v>0.49143610013175221</v>
      </c>
      <c r="H49" s="181">
        <f t="shared" ref="H49" si="286">SUM(H47:H48)</f>
        <v>0</v>
      </c>
      <c r="I49" s="182">
        <f>(I47*$Q47+I48*$Q48)/$Q49</f>
        <v>0</v>
      </c>
      <c r="J49" s="181">
        <f t="shared" ref="J49" si="287">SUM(J47:J48)</f>
        <v>0</v>
      </c>
      <c r="K49" s="182">
        <f>(K47*$Q47+K48*$Q48)/$Q49</f>
        <v>0</v>
      </c>
      <c r="L49" s="181">
        <f t="shared" ref="L49" si="288">SUM(L47:L48)</f>
        <v>0</v>
      </c>
      <c r="M49" s="182">
        <f>(M47*$Q47+M48*$Q48)/$Q49</f>
        <v>0.50856389986824768</v>
      </c>
      <c r="N49" s="182">
        <f>(N47*$Q47+N48*$Q48)/$Q49</f>
        <v>1.3308045390794337E-2</v>
      </c>
      <c r="O49" s="183">
        <f t="shared" ref="O49" si="289">SUM(O47:O48)</f>
        <v>1503</v>
      </c>
      <c r="P49" s="193">
        <f>SUM(P47:P48)</f>
        <v>165</v>
      </c>
      <c r="Q49" s="193">
        <f t="shared" ref="Q49" si="290">SUM(Q47:Q48)</f>
        <v>151.80000000000001</v>
      </c>
      <c r="T49" s="173" t="s">
        <v>45</v>
      </c>
      <c r="U49" s="185">
        <f>SUM(U47:U48)</f>
        <v>672</v>
      </c>
      <c r="V49" s="185">
        <f t="shared" ref="V49" si="291">SUM(V47:V48)</f>
        <v>46.5</v>
      </c>
      <c r="W49" s="185">
        <f>SUM(W47:W48)</f>
        <v>625.5</v>
      </c>
      <c r="X49" s="185">
        <f t="shared" ref="X49" si="292">SUM(X47:X48)</f>
        <v>672</v>
      </c>
      <c r="Y49" s="182">
        <f>(Y47*$AI47+Y48*$AI48)/$AI49</f>
        <v>0.49143610013175221</v>
      </c>
      <c r="Z49" s="181">
        <f t="shared" ref="Z49:AD49" si="293">SUM(Z47:Z48)</f>
        <v>0</v>
      </c>
      <c r="AA49" s="182">
        <f>(AA47*$AI47+AA48*$AI48)/$AI49</f>
        <v>0</v>
      </c>
      <c r="AB49" s="181">
        <f t="shared" si="293"/>
        <v>0</v>
      </c>
      <c r="AC49" s="182">
        <f>(AC47*$AI47+AC48*$AI48)/$AI49</f>
        <v>0</v>
      </c>
      <c r="AD49" s="184">
        <f t="shared" si="293"/>
        <v>0</v>
      </c>
      <c r="AE49" s="182">
        <f>(AE47*$AI47+AE48*$AI48)/$AI49</f>
        <v>0.50856389986824768</v>
      </c>
      <c r="AF49" s="182">
        <f>(AF47*$AI47+AF48*$AI48)/$AI49</f>
        <v>2.6321052136269524E-2</v>
      </c>
      <c r="AG49" s="183">
        <f t="shared" ref="AG49" si="294">SUM(AG47:AG48)</f>
        <v>2685</v>
      </c>
      <c r="AH49" s="184">
        <f>SUM(AH47:AH48)</f>
        <v>165</v>
      </c>
      <c r="AI49" s="196">
        <f>SUM(AI47:AI48)</f>
        <v>151.80000000000001</v>
      </c>
      <c r="AL49" s="173" t="s">
        <v>45</v>
      </c>
      <c r="AM49" s="157">
        <f t="shared" ref="AM49:AP49" si="295">SUM(AM47:AM48)</f>
        <v>1130.26</v>
      </c>
      <c r="AN49" s="157">
        <f t="shared" si="295"/>
        <v>143.51999999999998</v>
      </c>
      <c r="AO49" s="157">
        <f t="shared" si="295"/>
        <v>986.74</v>
      </c>
      <c r="AP49" s="157">
        <f t="shared" si="295"/>
        <v>357.74</v>
      </c>
      <c r="AQ49" s="159">
        <f>(AQ47*$BA47+AQ48*$BA48)/$BA49</f>
        <v>0.23634075679657721</v>
      </c>
      <c r="AR49" s="158">
        <f t="shared" ref="AR49" si="296">SUM(AR47:AR48)</f>
        <v>0</v>
      </c>
      <c r="AS49" s="159">
        <f>(AS47*$BA47+AS48*$BA48)/$BA49</f>
        <v>0</v>
      </c>
      <c r="AT49" s="158">
        <f t="shared" ref="AT49" si="297">SUM(AT47:AT48)</f>
        <v>0</v>
      </c>
      <c r="AU49" s="159">
        <f>(AU47*$BA47+AU48*$BA48)/$BA49</f>
        <v>0</v>
      </c>
      <c r="AV49" s="158">
        <f t="shared" ref="AV49" si="298">SUM(AV47:AV48)</f>
        <v>0</v>
      </c>
      <c r="AW49" s="159">
        <f>(AW47*$BA47+AW48*$BA48)/$BA49</f>
        <v>0.7636592432034226</v>
      </c>
      <c r="AX49" s="159">
        <f>(AX47*$BA47+AX48*$BA48)/$BA49</f>
        <v>7.6333106662699934E-2</v>
      </c>
      <c r="AY49" s="160">
        <f t="shared" ref="AY49" si="299">SUM(AY47:AY48)</f>
        <v>8621</v>
      </c>
      <c r="AZ49" s="186">
        <f>SUM(AZ47:AZ48)</f>
        <v>165</v>
      </c>
      <c r="BA49" s="186">
        <f t="shared" ref="BA49" si="300">SUM(BA47:BA48)</f>
        <v>151.80000000000001</v>
      </c>
    </row>
    <row r="50" spans="1:53" ht="14" x14ac:dyDescent="0.35">
      <c r="A50" s="142" t="s">
        <v>73</v>
      </c>
      <c r="B50" s="192" t="s">
        <v>74</v>
      </c>
      <c r="C50" s="152">
        <f t="shared" ref="C50:C53" si="301">$B$4-F50-H50-J50</f>
        <v>0</v>
      </c>
      <c r="D50" s="152">
        <f t="shared" ref="D50:D53" si="302">$B$4-E50-F50-H50-J50</f>
        <v>0</v>
      </c>
      <c r="E50" s="141">
        <f>('[22]UNIT DATA'!L2+'[22]UNIT DATA'!L3)/2</f>
        <v>0</v>
      </c>
      <c r="F50" s="141">
        <f>('[22]UNIT DATA'!M2+'[22]UNIT DATA'!M3)/2</f>
        <v>744</v>
      </c>
      <c r="G50" s="153">
        <f t="shared" ref="G50:G53" si="303">F50/$B$4</f>
        <v>1</v>
      </c>
      <c r="H50" s="141">
        <f>('[22]UNIT DATA'!$N$2+'[22]UNIT DATA'!$N$3)/2</f>
        <v>0</v>
      </c>
      <c r="I50" s="153">
        <f t="shared" ref="I50:I53" si="304">H50/$B$4</f>
        <v>0</v>
      </c>
      <c r="J50" s="141">
        <f>('[22]UNIT DATA'!$O$2+'[22]UNIT DATA'!$O$3)/2</f>
        <v>0</v>
      </c>
      <c r="K50" s="153">
        <f t="shared" ref="K50:K53" si="305">J50/$B$4</f>
        <v>0</v>
      </c>
      <c r="L50" s="141">
        <f>('[22]UNIT DATA'!$P$2+'[22]UNIT DATA'!$P$3)/2</f>
        <v>0</v>
      </c>
      <c r="M50" s="153">
        <f t="shared" ref="M50:M53" si="306">(C50-L50)/$B$4</f>
        <v>0</v>
      </c>
      <c r="N50" s="153">
        <f t="shared" ref="N50:N53" si="307">O50/($B$4*Q50)</f>
        <v>0</v>
      </c>
      <c r="O50" s="141">
        <f>('[22]UNIT DATA'!$F$2+'[22]UNIT DATA'!$F$3)</f>
        <v>0</v>
      </c>
      <c r="P50" s="141">
        <v>55</v>
      </c>
      <c r="Q50" s="141">
        <v>47.7</v>
      </c>
      <c r="S50" s="142" t="s">
        <v>73</v>
      </c>
      <c r="T50" s="192" t="s">
        <v>74</v>
      </c>
      <c r="U50" s="141">
        <f t="shared" ref="U50:U53" si="308">T$4-X50-Z50-AB50</f>
        <v>0</v>
      </c>
      <c r="V50" s="141">
        <f t="shared" ref="V50:V53" si="309">T$4-W50-X50-Z50-AB50</f>
        <v>0</v>
      </c>
      <c r="W50" s="141">
        <f>('[23]UNIT DATA'!$L$2+'[23]UNIT DATA'!$L$3)/2</f>
        <v>0</v>
      </c>
      <c r="X50" s="141">
        <f>('[23]UNIT DATA'!$M$2+'[23]UNIT DATA'!$M$3)/2</f>
        <v>672</v>
      </c>
      <c r="Y50" s="153">
        <f t="shared" ref="Y50:Y53" si="310">X50/$T$4</f>
        <v>1</v>
      </c>
      <c r="Z50" s="141">
        <f>('[23]UNIT DATA'!$N$2+'[23]UNIT DATA'!$N$3)/2</f>
        <v>0</v>
      </c>
      <c r="AA50" s="153">
        <f t="shared" ref="AA50:AA53" si="311">Z50/$T$4</f>
        <v>0</v>
      </c>
      <c r="AB50" s="141">
        <f>('[23]UNIT DATA'!$O$2+'[23]UNIT DATA'!$O$3)/2</f>
        <v>0</v>
      </c>
      <c r="AC50" s="153">
        <f t="shared" ref="AC50:AC53" si="312">AB50/$T$4</f>
        <v>0</v>
      </c>
      <c r="AD50" s="141">
        <f>('[23]UNIT DATA'!$P$2+'[23]UNIT DATA'!$P$3)/2</f>
        <v>0</v>
      </c>
      <c r="AE50" s="153">
        <f>(U50-AD50)/$T$4</f>
        <v>0</v>
      </c>
      <c r="AF50" s="153">
        <f>AG50/($T$4*AI50)</f>
        <v>0</v>
      </c>
      <c r="AG50" s="141">
        <f>'[23]UNIT DATA'!$F$2+'[23]UNIT DATA'!$F$3</f>
        <v>0</v>
      </c>
      <c r="AH50" s="141">
        <v>55</v>
      </c>
      <c r="AI50" s="141">
        <v>47.7</v>
      </c>
      <c r="AK50" s="142" t="s">
        <v>73</v>
      </c>
      <c r="AL50" s="192" t="s">
        <v>74</v>
      </c>
      <c r="AM50" s="141">
        <f>('[24]UNIT DATA'!J2+'[24]UNIT DATA'!J3)/2</f>
        <v>0</v>
      </c>
      <c r="AN50" s="141">
        <f>('[24]UNIT DATA'!K2+'[24]UNIT DATA'!K3)/2</f>
        <v>0</v>
      </c>
      <c r="AO50" s="141">
        <f>('[24]UNIT DATA'!L2+'[24]UNIT DATA'!L3)/2</f>
        <v>0</v>
      </c>
      <c r="AP50" s="141">
        <f>('[24]UNIT DATA'!M2+'[24]UNIT DATA'!M3)/2</f>
        <v>744</v>
      </c>
      <c r="AQ50" s="153">
        <f t="shared" ref="AQ50:AQ53" si="313">AP50/$AL$4</f>
        <v>1</v>
      </c>
      <c r="AR50" s="141">
        <f>('[24]UNIT DATA'!N2+'[24]UNIT DATA'!N3)/2</f>
        <v>0</v>
      </c>
      <c r="AS50" s="153">
        <f t="shared" ref="AS50:AS53" si="314">AR50/$AL$4</f>
        <v>0</v>
      </c>
      <c r="AT50" s="141">
        <f>('[24]UNIT DATA'!O2+'[24]UNIT DATA'!O3)/2</f>
        <v>0</v>
      </c>
      <c r="AU50" s="153">
        <f t="shared" ref="AU50:AU53" si="315">AT50/$AL$4</f>
        <v>0</v>
      </c>
      <c r="AV50" s="141">
        <f>('[24]UNIT DATA'!P2+'[24]UNIT DATA'!P3)/2</f>
        <v>0</v>
      </c>
      <c r="AW50" s="153">
        <f>(AM50-AV50)/$AL$4</f>
        <v>0</v>
      </c>
      <c r="AX50" s="153">
        <f>AY50/($AL$4*BA50)</f>
        <v>0</v>
      </c>
      <c r="AY50" s="141">
        <f>('[24]UNIT DATA'!F2+'[24]UNIT DATA'!F3)</f>
        <v>0</v>
      </c>
      <c r="AZ50" s="141">
        <v>55</v>
      </c>
      <c r="BA50" s="141">
        <v>47.7</v>
      </c>
    </row>
    <row r="51" spans="1:53" ht="14" x14ac:dyDescent="0.35">
      <c r="B51" s="192" t="s">
        <v>71</v>
      </c>
      <c r="C51" s="152">
        <f t="shared" si="301"/>
        <v>0</v>
      </c>
      <c r="D51" s="152">
        <f t="shared" si="302"/>
        <v>0</v>
      </c>
      <c r="E51" s="141">
        <f>('[22]UNIT DATA'!L4+'[22]UNIT DATA'!L5)/2</f>
        <v>0</v>
      </c>
      <c r="F51" s="141">
        <f>('[22]UNIT DATA'!M4+'[22]UNIT DATA'!M5)/2</f>
        <v>744</v>
      </c>
      <c r="G51" s="153">
        <f t="shared" si="303"/>
        <v>1</v>
      </c>
      <c r="H51" s="141">
        <f>('[22]UNIT DATA'!$N$4+'[22]UNIT DATA'!$N$5)/2</f>
        <v>0</v>
      </c>
      <c r="I51" s="153">
        <f t="shared" si="304"/>
        <v>0</v>
      </c>
      <c r="J51" s="141">
        <f>('[22]UNIT DATA'!$O$4+'[22]UNIT DATA'!$O$5)/2</f>
        <v>0</v>
      </c>
      <c r="K51" s="153">
        <f t="shared" si="305"/>
        <v>0</v>
      </c>
      <c r="L51" s="141">
        <f>('[22]UNIT DATA'!$P$4+'[22]UNIT DATA'!$P$5)/2</f>
        <v>0</v>
      </c>
      <c r="M51" s="153">
        <f t="shared" si="306"/>
        <v>0</v>
      </c>
      <c r="N51" s="153">
        <f t="shared" si="307"/>
        <v>0</v>
      </c>
      <c r="O51" s="141">
        <f>('[22]UNIT DATA'!$F$4+'[22]UNIT DATA'!$F$5)</f>
        <v>0</v>
      </c>
      <c r="P51" s="141">
        <v>55</v>
      </c>
      <c r="Q51" s="141">
        <v>49</v>
      </c>
      <c r="T51" s="192" t="s">
        <v>71</v>
      </c>
      <c r="U51" s="141">
        <f t="shared" si="308"/>
        <v>0</v>
      </c>
      <c r="V51" s="141">
        <f t="shared" si="309"/>
        <v>0</v>
      </c>
      <c r="W51" s="141">
        <f>('[23]UNIT DATA'!$L$4+'[23]UNIT DATA'!$L$5)/2</f>
        <v>0</v>
      </c>
      <c r="X51" s="141">
        <f>('[23]UNIT DATA'!$M$4+'[23]UNIT DATA'!$M$5)/2</f>
        <v>672</v>
      </c>
      <c r="Y51" s="153">
        <f t="shared" si="310"/>
        <v>1</v>
      </c>
      <c r="Z51" s="141">
        <f>('[23]UNIT DATA'!$N$4+'[23]UNIT DATA'!$N$5)/2</f>
        <v>0</v>
      </c>
      <c r="AA51" s="153">
        <f t="shared" si="311"/>
        <v>0</v>
      </c>
      <c r="AB51" s="141">
        <f>('[23]UNIT DATA'!$O$4+'[23]UNIT DATA'!$O$5)/2</f>
        <v>0</v>
      </c>
      <c r="AC51" s="153">
        <f t="shared" si="312"/>
        <v>0</v>
      </c>
      <c r="AD51" s="141">
        <f>('[23]UNIT DATA'!$P$4+'[23]UNIT DATA'!$P$5)/2</f>
        <v>0</v>
      </c>
      <c r="AE51" s="153">
        <f t="shared" ref="AE51" si="316">(U51-AD51)/$T$4</f>
        <v>0</v>
      </c>
      <c r="AF51" s="153">
        <f t="shared" ref="AF51" si="317">AG51/($T$4*AI51)</f>
        <v>0</v>
      </c>
      <c r="AG51" s="141">
        <f>'[23]UNIT DATA'!$F$4+'[23]UNIT DATA'!$F$5</f>
        <v>0</v>
      </c>
      <c r="AH51" s="141">
        <v>55</v>
      </c>
      <c r="AI51" s="141">
        <v>49</v>
      </c>
      <c r="AL51" s="192" t="s">
        <v>71</v>
      </c>
      <c r="AM51" s="141">
        <f>('[24]UNIT DATA'!J4+'[24]UNIT DATA'!J5)/2</f>
        <v>0</v>
      </c>
      <c r="AN51" s="141">
        <f>('[24]UNIT DATA'!K4+'[24]UNIT DATA'!K5)/2</f>
        <v>0</v>
      </c>
      <c r="AO51" s="141">
        <f>('[24]UNIT DATA'!L4+'[24]UNIT DATA'!L5)/2</f>
        <v>0</v>
      </c>
      <c r="AP51" s="141">
        <f>('[24]UNIT DATA'!M4+'[24]UNIT DATA'!M5)/2</f>
        <v>744</v>
      </c>
      <c r="AQ51" s="153">
        <f t="shared" si="313"/>
        <v>1</v>
      </c>
      <c r="AR51" s="141">
        <f>('[24]UNIT DATA'!N4+'[24]UNIT DATA'!N5)/2</f>
        <v>0</v>
      </c>
      <c r="AS51" s="153">
        <f t="shared" si="314"/>
        <v>0</v>
      </c>
      <c r="AT51" s="141">
        <f>('[24]UNIT DATA'!O4+'[24]UNIT DATA'!O5)/2</f>
        <v>0</v>
      </c>
      <c r="AU51" s="153">
        <f t="shared" si="315"/>
        <v>0</v>
      </c>
      <c r="AV51" s="141">
        <f>('[24]UNIT DATA'!P4+'[24]UNIT DATA'!P5)/2</f>
        <v>0</v>
      </c>
      <c r="AW51" s="153">
        <f>(AM51-AV51)/$AL$4</f>
        <v>0</v>
      </c>
      <c r="AX51" s="153">
        <f>AY51/($AL$4*BA51)</f>
        <v>0</v>
      </c>
      <c r="AY51" s="141">
        <f>('[24]UNIT DATA'!F4+'[24]UNIT DATA'!F5)</f>
        <v>0</v>
      </c>
      <c r="AZ51" s="141">
        <v>55</v>
      </c>
      <c r="BA51" s="141">
        <v>49</v>
      </c>
    </row>
    <row r="52" spans="1:53" ht="14" x14ac:dyDescent="0.35">
      <c r="B52" s="141">
        <v>3</v>
      </c>
      <c r="C52" s="152">
        <f t="shared" si="301"/>
        <v>372</v>
      </c>
      <c r="D52" s="152">
        <f t="shared" si="302"/>
        <v>105.30000000000001</v>
      </c>
      <c r="E52" s="141">
        <f>('[22]UNIT DATA'!L6+'[22]UNIT DATA'!L7)/2</f>
        <v>266.7</v>
      </c>
      <c r="F52" s="141">
        <f>('[22]UNIT DATA'!M6+'[22]UNIT DATA'!M7)/2</f>
        <v>372</v>
      </c>
      <c r="G52" s="153">
        <f t="shared" si="303"/>
        <v>0.5</v>
      </c>
      <c r="H52" s="141">
        <f>('[22]UNIT DATA'!$N$6+'[22]UNIT DATA'!$N$7)/2</f>
        <v>0</v>
      </c>
      <c r="I52" s="153">
        <f t="shared" si="304"/>
        <v>0</v>
      </c>
      <c r="J52" s="141">
        <f>('[22]UNIT DATA'!$O$6+'[22]UNIT DATA'!$O$7)/2</f>
        <v>0</v>
      </c>
      <c r="K52" s="153">
        <f t="shared" si="305"/>
        <v>0</v>
      </c>
      <c r="L52" s="141">
        <f>('[22]UNIT DATA'!$P$6+'[22]UNIT DATA'!$P$7)/2</f>
        <v>0</v>
      </c>
      <c r="M52" s="153">
        <f t="shared" si="306"/>
        <v>0.5</v>
      </c>
      <c r="N52" s="153">
        <f t="shared" si="307"/>
        <v>0.11555474095796676</v>
      </c>
      <c r="O52" s="179">
        <f>('[22]UNIT DATA'!$F$6+'[22]UNIT DATA'!$F$7)</f>
        <v>4728.5</v>
      </c>
      <c r="P52" s="141">
        <v>55</v>
      </c>
      <c r="Q52" s="141">
        <v>55</v>
      </c>
      <c r="T52" s="141">
        <v>3</v>
      </c>
      <c r="U52" s="141">
        <f t="shared" si="308"/>
        <v>336</v>
      </c>
      <c r="V52" s="141">
        <f t="shared" si="309"/>
        <v>82</v>
      </c>
      <c r="W52" s="141">
        <f>('[23]UNIT DATA'!$L$6+'[23]UNIT DATA'!$L$7)/2</f>
        <v>254</v>
      </c>
      <c r="X52" s="141">
        <f>('[23]UNIT DATA'!$M$6+'[23]UNIT DATA'!$M$7)/2</f>
        <v>336</v>
      </c>
      <c r="Y52" s="153">
        <f t="shared" si="310"/>
        <v>0.5</v>
      </c>
      <c r="Z52" s="141">
        <f>('[23]UNIT DATA'!$N$6+'[23]UNIT DATA'!$N$7)/2</f>
        <v>0</v>
      </c>
      <c r="AA52" s="153">
        <f t="shared" si="311"/>
        <v>0</v>
      </c>
      <c r="AB52" s="141">
        <f>('[23]UNIT DATA'!$O$6+'[23]UNIT DATA'!$O$7)/2</f>
        <v>0</v>
      </c>
      <c r="AC52" s="153">
        <f t="shared" si="312"/>
        <v>0</v>
      </c>
      <c r="AD52" s="141">
        <f>('[23]UNIT DATA'!$P$6+'[23]UNIT DATA'!$P$7)/2</f>
        <v>0</v>
      </c>
      <c r="AE52" s="153">
        <f>(U52-AD52)/$T$4</f>
        <v>0.5</v>
      </c>
      <c r="AF52" s="153">
        <f>AG52/($T$4*AI52)</f>
        <v>9.8809523809523805E-2</v>
      </c>
      <c r="AG52" s="179">
        <f>'[23]UNIT DATA'!$F$6+'[23]UNIT DATA'!$F$7</f>
        <v>3652</v>
      </c>
      <c r="AH52" s="141">
        <v>55</v>
      </c>
      <c r="AI52" s="141">
        <v>55</v>
      </c>
      <c r="AL52" s="141">
        <v>3</v>
      </c>
      <c r="AM52" s="152">
        <f>('[24]UNIT DATA'!J6+'[24]UNIT DATA'!J7)/2</f>
        <v>340.42500000000001</v>
      </c>
      <c r="AN52" s="152">
        <f>('[24]UNIT DATA'!K6+'[24]UNIT DATA'!K7)/2</f>
        <v>104.1</v>
      </c>
      <c r="AO52" s="152">
        <f>('[24]UNIT DATA'!L6+'[24]UNIT DATA'!L7)/2</f>
        <v>236.32499999999999</v>
      </c>
      <c r="AP52" s="152">
        <f>('[24]UNIT DATA'!M6+'[24]UNIT DATA'!M7)/2</f>
        <v>403.57499999999999</v>
      </c>
      <c r="AQ52" s="153">
        <f t="shared" si="313"/>
        <v>0.5424395161290323</v>
      </c>
      <c r="AR52" s="180">
        <f>('[24]UNIT DATA'!N6+'[24]UNIT DATA'!N7)/2</f>
        <v>0</v>
      </c>
      <c r="AS52" s="153">
        <f t="shared" si="314"/>
        <v>0</v>
      </c>
      <c r="AT52" s="180">
        <f>('[24]UNIT DATA'!O6+'[24]UNIT DATA'!O7)/2</f>
        <v>0</v>
      </c>
      <c r="AU52" s="153">
        <f t="shared" si="315"/>
        <v>0</v>
      </c>
      <c r="AV52" s="180">
        <f>('[24]UNIT DATA'!P6+'[24]UNIT DATA'!P7)/2</f>
        <v>0</v>
      </c>
      <c r="AW52" s="153">
        <f>(AM52-AV52)/$AL$4</f>
        <v>0.45756048387096776</v>
      </c>
      <c r="AX52" s="153">
        <f>AY52/($AL$4*BA52)</f>
        <v>0.11576246334310851</v>
      </c>
      <c r="AY52" s="152">
        <f>('[24]UNIT DATA'!F6+'[24]UNIT DATA'!F7)</f>
        <v>4737</v>
      </c>
      <c r="AZ52" s="141">
        <v>55</v>
      </c>
      <c r="BA52" s="141">
        <v>55</v>
      </c>
    </row>
    <row r="53" spans="1:53" ht="14" x14ac:dyDescent="0.35">
      <c r="B53" s="141">
        <v>4</v>
      </c>
      <c r="C53" s="152">
        <f t="shared" si="301"/>
        <v>349.08</v>
      </c>
      <c r="D53" s="152">
        <f t="shared" si="302"/>
        <v>94.099999999999966</v>
      </c>
      <c r="E53" s="141">
        <f>('[22]UNIT DATA'!L8+'[22]UNIT DATA'!L9)/2</f>
        <v>254.98</v>
      </c>
      <c r="F53" s="141">
        <f>('[22]UNIT DATA'!M8+'[22]UNIT DATA'!M9)/2</f>
        <v>394.92</v>
      </c>
      <c r="G53" s="153">
        <f t="shared" si="303"/>
        <v>0.5308064516129033</v>
      </c>
      <c r="H53" s="141">
        <f>('[22]UNIT DATA'!$N$8+'[22]UNIT DATA'!$N$9)/2</f>
        <v>0</v>
      </c>
      <c r="I53" s="153">
        <f t="shared" si="304"/>
        <v>0</v>
      </c>
      <c r="J53" s="141">
        <f>('[22]UNIT DATA'!$O$8+'[22]UNIT DATA'!$O$9)/2</f>
        <v>0</v>
      </c>
      <c r="K53" s="153">
        <f t="shared" si="305"/>
        <v>0</v>
      </c>
      <c r="L53" s="141">
        <f>('[22]UNIT DATA'!$P$8+'[22]UNIT DATA'!$P$9)/2</f>
        <v>0</v>
      </c>
      <c r="M53" s="153">
        <f t="shared" si="306"/>
        <v>0.46919354838709676</v>
      </c>
      <c r="N53" s="153">
        <f t="shared" si="307"/>
        <v>0.11356057205156161</v>
      </c>
      <c r="O53" s="179">
        <f>('[22]UNIT DATA'!$F$8+'[22]UNIT DATA'!$F$9)</f>
        <v>4249.8</v>
      </c>
      <c r="P53" s="141">
        <v>55</v>
      </c>
      <c r="Q53" s="141">
        <v>50.3</v>
      </c>
      <c r="T53" s="141">
        <v>4</v>
      </c>
      <c r="U53" s="152">
        <f t="shared" si="308"/>
        <v>328.92500000000001</v>
      </c>
      <c r="V53" s="152">
        <f t="shared" si="309"/>
        <v>87.05</v>
      </c>
      <c r="W53" s="152">
        <f>('[23]UNIT DATA'!$L$8+'[23]UNIT DATA'!$L$9)/2</f>
        <v>241.875</v>
      </c>
      <c r="X53" s="141">
        <f>('[23]UNIT DATA'!$M$8+'[23]UNIT DATA'!$M$9)/2</f>
        <v>336</v>
      </c>
      <c r="Y53" s="153">
        <f t="shared" si="310"/>
        <v>0.5</v>
      </c>
      <c r="Z53" s="180">
        <f>('[23]UNIT DATA'!$N$8+'[23]UNIT DATA'!$N$9)/2</f>
        <v>0</v>
      </c>
      <c r="AA53" s="153">
        <f t="shared" si="311"/>
        <v>0</v>
      </c>
      <c r="AB53" s="152">
        <f>('[23]UNIT DATA'!$O$8+'[23]UNIT DATA'!$O$9)/2</f>
        <v>7.0750000000000002</v>
      </c>
      <c r="AC53" s="153">
        <f t="shared" si="312"/>
        <v>1.052827380952381E-2</v>
      </c>
      <c r="AD53" s="141">
        <f>('[23]UNIT DATA'!$P$8+'[23]UNIT DATA'!$P$9)/2</f>
        <v>0</v>
      </c>
      <c r="AE53" s="153">
        <f t="shared" ref="AE53" si="318">(U53-AD53)/$T$4</f>
        <v>0.48947172619047619</v>
      </c>
      <c r="AF53" s="153">
        <f t="shared" ref="AF53" si="319">AG53/($T$4*AI53)</f>
        <v>0.11631106219823914</v>
      </c>
      <c r="AG53" s="179">
        <f>'[23]UNIT DATA'!$F$8+'[23]UNIT DATA'!$F$9</f>
        <v>3931.5</v>
      </c>
      <c r="AH53" s="141">
        <v>55</v>
      </c>
      <c r="AI53" s="141">
        <v>50.3</v>
      </c>
      <c r="AL53" s="141">
        <v>4</v>
      </c>
      <c r="AM53" s="141">
        <f>('[24]UNIT DATA'!J8+'[24]UNIT DATA'!J9)/2</f>
        <v>473.15999999999997</v>
      </c>
      <c r="AN53" s="152">
        <f>('[24]UNIT DATA'!K8+'[24]UNIT DATA'!K9)/2</f>
        <v>132.1</v>
      </c>
      <c r="AO53" s="141">
        <f>('[24]UNIT DATA'!L8+'[24]UNIT DATA'!L9)/2</f>
        <v>341.06</v>
      </c>
      <c r="AP53" s="141">
        <f>('[24]UNIT DATA'!M8+'[24]UNIT DATA'!M9)/2</f>
        <v>265.84000000000003</v>
      </c>
      <c r="AQ53" s="153">
        <f t="shared" si="313"/>
        <v>0.35731182795698929</v>
      </c>
      <c r="AR53" s="141">
        <f>('[24]UNIT DATA'!N8+'[24]UNIT DATA'!N9)/2</f>
        <v>0</v>
      </c>
      <c r="AS53" s="153">
        <f t="shared" si="314"/>
        <v>0</v>
      </c>
      <c r="AT53" s="141">
        <f>('[24]UNIT DATA'!O8+'[24]UNIT DATA'!O9)/2</f>
        <v>5</v>
      </c>
      <c r="AU53" s="153">
        <f t="shared" si="315"/>
        <v>6.7204301075268818E-3</v>
      </c>
      <c r="AV53" s="141">
        <f>('[24]UNIT DATA'!P8+'[24]UNIT DATA'!P9)/2</f>
        <v>0</v>
      </c>
      <c r="AW53" s="153">
        <f>(AM53-AV53)/$AL$4</f>
        <v>0.63596774193548378</v>
      </c>
      <c r="AX53" s="153">
        <f>AY53/($AL$4*BA53)</f>
        <v>0.15987676093973793</v>
      </c>
      <c r="AY53" s="152">
        <f>('[24]UNIT DATA'!F8+'[24]UNIT DATA'!F9)</f>
        <v>5983.1</v>
      </c>
      <c r="AZ53" s="141">
        <v>55</v>
      </c>
      <c r="BA53" s="141">
        <v>50.3</v>
      </c>
    </row>
    <row r="54" spans="1:53" ht="14.5" thickBot="1" x14ac:dyDescent="0.4">
      <c r="B54" s="173" t="s">
        <v>45</v>
      </c>
      <c r="C54" s="193">
        <f>SUM(C50:C53)</f>
        <v>721.07999999999993</v>
      </c>
      <c r="D54" s="193">
        <f t="shared" ref="D54:F54" si="320">SUM(D50:D53)</f>
        <v>199.39999999999998</v>
      </c>
      <c r="E54" s="193">
        <f t="shared" si="320"/>
        <v>521.67999999999995</v>
      </c>
      <c r="F54" s="185">
        <f t="shared" si="320"/>
        <v>2254.92</v>
      </c>
      <c r="G54" s="182">
        <f>(G50*$Q50+G51*$Q51+G52*$Q52+G53*$Q53)/$Q54</f>
        <v>0.74702754710954966</v>
      </c>
      <c r="H54" s="181">
        <f t="shared" ref="H54" si="321">SUM(H50:H53)</f>
        <v>0</v>
      </c>
      <c r="I54" s="182">
        <f>(I50*$Q50+I51*$Q51+I52*$Q52+I53*$Q53)/$Q54</f>
        <v>0</v>
      </c>
      <c r="J54" s="181">
        <f t="shared" ref="J54" si="322">SUM(J50:J53)</f>
        <v>0</v>
      </c>
      <c r="K54" s="182">
        <f>(K50*$Q50+K51*$Q51+K52*$Q52+K53*$Q53)/$Q54</f>
        <v>0</v>
      </c>
      <c r="L54" s="196">
        <f t="shared" ref="L54" si="323">SUM(L50:L53)</f>
        <v>0</v>
      </c>
      <c r="M54" s="182">
        <f>(M50*$Q50+M51*$Q51+M52*$Q52+M53*$Q53)/$Q54</f>
        <v>0.25297245289045034</v>
      </c>
      <c r="N54" s="182">
        <f>(N50*$Q50+N51*$Q51+N52*$Q52+N53*$Q53)/$Q54</f>
        <v>5.9740631321196641E-2</v>
      </c>
      <c r="O54" s="185">
        <f>SUM(O50:O53)</f>
        <v>8978.2999999999993</v>
      </c>
      <c r="P54" s="193">
        <f>SUM(P50:P53)</f>
        <v>220</v>
      </c>
      <c r="Q54" s="193">
        <f t="shared" ref="Q54" si="324">SUM(Q50:Q53)</f>
        <v>202</v>
      </c>
      <c r="T54" s="173" t="s">
        <v>45</v>
      </c>
      <c r="U54" s="181">
        <f>SUM(U50:U53)</f>
        <v>664.92499999999995</v>
      </c>
      <c r="V54" s="181">
        <f t="shared" ref="V54:X54" si="325">SUM(V50:V53)</f>
        <v>169.05</v>
      </c>
      <c r="W54" s="181">
        <f t="shared" si="325"/>
        <v>495.875</v>
      </c>
      <c r="X54" s="183">
        <f t="shared" si="325"/>
        <v>2016</v>
      </c>
      <c r="Y54" s="182">
        <f>(Y50*$AI50+Y51*$AI51+Y52*$AI52+Y53*$AI53)/$AI54</f>
        <v>0.73935643564356435</v>
      </c>
      <c r="Z54" s="181">
        <f t="shared" ref="Z54:AD54" si="326">SUM(Z50:Z53)</f>
        <v>0</v>
      </c>
      <c r="AA54" s="182">
        <f>(AA50*$AI50+AA51*$AI51+AA52*$AI52+AA53*$AI53)/$AI54</f>
        <v>0</v>
      </c>
      <c r="AB54" s="181">
        <f t="shared" si="326"/>
        <v>7.0750000000000002</v>
      </c>
      <c r="AC54" s="182">
        <f>(AC50*$AI50+AC51*$AI51+AC52*$AI52+AC53*$AI53)/$AI54</f>
        <v>2.6216444189061765E-3</v>
      </c>
      <c r="AD54" s="193">
        <f t="shared" si="326"/>
        <v>0</v>
      </c>
      <c r="AE54" s="182">
        <f>(AE50*$AI50+AE51*$AI51+AE52*$AI52+AE53*$AI53)/$AI54</f>
        <v>0.25802191993752943</v>
      </c>
      <c r="AF54" s="182">
        <f>(AF50*$AI50+AF51*$AI51+AF52*$AI52+AF53*$AI53)/$AI54</f>
        <v>5.5866189297501173E-2</v>
      </c>
      <c r="AG54" s="185">
        <f t="shared" ref="AG54" si="327">SUM(AG50:AG53)</f>
        <v>7583.5</v>
      </c>
      <c r="AH54" s="195">
        <f>SUM(AH50:AH53)</f>
        <v>220</v>
      </c>
      <c r="AI54" s="193">
        <f t="shared" ref="AI54" si="328">SUM(AI50:AI53)</f>
        <v>202</v>
      </c>
      <c r="AL54" s="173" t="s">
        <v>45</v>
      </c>
      <c r="AM54" s="158">
        <f>SUM(AM50:AM53)</f>
        <v>813.58500000000004</v>
      </c>
      <c r="AN54" s="158">
        <f t="shared" ref="AN54:AP54" si="329">SUM(AN50:AN53)</f>
        <v>236.2</v>
      </c>
      <c r="AO54" s="158">
        <f t="shared" si="329"/>
        <v>577.38499999999999</v>
      </c>
      <c r="AP54" s="158">
        <f t="shared" si="329"/>
        <v>2157.415</v>
      </c>
      <c r="AQ54" s="159">
        <f>(AQ50*$BA50+AQ51*$BA51+AQ52*$BA52+AQ53*$BA53)/$BA54</f>
        <v>0.71538098184818499</v>
      </c>
      <c r="AR54" s="186">
        <f t="shared" ref="AR54:AV54" si="330">SUM(AR50:AR53)</f>
        <v>0</v>
      </c>
      <c r="AS54" s="159">
        <f>(AS50*$BA50+AS51*$BA51+AS52*$BA52+AS53*$BA53)/$BA54</f>
        <v>0</v>
      </c>
      <c r="AT54" s="158">
        <f t="shared" si="330"/>
        <v>5</v>
      </c>
      <c r="AU54" s="159">
        <f>(AU50*$BA50+AU51*$BA51+AU52*$BA52+AU53*$BA53)/$BA54</f>
        <v>1.6734536356861492E-3</v>
      </c>
      <c r="AV54" s="186">
        <f t="shared" si="330"/>
        <v>0</v>
      </c>
      <c r="AW54" s="159">
        <f>(AW50*$BA50+AW51*$BA51+AW52*$BA52+AW53*$BA53)/$BA54</f>
        <v>0.28294556451612901</v>
      </c>
      <c r="AX54" s="159">
        <f>(AX50*$BA50+AX51*$BA51+AX52*$BA52+AX53*$BA53)/$BA54</f>
        <v>7.13303790056425E-2</v>
      </c>
      <c r="AY54" s="157">
        <f t="shared" ref="AY54" si="331">SUM(AY50:AY53)</f>
        <v>10720.1</v>
      </c>
      <c r="AZ54" s="194">
        <f>SUM(AZ50:AZ53)</f>
        <v>220</v>
      </c>
      <c r="BA54" s="186">
        <f t="shared" ref="BA54" si="332">SUM(BA50:BA53)</f>
        <v>202</v>
      </c>
    </row>
    <row r="55" spans="1:53" ht="14.5" thickBot="1" x14ac:dyDescent="0.4">
      <c r="B55" s="197" t="s">
        <v>75</v>
      </c>
      <c r="C55" s="188">
        <f>SUM(C54,C49,C46,C43,C41,C39,C35)</f>
        <v>6300.03</v>
      </c>
      <c r="D55" s="188">
        <f t="shared" ref="D55:L55" si="333">SUM(D54,D49,D46,D43,D41,D39,D35)</f>
        <v>1605.2800000000002</v>
      </c>
      <c r="E55" s="188">
        <f t="shared" si="333"/>
        <v>4694.75</v>
      </c>
      <c r="F55" s="188">
        <f t="shared" si="333"/>
        <v>7835.9699999999993</v>
      </c>
      <c r="G55" s="189">
        <f>(G35*$Q35+G39*$Q39+G41*$Q41+G43*$Q43+G46*$Q46+G49*$Q49+G54*$Q54)/$Q55</f>
        <v>0.405992936114283</v>
      </c>
      <c r="H55" s="188">
        <f t="shared" si="333"/>
        <v>2976</v>
      </c>
      <c r="I55" s="189">
        <f>(I35*$Q35+I39*$Q39+I41*$Q41+I43*$Q43+I46*$Q46+I49*$Q49+I54*$Q54)/$Q55</f>
        <v>0.22676991150442477</v>
      </c>
      <c r="J55" s="191">
        <f t="shared" si="333"/>
        <v>0</v>
      </c>
      <c r="K55" s="189">
        <f>(K35*$Q35+K39*$Q39+K41*$Q41+K43*$Q43+K46*$Q46+K49*$Q49+K54*$Q54)/$Q55</f>
        <v>0</v>
      </c>
      <c r="L55" s="191">
        <f t="shared" si="333"/>
        <v>0</v>
      </c>
      <c r="M55" s="198">
        <f>(M35*$Q35+M39*$Q39+M41*$Q41+M43*$Q43+M46*$Q46+M49*$Q49+M54*$Q54)/$Q55</f>
        <v>0.36723715238129223</v>
      </c>
      <c r="N55" s="189">
        <f>(N35*$Q35+N39*$Q39+N41*$Q41+N43*$Q43+N46*$Q46+N49*$Q49+N54*$Q54)/$Q55</f>
        <v>6.2098682280267707E-2</v>
      </c>
      <c r="O55" s="188">
        <f>SUM(O54,O49,O46,O43,O41,O39,O35)</f>
        <v>50119.3</v>
      </c>
      <c r="P55" s="188">
        <f>SUM(P54,P49,P46,P43,P41,P39,P35)</f>
        <v>1124</v>
      </c>
      <c r="Q55" s="188">
        <f>SUM(Q54,Q49,Q46,Q43,Q41,Q39,Q35)</f>
        <v>1084.8</v>
      </c>
      <c r="T55" s="197" t="s">
        <v>75</v>
      </c>
      <c r="U55" s="188">
        <f>SUM(U54,U49,U46,U43,U41,U39,U35)</f>
        <v>5321.3249999999998</v>
      </c>
      <c r="V55" s="188">
        <f t="shared" ref="V55:X55" si="334">SUM(V54,V49,V46,V43,V41,V39,V35)</f>
        <v>1222.8499999999999</v>
      </c>
      <c r="W55" s="188">
        <f t="shared" si="334"/>
        <v>4098.4750000000004</v>
      </c>
      <c r="X55" s="188">
        <f t="shared" si="334"/>
        <v>7439.6</v>
      </c>
      <c r="Y55" s="189">
        <f>(Y35*$AI35+Y39*$AI39+Y41*$AI41+Y43*$AI43+Y46*$AI46+Y49*$AI49+Y54*$AI54)/$AI55</f>
        <v>0.40512995044072203</v>
      </c>
      <c r="Z55" s="188">
        <f t="shared" ref="Z55" si="335">SUM(Z54,Z49,Z46,Z43,Z41,Z39,Z35)</f>
        <v>2688</v>
      </c>
      <c r="AA55" s="189">
        <f>(AA35*$AI35+AA39*$AI39+AA41*$AI41+AA43*$AI43+AA46*$AI46+AA49*$AI49+AA54*$AI54)/$AI55</f>
        <v>0.22676991150442477</v>
      </c>
      <c r="AB55" s="188">
        <f t="shared" ref="AB55" si="336">SUM(AB54,AB49,AB46,AB43,AB41,AB39,AB35)</f>
        <v>7.0750000000000002</v>
      </c>
      <c r="AC55" s="189">
        <f>(AC35*$AI35+AC39*$AI39+AC41*$AI41+AC43*$AI43+AC46*$AI46+AC49*$AI49+AC54*$AI54)/$AI55</f>
        <v>4.8817493788629024E-4</v>
      </c>
      <c r="AD55" s="191">
        <f t="shared" ref="AD55" si="337">SUM(AD54,AD49,AD46,AD43,AD41,AD39,AD35)</f>
        <v>0</v>
      </c>
      <c r="AE55" s="189">
        <f>(AE35*$AI35+AE39*$AI39+AE41*$AI41+AE43*$AI43+AE46*$AI46+AE49*$AI49+AE54*$AI54)/$AI55</f>
        <v>0.36761196311696687</v>
      </c>
      <c r="AF55" s="189">
        <f>(AF35*$AI35+AF39*$AI39+AF41*$AI41+AF43*$AI43+AF46*$AI46+AF49*$AI49+AF54*$AI54)/$AI55</f>
        <v>6.0170598705927808E-2</v>
      </c>
      <c r="AG55" s="188">
        <f t="shared" ref="AG55:AI55" si="338">SUM(AG54,AG49,AG46,AG43,AG41,AG39,AG35)</f>
        <v>43863.5</v>
      </c>
      <c r="AH55" s="188">
        <f t="shared" si="338"/>
        <v>1124</v>
      </c>
      <c r="AI55" s="188">
        <f t="shared" si="338"/>
        <v>1084.8</v>
      </c>
      <c r="AL55" s="197" t="s">
        <v>75</v>
      </c>
      <c r="AM55" s="188">
        <f>SUM(AM54,AM49,AM46,AM43,AM41,AM39,AM35)</f>
        <v>7029.7449999999999</v>
      </c>
      <c r="AN55" s="188">
        <f t="shared" ref="AN55:AP55" si="339">SUM(AN54,AN49,AN46,AN43,AN41,AN39,AN35)</f>
        <v>1368.12</v>
      </c>
      <c r="AO55" s="188">
        <f t="shared" si="339"/>
        <v>5661.625</v>
      </c>
      <c r="AP55" s="188">
        <f t="shared" si="339"/>
        <v>7101.2550000000001</v>
      </c>
      <c r="AQ55" s="189">
        <f>(AQ35*$BA35+AQ39*$BA39+AQ41*$BA41+AQ43*$BA43+AQ46*$HDZ46+AQ49*$BA49+AQ54*$BA54)/$BA55</f>
        <v>0.32379706655208235</v>
      </c>
      <c r="AR55" s="188">
        <f t="shared" ref="AR55" si="340">SUM(AR54,AR49,AR46,AR43,AR41,AR39,AR35)</f>
        <v>2976</v>
      </c>
      <c r="AS55" s="189">
        <f>(AS35*$BA35+AS39*$BA39+AS41*$BA41+AS43*$BA43+AS46*$HDZ46+AS49*$BA49+AS54*$BA54)/$BA55</f>
        <v>0.22676991150442477</v>
      </c>
      <c r="AT55" s="188">
        <f t="shared" ref="AT55" si="341">SUM(AT54,AT49,AT46,AT43,AT41,AT39,AT35)</f>
        <v>5</v>
      </c>
      <c r="AU55" s="189">
        <f>(AU35*$BA35+AU39*$BA39+AU41*$BA41+AU43*$BA43+AU46*$HDZ46+AU49*$BA49+AU54*$BA54)/$BA55</f>
        <v>3.1161286357725122E-4</v>
      </c>
      <c r="AV55" s="191">
        <f t="shared" ref="AV55" si="342">SUM(AV54,AV49,AV46,AV43,AV41,AV39,AV35)</f>
        <v>0</v>
      </c>
      <c r="AW55" s="189">
        <f>(AW35*$BA35+AW39*$BA39+AW41*$BA41+AW43*$BA43+AW46*$HDZ46+AW49*$BA49+AW54*$BA54)/$BA55</f>
        <v>0.41132642382917817</v>
      </c>
      <c r="AX55" s="189">
        <f>(AX35*$BA35+AX39*$BA39+AX41*$BA41+AX43*$BA43+AX46*$HDZ46+AX49*$BA49+AX54*$BA54)/$BA55</f>
        <v>6.2193838812763663E-2</v>
      </c>
      <c r="AY55" s="188">
        <f t="shared" ref="AY55:BA55" si="343">SUM(AY54,AY49,AY46,AY43,AY41,AY39,AY35)</f>
        <v>50453.1</v>
      </c>
      <c r="AZ55" s="188">
        <f t="shared" si="343"/>
        <v>1124</v>
      </c>
      <c r="BA55" s="188">
        <f t="shared" si="343"/>
        <v>1084.8</v>
      </c>
    </row>
    <row r="56" spans="1:53" ht="14" x14ac:dyDescent="0.35"/>
    <row r="57" spans="1:53" ht="14.5" thickBot="1" x14ac:dyDescent="0.4">
      <c r="B57" s="199" t="s">
        <v>76</v>
      </c>
      <c r="C57" s="200">
        <f>SUM(C55,C24)</f>
        <v>10846.5</v>
      </c>
      <c r="D57" s="200">
        <f>SUM(D55,D24)</f>
        <v>5747.1100000000006</v>
      </c>
      <c r="E57" s="200">
        <f>SUM(E55,E24)</f>
        <v>5099.3900000000003</v>
      </c>
      <c r="F57" s="200">
        <f>SUM(F55,F24)</f>
        <v>9169.74</v>
      </c>
      <c r="G57" s="201">
        <f>(G24*$Q24+G55*$Q55)/$Q57</f>
        <v>0.31133572786479241</v>
      </c>
      <c r="H57" s="200">
        <f>SUM(H55,H24)</f>
        <v>5688.38</v>
      </c>
      <c r="I57" s="201">
        <f>(I24*$Q24+I55*$Q55)/$Q57</f>
        <v>0.18016830732516731</v>
      </c>
      <c r="J57" s="200">
        <f>SUM(J55,J24)</f>
        <v>335.38</v>
      </c>
      <c r="K57" s="201">
        <f>(K24*$Q24+K55*$Q55)/$Q57</f>
        <v>1.2606397726172412E-2</v>
      </c>
      <c r="L57" s="200">
        <f>SUM(L55,L24)</f>
        <v>1400.1</v>
      </c>
      <c r="M57" s="201">
        <f>(M24*$Q24+M55*$Q55)/$Q57</f>
        <v>0.38735689494553283</v>
      </c>
      <c r="N57" s="201">
        <f>(N24*$Q24+N55*$Q55)/$Q57</f>
        <v>0.25261070234978616</v>
      </c>
      <c r="O57" s="200">
        <f>SUM(O55,O24)</f>
        <v>672044.3</v>
      </c>
      <c r="P57" s="200">
        <f>SUM(P55,P24)</f>
        <v>3916</v>
      </c>
      <c r="Q57" s="200">
        <f>SUM(Q55,Q24)</f>
        <v>3575.8</v>
      </c>
      <c r="T57" s="199" t="s">
        <v>76</v>
      </c>
      <c r="U57" s="200">
        <f>SUM(U55,U24)</f>
        <v>9257.9049999999988</v>
      </c>
      <c r="V57" s="200">
        <f>SUM(V55,V24)</f>
        <v>5038.78</v>
      </c>
      <c r="W57" s="200">
        <f>SUM(W55,W24)</f>
        <v>4219.125</v>
      </c>
      <c r="X57" s="200">
        <f>SUM(X55,X24)</f>
        <v>8546.51</v>
      </c>
      <c r="Y57" s="201">
        <f>(Y24*$AI24+Y55*$AI55)/$AI57</f>
        <v>0.28952974892065447</v>
      </c>
      <c r="Z57" s="200">
        <f>SUM(Z55,Z24)</f>
        <v>5376</v>
      </c>
      <c r="AA57" s="201">
        <f>(AA24*$AI24+AA55*$AI55)/$AI57</f>
        <v>0.2002349124671402</v>
      </c>
      <c r="AB57" s="200">
        <f>SUM(AB55,AB24)</f>
        <v>339.58499999999998</v>
      </c>
      <c r="AC57" s="201">
        <f>(AC24*$AI24+AC55*$AI55)/$AI57</f>
        <v>1.9239431144612323E-2</v>
      </c>
      <c r="AD57" s="200">
        <f>SUM(AD55,AD24)</f>
        <v>543.16</v>
      </c>
      <c r="AE57" s="201">
        <f>(AE24*$AI24+AE55*$AI55)/$AI57</f>
        <v>0.43322168977671327</v>
      </c>
      <c r="AF57" s="201">
        <f>(AF24*$AI24+AF55*$AI55)/$AI57</f>
        <v>0.29525756307612822</v>
      </c>
      <c r="AG57" s="200">
        <f t="shared" ref="AG57:AI57" si="344">SUM(AG55,AG24)</f>
        <v>709485.5</v>
      </c>
      <c r="AH57" s="200">
        <f t="shared" si="344"/>
        <v>3916</v>
      </c>
      <c r="AI57" s="200">
        <f t="shared" si="344"/>
        <v>3575.8</v>
      </c>
      <c r="AL57" s="199" t="s">
        <v>76</v>
      </c>
      <c r="AM57" s="200">
        <f>SUM(AM55,AM24)</f>
        <v>11340.365</v>
      </c>
      <c r="AN57" s="200">
        <f>SUM(AN55,AN24)</f>
        <v>5092.17</v>
      </c>
      <c r="AO57" s="200">
        <f>SUM(AO55,AO24)</f>
        <v>6248.1949999999997</v>
      </c>
      <c r="AP57" s="200">
        <f>SUM(AP55,AP24)</f>
        <v>8074.0950000000003</v>
      </c>
      <c r="AQ57" s="201">
        <f>(AQ24*$BA24+AQ55*$BA55)/$BA57</f>
        <v>0.23564851304798629</v>
      </c>
      <c r="AR57" s="200">
        <f>SUM(AR55,AR24)</f>
        <v>5952</v>
      </c>
      <c r="AS57" s="201">
        <f>(AS24*$BA24+AS55*$BA55)/$BA57</f>
        <v>0.2002349124671402</v>
      </c>
      <c r="AT57" s="200">
        <f>SUM(AT55,AT24)</f>
        <v>673.54</v>
      </c>
      <c r="AU57" s="201">
        <f>(AU24*$BA24+AU55*$BA55)/$BA57</f>
        <v>4.7490256334848303E-2</v>
      </c>
      <c r="AV57" s="200">
        <f>SUM(AV55,AV24)</f>
        <v>381.84000000000003</v>
      </c>
      <c r="AW57" s="201">
        <f>(AW24*$BA24+AW55*$BA55)/$BA57</f>
        <v>0.47585635660446235</v>
      </c>
      <c r="AX57" s="201">
        <f>(AX24*$BA24+AX55*$BA55)/$BA57</f>
        <v>0.27095527010423109</v>
      </c>
      <c r="AY57" s="200">
        <f t="shared" ref="AY57:BA57" si="345">SUM(AY55,AY24)</f>
        <v>721105.1</v>
      </c>
      <c r="AZ57" s="200">
        <f t="shared" si="345"/>
        <v>3916</v>
      </c>
      <c r="BA57" s="200">
        <f t="shared" si="345"/>
        <v>3575.8</v>
      </c>
    </row>
    <row r="58" spans="1:53" ht="14" x14ac:dyDescent="0.35"/>
    <row r="59" spans="1:53" ht="14" x14ac:dyDescent="0.35">
      <c r="G59" s="202"/>
      <c r="I59" s="202"/>
      <c r="K59" s="203"/>
      <c r="M59" s="202"/>
      <c r="Q59" s="204"/>
      <c r="AH59" s="179"/>
    </row>
    <row r="60" spans="1:53" ht="14" x14ac:dyDescent="0.35">
      <c r="A60" s="142" t="s">
        <v>77</v>
      </c>
      <c r="B60" s="141">
        <v>1</v>
      </c>
      <c r="C60" s="141">
        <f>'[16]UNIT DATA'!J15</f>
        <v>744</v>
      </c>
      <c r="D60" s="141">
        <f>'[16]UNIT DATA'!K15</f>
        <v>0.5</v>
      </c>
      <c r="E60" s="141">
        <f>'[16]UNIT DATA'!L15</f>
        <v>743.5</v>
      </c>
      <c r="F60" s="141">
        <f>'[16]UNIT DATA'!M15</f>
        <v>0</v>
      </c>
      <c r="G60" s="153">
        <f>F60/$B$4</f>
        <v>0</v>
      </c>
      <c r="H60" s="141">
        <f>'[25]UNIT DATA'!BL15</f>
        <v>0</v>
      </c>
      <c r="I60" s="153">
        <f>H60/$B$4</f>
        <v>0</v>
      </c>
      <c r="J60" s="141">
        <f>'[25]UNIT DATA'!$O15</f>
        <v>0</v>
      </c>
      <c r="K60" s="153">
        <f>J60/$B$4</f>
        <v>0</v>
      </c>
      <c r="L60" s="141">
        <f>'[25]UNIT DATA'!$P15</f>
        <v>0</v>
      </c>
      <c r="M60" s="153">
        <f t="shared" ref="M60:M61" si="346">(C60-L60)/$B$4</f>
        <v>1</v>
      </c>
      <c r="N60" s="153">
        <f t="shared" ref="N60:N61" si="347">O60/($B$4*Q60)</f>
        <v>0</v>
      </c>
      <c r="O60" s="205">
        <f>'[16]UNIT DATA'!F15</f>
        <v>0</v>
      </c>
      <c r="P60" s="206">
        <f>'[16]UNIT DATA'!C15</f>
        <v>3.3</v>
      </c>
      <c r="Q60" s="206">
        <f>'[16]UNIT DATA'!D15</f>
        <v>3.3</v>
      </c>
      <c r="S60" s="142" t="s">
        <v>77</v>
      </c>
      <c r="T60" s="141">
        <v>1</v>
      </c>
      <c r="U60" s="141">
        <v>672</v>
      </c>
      <c r="V60" s="141">
        <v>0</v>
      </c>
      <c r="W60" s="141">
        <v>672</v>
      </c>
      <c r="X60" s="141">
        <f>'[16]UNIT DATA'!AE15</f>
        <v>0</v>
      </c>
      <c r="Y60" s="153">
        <f>X60/$T$4</f>
        <v>0</v>
      </c>
      <c r="Z60" s="141">
        <f>'[25]UNIT DATA'!CD15</f>
        <v>0</v>
      </c>
      <c r="AA60" s="153">
        <f>Z60/$T$4</f>
        <v>0</v>
      </c>
      <c r="AB60" s="141">
        <f>'[25]UNIT DATA'!$O15</f>
        <v>0</v>
      </c>
      <c r="AC60" s="153">
        <f>AB60/$T$4</f>
        <v>0</v>
      </c>
      <c r="AD60" s="141">
        <f>'[25]UNIT DATA'!$P15</f>
        <v>0</v>
      </c>
      <c r="AE60" s="153">
        <f>(U60-AD60)/$T$4</f>
        <v>1</v>
      </c>
      <c r="AF60" s="153">
        <f>AG60/($T$4*AI60)</f>
        <v>0</v>
      </c>
      <c r="AG60" s="205">
        <f>'[16]UNIT DATA'!X15</f>
        <v>0</v>
      </c>
      <c r="AH60" s="207">
        <v>3.3</v>
      </c>
      <c r="AI60" s="207">
        <v>3.3</v>
      </c>
      <c r="AK60" s="142" t="s">
        <v>77</v>
      </c>
      <c r="AL60" s="141">
        <v>1</v>
      </c>
      <c r="AM60" s="141">
        <v>744</v>
      </c>
      <c r="AN60" s="141">
        <v>0</v>
      </c>
      <c r="AO60" s="141">
        <v>744</v>
      </c>
      <c r="AP60" s="141">
        <v>0</v>
      </c>
      <c r="AQ60" s="153">
        <f t="shared" ref="AQ60:AQ61" si="348">AP60/$AL$4</f>
        <v>0</v>
      </c>
      <c r="AR60" s="141">
        <f>'[25]UNIT DATA'!CV15</f>
        <v>0</v>
      </c>
      <c r="AS60" s="153">
        <f t="shared" ref="AS60:AS61" si="349">AR60/$AL$4</f>
        <v>0</v>
      </c>
      <c r="AT60" s="141">
        <f>'[25]UNIT DATA'!$O15</f>
        <v>0</v>
      </c>
      <c r="AU60" s="153">
        <f>AT60/$AL$4</f>
        <v>0</v>
      </c>
      <c r="AV60" s="141">
        <f>'[25]UNIT DATA'!$P15</f>
        <v>0</v>
      </c>
      <c r="AW60" s="153">
        <f t="shared" ref="AW60:AW61" si="350">(AM60-AV60)/$AL$4</f>
        <v>1</v>
      </c>
      <c r="AX60" s="153">
        <f>AY60/($AL$4*BA60)</f>
        <v>0</v>
      </c>
      <c r="AY60" s="205">
        <f>'[16]UNIT DATA'!AP15</f>
        <v>0</v>
      </c>
      <c r="AZ60" s="207">
        <v>3.3</v>
      </c>
      <c r="BA60" s="207">
        <v>3.3</v>
      </c>
    </row>
    <row r="61" spans="1:53" ht="14" x14ac:dyDescent="0.35">
      <c r="A61" s="142"/>
      <c r="B61" s="141">
        <v>2</v>
      </c>
      <c r="C61" s="141">
        <f>'[16]UNIT DATA'!J16</f>
        <v>744</v>
      </c>
      <c r="D61" s="141">
        <f>'[16]UNIT DATA'!K16</f>
        <v>0.5</v>
      </c>
      <c r="E61" s="141">
        <f>'[16]UNIT DATA'!L16</f>
        <v>743.5</v>
      </c>
      <c r="F61" s="141">
        <f>'[16]UNIT DATA'!M16</f>
        <v>0</v>
      </c>
      <c r="G61" s="153">
        <f>F61/$B$4</f>
        <v>0</v>
      </c>
      <c r="H61" s="141">
        <f>'[25]UNIT DATA'!BL16</f>
        <v>0</v>
      </c>
      <c r="I61" s="153">
        <f>H61/$B$4</f>
        <v>0</v>
      </c>
      <c r="J61" s="141">
        <f>'[25]UNIT DATA'!$O16</f>
        <v>0</v>
      </c>
      <c r="K61" s="153">
        <f>J61/$B$4</f>
        <v>0</v>
      </c>
      <c r="L61" s="141">
        <f>'[25]UNIT DATA'!$P16</f>
        <v>0</v>
      </c>
      <c r="M61" s="153">
        <f t="shared" si="346"/>
        <v>1</v>
      </c>
      <c r="N61" s="153">
        <f t="shared" si="347"/>
        <v>0</v>
      </c>
      <c r="O61" s="205">
        <f>'[16]UNIT DATA'!F16</f>
        <v>0</v>
      </c>
      <c r="P61" s="206">
        <f>'[16]UNIT DATA'!C16</f>
        <v>3.3</v>
      </c>
      <c r="Q61" s="206">
        <f>'[16]UNIT DATA'!D16</f>
        <v>3.3</v>
      </c>
      <c r="S61" s="142"/>
      <c r="T61" s="141">
        <v>2</v>
      </c>
      <c r="U61" s="141">
        <v>672</v>
      </c>
      <c r="V61" s="141">
        <v>0</v>
      </c>
      <c r="W61" s="141">
        <v>672</v>
      </c>
      <c r="X61" s="141">
        <f>'[16]UNIT DATA'!AE16</f>
        <v>0</v>
      </c>
      <c r="Y61" s="153">
        <f>X61/$T$4</f>
        <v>0</v>
      </c>
      <c r="Z61" s="141">
        <f>'[25]UNIT DATA'!CD16</f>
        <v>0</v>
      </c>
      <c r="AA61" s="153">
        <f>Z61/$T$4</f>
        <v>0</v>
      </c>
      <c r="AB61" s="141">
        <f>'[25]UNIT DATA'!$O16</f>
        <v>0</v>
      </c>
      <c r="AC61" s="153">
        <f>AB61/$T$4</f>
        <v>0</v>
      </c>
      <c r="AD61" s="141">
        <f>'[25]UNIT DATA'!$P16</f>
        <v>0</v>
      </c>
      <c r="AE61" s="153">
        <f>(U61-AD61)/$T$4</f>
        <v>1</v>
      </c>
      <c r="AF61" s="153">
        <f t="shared" ref="AF61" si="351">AG61/($T$4*AI61)</f>
        <v>0</v>
      </c>
      <c r="AG61" s="205">
        <f>'[16]UNIT DATA'!X16</f>
        <v>0</v>
      </c>
      <c r="AH61" s="207">
        <v>3.3</v>
      </c>
      <c r="AI61" s="207">
        <v>3.3</v>
      </c>
      <c r="AK61" s="142"/>
      <c r="AL61" s="141">
        <v>2</v>
      </c>
      <c r="AM61" s="141">
        <v>744</v>
      </c>
      <c r="AN61" s="141">
        <v>0</v>
      </c>
      <c r="AO61" s="141">
        <v>744</v>
      </c>
      <c r="AP61" s="141">
        <v>0</v>
      </c>
      <c r="AQ61" s="153">
        <f t="shared" si="348"/>
        <v>0</v>
      </c>
      <c r="AR61" s="141">
        <f>'[25]UNIT DATA'!CV16</f>
        <v>0</v>
      </c>
      <c r="AS61" s="153">
        <f t="shared" si="349"/>
        <v>0</v>
      </c>
      <c r="AT61" s="141">
        <f>'[25]UNIT DATA'!$O16</f>
        <v>0</v>
      </c>
      <c r="AU61" s="153">
        <f>AT61/$AL$4</f>
        <v>0</v>
      </c>
      <c r="AV61" s="141">
        <f>'[25]UNIT DATA'!$P16</f>
        <v>0</v>
      </c>
      <c r="AW61" s="153">
        <f t="shared" si="350"/>
        <v>1</v>
      </c>
      <c r="AX61" s="153">
        <f>AY61/($AL$4*BA61)</f>
        <v>0</v>
      </c>
      <c r="AY61" s="205">
        <f>'[16]UNIT DATA'!AP16</f>
        <v>0</v>
      </c>
      <c r="AZ61" s="207">
        <v>3.3</v>
      </c>
      <c r="BA61" s="207">
        <v>3.3</v>
      </c>
    </row>
    <row r="62" spans="1:53" ht="14.5" thickBot="1" x14ac:dyDescent="0.4">
      <c r="A62" s="142"/>
      <c r="B62" s="186" t="s">
        <v>45</v>
      </c>
      <c r="C62" s="186">
        <f>SUM(C60:C61)</f>
        <v>1488</v>
      </c>
      <c r="D62" s="158">
        <f t="shared" ref="D62:F62" si="352">SUM(D60:D61)</f>
        <v>1</v>
      </c>
      <c r="E62" s="186">
        <f t="shared" si="352"/>
        <v>1487</v>
      </c>
      <c r="F62" s="186">
        <f t="shared" si="352"/>
        <v>0</v>
      </c>
      <c r="G62" s="159">
        <f>(G60*$Q60+G61*$Q61)/$Q62</f>
        <v>0</v>
      </c>
      <c r="H62" s="186">
        <f t="shared" ref="H62" si="353">SUM(H60:H61)</f>
        <v>0</v>
      </c>
      <c r="I62" s="159">
        <f>(I60*$Q60+I61*$Q61)/$Q62</f>
        <v>0</v>
      </c>
      <c r="J62" s="186">
        <f t="shared" ref="J62" si="354">SUM(J60:J61)</f>
        <v>0</v>
      </c>
      <c r="K62" s="159">
        <f>(K60*$Q60+K61*$Q61)/$Q62</f>
        <v>0</v>
      </c>
      <c r="L62" s="186">
        <f t="shared" ref="L62" si="355">SUM(L60:L61)</f>
        <v>0</v>
      </c>
      <c r="M62" s="159">
        <f t="shared" ref="M62:N62" si="356">(M60*$Q60+M61*$Q61)/$Q62</f>
        <v>1</v>
      </c>
      <c r="N62" s="159">
        <f t="shared" si="356"/>
        <v>0</v>
      </c>
      <c r="O62" s="158">
        <f t="shared" ref="O62:P62" si="357">SUM(O60:O61)</f>
        <v>0</v>
      </c>
      <c r="P62" s="208">
        <f t="shared" si="357"/>
        <v>6.6</v>
      </c>
      <c r="Q62" s="208">
        <f>SUM(Q60:Q61)</f>
        <v>6.6</v>
      </c>
      <c r="R62" s="142"/>
      <c r="S62" s="142"/>
      <c r="T62" s="186" t="s">
        <v>45</v>
      </c>
      <c r="U62" s="186">
        <f>SUM(U60:U61)</f>
        <v>1344</v>
      </c>
      <c r="V62" s="158">
        <f t="shared" ref="V62:X62" si="358">SUM(V60:V61)</f>
        <v>0</v>
      </c>
      <c r="W62" s="186">
        <f t="shared" si="358"/>
        <v>1344</v>
      </c>
      <c r="X62" s="186">
        <f t="shared" si="358"/>
        <v>0</v>
      </c>
      <c r="Y62" s="159">
        <f>(Y60*$Q60+Y61*$Q61)/$Q62</f>
        <v>0</v>
      </c>
      <c r="Z62" s="186">
        <f t="shared" ref="Z62" si="359">SUM(Z60:Z61)</f>
        <v>0</v>
      </c>
      <c r="AA62" s="159">
        <f>(AA60*$Q60+AA61*$Q61)/$Q62</f>
        <v>0</v>
      </c>
      <c r="AB62" s="186">
        <f t="shared" ref="AB62" si="360">SUM(AB60:AB61)</f>
        <v>0</v>
      </c>
      <c r="AC62" s="159">
        <f>(AC60*$Q60+AC61*$Q61)/$Q62</f>
        <v>0</v>
      </c>
      <c r="AD62" s="186">
        <f t="shared" ref="AD62" si="361">SUM(AD60:AD61)</f>
        <v>0</v>
      </c>
      <c r="AE62" s="159">
        <f t="shared" ref="AE62:AF62" si="362">(AE60*$Q60+AE61*$Q61)/$Q62</f>
        <v>1</v>
      </c>
      <c r="AF62" s="159">
        <f t="shared" si="362"/>
        <v>0</v>
      </c>
      <c r="AG62" s="158">
        <f t="shared" ref="AG62:AH62" si="363">SUM(AG60:AG61)</f>
        <v>0</v>
      </c>
      <c r="AH62" s="208">
        <f t="shared" si="363"/>
        <v>6.6</v>
      </c>
      <c r="AI62" s="208">
        <f>SUM(AI60:AI61)</f>
        <v>6.6</v>
      </c>
      <c r="AK62" s="142"/>
      <c r="AL62" s="186" t="s">
        <v>45</v>
      </c>
      <c r="AM62" s="186">
        <f>SUM(AM60:AM61)</f>
        <v>1488</v>
      </c>
      <c r="AN62" s="178">
        <f t="shared" ref="AN62:AP62" si="364">SUM(AN60:AN61)</f>
        <v>0</v>
      </c>
      <c r="AO62" s="186">
        <f t="shared" si="364"/>
        <v>1488</v>
      </c>
      <c r="AP62" s="186">
        <f t="shared" si="364"/>
        <v>0</v>
      </c>
      <c r="AQ62" s="159">
        <f>(AQ60*$BA60+AQ61*$BA61)/$BA62</f>
        <v>0</v>
      </c>
      <c r="AR62" s="186">
        <f t="shared" ref="AR62" si="365">SUM(AR60:AR61)</f>
        <v>0</v>
      </c>
      <c r="AS62" s="159">
        <f>(AS60*$BA60+AS61*$BA61)/$BA62</f>
        <v>0</v>
      </c>
      <c r="AT62" s="186">
        <f t="shared" ref="AT62" si="366">SUM(AT60:AT61)</f>
        <v>0</v>
      </c>
      <c r="AU62" s="159">
        <f>(AU60*$BA60+AU61*$BA61)/$BA62</f>
        <v>0</v>
      </c>
      <c r="AV62" s="186">
        <f t="shared" ref="AV62" si="367">SUM(AV60:AV61)</f>
        <v>0</v>
      </c>
      <c r="AW62" s="159">
        <f t="shared" ref="AW62:AX62" si="368">(AW60*$BA60+AW61*$BA61)/$BA62</f>
        <v>1</v>
      </c>
      <c r="AX62" s="159">
        <f t="shared" si="368"/>
        <v>0</v>
      </c>
      <c r="AY62" s="158">
        <f t="shared" ref="AY62:AZ62" si="369">SUM(AY60:AY61)</f>
        <v>0</v>
      </c>
      <c r="AZ62" s="208">
        <f t="shared" si="369"/>
        <v>6.6</v>
      </c>
      <c r="BA62" s="208">
        <f>SUM(BA60:BA61)</f>
        <v>6.6</v>
      </c>
    </row>
    <row r="63" spans="1:53" ht="14" x14ac:dyDescent="0.35">
      <c r="A63" s="142" t="s">
        <v>78</v>
      </c>
      <c r="B63" s="141">
        <v>1</v>
      </c>
      <c r="C63" s="141">
        <f>'[16]UNIT DATA'!J17</f>
        <v>744</v>
      </c>
      <c r="D63" s="141">
        <f>'[16]UNIT DATA'!K17</f>
        <v>1.3300000000000409</v>
      </c>
      <c r="E63" s="141">
        <f>'[16]UNIT DATA'!L17</f>
        <v>742.67</v>
      </c>
      <c r="F63" s="141">
        <f>'[16]UNIT DATA'!M17</f>
        <v>0</v>
      </c>
      <c r="G63" s="153">
        <f>F63/$B$4</f>
        <v>0</v>
      </c>
      <c r="H63" s="141">
        <f>'[16]UNIT DATA'!N17</f>
        <v>0</v>
      </c>
      <c r="I63" s="153">
        <f>H63/$B$4</f>
        <v>0</v>
      </c>
      <c r="J63" s="141">
        <f>'[16]UNIT DATA'!O17</f>
        <v>0</v>
      </c>
      <c r="K63" s="153">
        <f>J63/$B$4</f>
        <v>0</v>
      </c>
      <c r="L63" s="141">
        <f>'[16]UNIT DATA'!P17</f>
        <v>0</v>
      </c>
      <c r="M63" s="153">
        <f t="shared" ref="M63:M65" si="370">(C63-L63)/$B$4</f>
        <v>1</v>
      </c>
      <c r="N63" s="153">
        <f t="shared" ref="N63:N65" si="371">O63/($B$4*Q63)</f>
        <v>0</v>
      </c>
      <c r="O63" s="205">
        <f>'[16]UNIT DATA'!F17</f>
        <v>0</v>
      </c>
      <c r="P63" s="206">
        <f>'[16]UNIT DATA'!C17</f>
        <v>2.2000000000000002</v>
      </c>
      <c r="Q63" s="206">
        <f>'[16]UNIT DATA'!D17</f>
        <v>2.2000000000000002</v>
      </c>
      <c r="S63" s="142" t="s">
        <v>78</v>
      </c>
      <c r="T63" s="141">
        <v>1</v>
      </c>
      <c r="U63" s="141">
        <v>672</v>
      </c>
      <c r="V63" s="209">
        <v>1.24</v>
      </c>
      <c r="W63" s="209">
        <v>670.76</v>
      </c>
      <c r="X63" s="210">
        <v>0</v>
      </c>
      <c r="Y63" s="153">
        <f>X63/$T$4</f>
        <v>0</v>
      </c>
      <c r="Z63" s="141">
        <f>'[16]UNIT DATA'!AF17</f>
        <v>0</v>
      </c>
      <c r="AA63" s="153">
        <f>Z63/$T$4</f>
        <v>0</v>
      </c>
      <c r="AB63" s="141">
        <f>'[16]UNIT DATA'!AG17</f>
        <v>0</v>
      </c>
      <c r="AC63" s="153">
        <f>AB63/$T$4</f>
        <v>0</v>
      </c>
      <c r="AD63" s="141">
        <f>'[16]UNIT DATA'!AH17</f>
        <v>0</v>
      </c>
      <c r="AE63" s="153">
        <f>(U63-AD63)/$T$4</f>
        <v>1</v>
      </c>
      <c r="AF63" s="153">
        <f>AG63/($T$4*AI63)</f>
        <v>0</v>
      </c>
      <c r="AG63" s="205">
        <f>'[16]UNIT DATA'!X17</f>
        <v>0</v>
      </c>
      <c r="AH63" s="207">
        <v>2.2000000000000002</v>
      </c>
      <c r="AI63" s="207">
        <v>2.2000000000000002</v>
      </c>
      <c r="AK63" s="142" t="s">
        <v>78</v>
      </c>
      <c r="AL63" s="141">
        <v>1</v>
      </c>
      <c r="AM63" s="141">
        <v>744</v>
      </c>
      <c r="AN63" s="141">
        <v>0.54</v>
      </c>
      <c r="AO63" s="141">
        <v>743.46</v>
      </c>
      <c r="AP63" s="141">
        <v>0</v>
      </c>
      <c r="AQ63" s="153">
        <f t="shared" ref="AQ63:AQ65" si="372">AP63/$AL$4</f>
        <v>0</v>
      </c>
      <c r="AR63" s="141">
        <f>'[16]UNIT DATA'!AX17</f>
        <v>0</v>
      </c>
      <c r="AS63" s="153">
        <f t="shared" ref="AS63:AS65" si="373">AR63/$AL$4</f>
        <v>0</v>
      </c>
      <c r="AT63" s="141">
        <f>'[16]UNIT DATA'!AY17</f>
        <v>0</v>
      </c>
      <c r="AU63" s="153">
        <f>AT63/$AL$4</f>
        <v>0</v>
      </c>
      <c r="AV63" s="141">
        <f>'[16]UNIT DATA'!AZ17</f>
        <v>0</v>
      </c>
      <c r="AW63" s="153">
        <f>(AM63-AV63)/$AL$4</f>
        <v>1</v>
      </c>
      <c r="AX63" s="153">
        <f t="shared" ref="AX63:AX65" si="374">AY63/($AL$4*BA63)</f>
        <v>0</v>
      </c>
      <c r="AY63" s="205">
        <f>'[16]UNIT DATA'!AP17</f>
        <v>0</v>
      </c>
      <c r="AZ63" s="207">
        <v>2.2000000000000002</v>
      </c>
      <c r="BA63" s="207">
        <v>2.2000000000000002</v>
      </c>
    </row>
    <row r="64" spans="1:53" ht="14" x14ac:dyDescent="0.35">
      <c r="B64" s="141">
        <v>2</v>
      </c>
      <c r="C64" s="141">
        <f>'[16]UNIT DATA'!J18</f>
        <v>744</v>
      </c>
      <c r="D64" s="141">
        <f>'[16]UNIT DATA'!K18</f>
        <v>1.3600000000000136</v>
      </c>
      <c r="E64" s="141">
        <f>'[16]UNIT DATA'!L18</f>
        <v>742.64</v>
      </c>
      <c r="F64" s="141">
        <f>'[16]UNIT DATA'!M18</f>
        <v>0</v>
      </c>
      <c r="G64" s="153">
        <f t="shared" ref="G64:I65" si="375">F64/$B$4</f>
        <v>0</v>
      </c>
      <c r="H64" s="141">
        <f>'[16]UNIT DATA'!N18</f>
        <v>0</v>
      </c>
      <c r="I64" s="153">
        <f t="shared" si="375"/>
        <v>0</v>
      </c>
      <c r="J64" s="141">
        <f>'[16]UNIT DATA'!O18</f>
        <v>0</v>
      </c>
      <c r="K64" s="153">
        <f t="shared" ref="K64" si="376">J64/$B$4</f>
        <v>0</v>
      </c>
      <c r="L64" s="141">
        <f>'[16]UNIT DATA'!P18</f>
        <v>0</v>
      </c>
      <c r="M64" s="153">
        <f t="shared" si="370"/>
        <v>1</v>
      </c>
      <c r="N64" s="153">
        <f t="shared" si="371"/>
        <v>0</v>
      </c>
      <c r="O64" s="205">
        <f>'[16]UNIT DATA'!F18</f>
        <v>0</v>
      </c>
      <c r="P64" s="206">
        <f>'[16]UNIT DATA'!C18</f>
        <v>2.2000000000000002</v>
      </c>
      <c r="Q64" s="206">
        <f>'[16]UNIT DATA'!D18</f>
        <v>2.2000000000000002</v>
      </c>
      <c r="T64" s="141">
        <v>2</v>
      </c>
      <c r="U64" s="141">
        <v>672</v>
      </c>
      <c r="V64" s="209">
        <v>1.21</v>
      </c>
      <c r="W64" s="209">
        <v>670.79</v>
      </c>
      <c r="X64" s="210">
        <v>0</v>
      </c>
      <c r="Y64" s="153">
        <f>X64/$T$4</f>
        <v>0</v>
      </c>
      <c r="Z64" s="141">
        <f>'[16]UNIT DATA'!AF18</f>
        <v>0</v>
      </c>
      <c r="AA64" s="153">
        <f>Z64/$T$4</f>
        <v>0</v>
      </c>
      <c r="AB64" s="141">
        <f>'[16]UNIT DATA'!AG18</f>
        <v>0</v>
      </c>
      <c r="AC64" s="153">
        <f>AB64/$T$4</f>
        <v>0</v>
      </c>
      <c r="AD64" s="141">
        <f>'[16]UNIT DATA'!AH18</f>
        <v>0</v>
      </c>
      <c r="AE64" s="153">
        <f>(U64-AD64)/$T$4</f>
        <v>1</v>
      </c>
      <c r="AF64" s="153">
        <f>AG64/($T$4*AI64)</f>
        <v>0</v>
      </c>
      <c r="AG64" s="205">
        <f>'[16]UNIT DATA'!X18</f>
        <v>0</v>
      </c>
      <c r="AH64" s="207">
        <v>2.2000000000000002</v>
      </c>
      <c r="AI64" s="207">
        <v>2.2000000000000002</v>
      </c>
      <c r="AL64" s="141">
        <v>2</v>
      </c>
      <c r="AM64" s="141">
        <v>744</v>
      </c>
      <c r="AN64" s="141">
        <v>1.33</v>
      </c>
      <c r="AO64" s="141">
        <v>742.67</v>
      </c>
      <c r="AP64" s="141">
        <v>0</v>
      </c>
      <c r="AQ64" s="153">
        <f t="shared" si="372"/>
        <v>0</v>
      </c>
      <c r="AR64" s="141">
        <f>'[16]UNIT DATA'!AX18</f>
        <v>0</v>
      </c>
      <c r="AS64" s="153">
        <f t="shared" si="373"/>
        <v>0</v>
      </c>
      <c r="AT64" s="141">
        <f>'[16]UNIT DATA'!AY18</f>
        <v>0</v>
      </c>
      <c r="AU64" s="153">
        <f>AT64/$AL$4</f>
        <v>0</v>
      </c>
      <c r="AV64" s="141">
        <f>'[16]UNIT DATA'!AZ18</f>
        <v>0</v>
      </c>
      <c r="AW64" s="153">
        <f t="shared" ref="AW64:AW65" si="377">(AM64-AV64)/$AL$4</f>
        <v>1</v>
      </c>
      <c r="AX64" s="153">
        <f t="shared" si="374"/>
        <v>0</v>
      </c>
      <c r="AY64" s="205">
        <f>'[16]UNIT DATA'!AP18</f>
        <v>0</v>
      </c>
      <c r="AZ64" s="207">
        <v>2.2000000000000002</v>
      </c>
      <c r="BA64" s="207">
        <v>2.2000000000000002</v>
      </c>
    </row>
    <row r="65" spans="2:53" ht="12.75" customHeight="1" x14ac:dyDescent="0.35">
      <c r="B65" s="141">
        <v>3</v>
      </c>
      <c r="C65" s="141">
        <f>'[16]UNIT DATA'!J19</f>
        <v>744</v>
      </c>
      <c r="D65" s="141">
        <f>'[16]UNIT DATA'!K19</f>
        <v>1.3300000000000409</v>
      </c>
      <c r="E65" s="141">
        <f>'[16]UNIT DATA'!L19</f>
        <v>742.67</v>
      </c>
      <c r="F65" s="141">
        <f>'[16]UNIT DATA'!M19</f>
        <v>0</v>
      </c>
      <c r="G65" s="153">
        <f t="shared" si="375"/>
        <v>0</v>
      </c>
      <c r="H65" s="141">
        <f>'[16]UNIT DATA'!N19</f>
        <v>0</v>
      </c>
      <c r="I65" s="153">
        <f t="shared" si="375"/>
        <v>0</v>
      </c>
      <c r="J65" s="141">
        <f>'[16]UNIT DATA'!O19</f>
        <v>0</v>
      </c>
      <c r="K65" s="153">
        <f t="shared" ref="K65" si="378">J65/$B$4</f>
        <v>0</v>
      </c>
      <c r="L65" s="141">
        <f>'[16]UNIT DATA'!P19</f>
        <v>0</v>
      </c>
      <c r="M65" s="153">
        <f t="shared" si="370"/>
        <v>1</v>
      </c>
      <c r="N65" s="153">
        <f t="shared" si="371"/>
        <v>0</v>
      </c>
      <c r="O65" s="205">
        <f>'[16]UNIT DATA'!F19</f>
        <v>0</v>
      </c>
      <c r="P65" s="206">
        <f>'[16]UNIT DATA'!C19</f>
        <v>2.2000000000000002</v>
      </c>
      <c r="Q65" s="206">
        <f>'[16]UNIT DATA'!D19</f>
        <v>2.2000000000000002</v>
      </c>
      <c r="T65" s="141">
        <v>3</v>
      </c>
      <c r="U65" s="141">
        <v>672</v>
      </c>
      <c r="V65" s="209">
        <v>1.24</v>
      </c>
      <c r="W65" s="209">
        <v>670.76</v>
      </c>
      <c r="X65" s="210">
        <v>0</v>
      </c>
      <c r="Y65" s="153">
        <f>X65/$T$4</f>
        <v>0</v>
      </c>
      <c r="Z65" s="141">
        <f>'[16]UNIT DATA'!AF19</f>
        <v>0</v>
      </c>
      <c r="AA65" s="153">
        <f>Z65/$T$4</f>
        <v>0</v>
      </c>
      <c r="AB65" s="141">
        <f>'[16]UNIT DATA'!AG19</f>
        <v>0</v>
      </c>
      <c r="AC65" s="153">
        <f>AB65/$T$4</f>
        <v>0</v>
      </c>
      <c r="AD65" s="141">
        <f>'[16]UNIT DATA'!AH19</f>
        <v>0</v>
      </c>
      <c r="AE65" s="153">
        <f>(U65-AD65)/$T$4</f>
        <v>1</v>
      </c>
      <c r="AF65" s="153">
        <f>AG65/($T$4*AI65)</f>
        <v>0</v>
      </c>
      <c r="AG65" s="205">
        <f>'[16]UNIT DATA'!X19</f>
        <v>0</v>
      </c>
      <c r="AH65" s="207">
        <v>2.2000000000000002</v>
      </c>
      <c r="AI65" s="207">
        <v>2.2000000000000002</v>
      </c>
      <c r="AL65" s="141">
        <v>3</v>
      </c>
      <c r="AM65" s="141">
        <v>744</v>
      </c>
      <c r="AN65" s="141">
        <v>1.21</v>
      </c>
      <c r="AO65" s="141">
        <v>742.79</v>
      </c>
      <c r="AP65" s="141">
        <v>0</v>
      </c>
      <c r="AQ65" s="153">
        <f t="shared" si="372"/>
        <v>0</v>
      </c>
      <c r="AR65" s="141">
        <f>'[16]UNIT DATA'!AX19</f>
        <v>0</v>
      </c>
      <c r="AS65" s="153">
        <f t="shared" si="373"/>
        <v>0</v>
      </c>
      <c r="AT65" s="141">
        <f>'[16]UNIT DATA'!AY19</f>
        <v>0</v>
      </c>
      <c r="AU65" s="153">
        <f>AT65/$AL$4</f>
        <v>0</v>
      </c>
      <c r="AV65" s="141">
        <f>'[16]UNIT DATA'!AZ19</f>
        <v>0</v>
      </c>
      <c r="AW65" s="153">
        <f t="shared" si="377"/>
        <v>1</v>
      </c>
      <c r="AX65" s="153">
        <f t="shared" si="374"/>
        <v>0</v>
      </c>
      <c r="AY65" s="205">
        <f>'[16]UNIT DATA'!AP19</f>
        <v>0</v>
      </c>
      <c r="AZ65" s="207">
        <v>2.2000000000000002</v>
      </c>
      <c r="BA65" s="207">
        <v>2.2000000000000002</v>
      </c>
    </row>
    <row r="66" spans="2:53" ht="12.75" customHeight="1" thickBot="1" x14ac:dyDescent="0.4">
      <c r="B66" s="186" t="s">
        <v>45</v>
      </c>
      <c r="C66" s="186">
        <f>SUM(C63:C65)</f>
        <v>2232</v>
      </c>
      <c r="D66" s="186">
        <f t="shared" ref="D66:F66" si="379">SUM(D63:D65)</f>
        <v>4.0200000000000955</v>
      </c>
      <c r="E66" s="186">
        <f t="shared" si="379"/>
        <v>2227.98</v>
      </c>
      <c r="F66" s="186">
        <f t="shared" si="379"/>
        <v>0</v>
      </c>
      <c r="G66" s="159">
        <f>(G63*$Q63+G64*$Q64+G65*$Q65)/$Q66</f>
        <v>0</v>
      </c>
      <c r="H66" s="186">
        <f t="shared" ref="H66" si="380">SUM(H63:H65)</f>
        <v>0</v>
      </c>
      <c r="I66" s="159">
        <f>(I63*$Q63+I64*$Q64+I65*$Q65)/$Q66</f>
        <v>0</v>
      </c>
      <c r="J66" s="186">
        <f t="shared" ref="J66" si="381">SUM(J63:J65)</f>
        <v>0</v>
      </c>
      <c r="K66" s="159">
        <f>(K63*$Q63+K64*$Q64+K65*$Q65)/$Q66</f>
        <v>0</v>
      </c>
      <c r="L66" s="186">
        <f t="shared" ref="L66:Q66" si="382">SUM(L63:L65)</f>
        <v>0</v>
      </c>
      <c r="M66" s="159">
        <f t="shared" ref="M66:N66" si="383">(M63*$Q63+M64*$Q64+M65*$Q65)/$Q66</f>
        <v>1</v>
      </c>
      <c r="N66" s="159">
        <f t="shared" si="383"/>
        <v>0</v>
      </c>
      <c r="O66" s="158">
        <f t="shared" si="382"/>
        <v>0</v>
      </c>
      <c r="P66" s="186">
        <f t="shared" si="382"/>
        <v>6.6000000000000005</v>
      </c>
      <c r="Q66" s="186">
        <f t="shared" si="382"/>
        <v>6.6000000000000005</v>
      </c>
      <c r="R66" s="142"/>
      <c r="T66" s="186" t="s">
        <v>45</v>
      </c>
      <c r="U66" s="186">
        <f>SUM(U63:U65)</f>
        <v>2016</v>
      </c>
      <c r="V66" s="186">
        <f t="shared" ref="V66:X66" si="384">SUM(V63:V65)</f>
        <v>3.6900000000000004</v>
      </c>
      <c r="W66" s="186">
        <f t="shared" si="384"/>
        <v>2012.31</v>
      </c>
      <c r="X66" s="186">
        <f t="shared" si="384"/>
        <v>0</v>
      </c>
      <c r="Y66" s="159">
        <f>(Y63*$Q63+Y64*$Q64+Y65*$Q65)/$Q66</f>
        <v>0</v>
      </c>
      <c r="Z66" s="186">
        <f t="shared" ref="Z66" si="385">SUM(Z63:Z65)</f>
        <v>0</v>
      </c>
      <c r="AA66" s="159">
        <f>(AA63*$Q63+AA64*$Q64+AA65*$Q65)/$Q66</f>
        <v>0</v>
      </c>
      <c r="AB66" s="186">
        <f t="shared" ref="AB66" si="386">SUM(AB63:AB65)</f>
        <v>0</v>
      </c>
      <c r="AC66" s="159">
        <f>(AC63*$Q63+AC64*$Q64+AC65*$Q65)/$Q66</f>
        <v>0</v>
      </c>
      <c r="AD66" s="186">
        <f t="shared" ref="AD66" si="387">SUM(AD63:AD65)</f>
        <v>0</v>
      </c>
      <c r="AE66" s="159">
        <f t="shared" ref="AE66:AF66" si="388">(AE63*$Q63+AE64*$Q64+AE65*$Q65)/$Q66</f>
        <v>1</v>
      </c>
      <c r="AF66" s="159">
        <f t="shared" si="388"/>
        <v>0</v>
      </c>
      <c r="AG66" s="158">
        <f t="shared" ref="AG66:AI66" si="389">SUM(AG63:AG65)</f>
        <v>0</v>
      </c>
      <c r="AH66" s="186">
        <f t="shared" si="389"/>
        <v>6.6000000000000005</v>
      </c>
      <c r="AI66" s="186">
        <f t="shared" si="389"/>
        <v>6.6000000000000005</v>
      </c>
      <c r="AL66" s="186" t="s">
        <v>45</v>
      </c>
      <c r="AM66" s="186">
        <f>SUM(AM63:AM65)</f>
        <v>2232</v>
      </c>
      <c r="AN66" s="186">
        <f t="shared" ref="AN66:AP66" si="390">SUM(AN63:AN65)</f>
        <v>3.08</v>
      </c>
      <c r="AO66" s="186">
        <f t="shared" si="390"/>
        <v>2228.92</v>
      </c>
      <c r="AP66" s="186">
        <f t="shared" si="390"/>
        <v>0</v>
      </c>
      <c r="AQ66" s="159">
        <f>(AQ63*$BA63+AQ64*$BA64+AQ65*$BA65)/$BA66</f>
        <v>0</v>
      </c>
      <c r="AR66" s="186">
        <f t="shared" ref="AR66" si="391">SUM(AR63:AR65)</f>
        <v>0</v>
      </c>
      <c r="AS66" s="159">
        <f>(AS63*$BA63+AS64*$BA64+AS65*$BA65)/$BA66</f>
        <v>0</v>
      </c>
      <c r="AT66" s="186">
        <f t="shared" ref="AT66" si="392">SUM(AT63:AT65)</f>
        <v>0</v>
      </c>
      <c r="AU66" s="159">
        <f>(AU63*$BA63+AU64*$BA64+AU65*$BA65)/$BA66</f>
        <v>0</v>
      </c>
      <c r="AV66" s="186">
        <f t="shared" ref="AV66" si="393">SUM(AV63:AV65)</f>
        <v>0</v>
      </c>
      <c r="AW66" s="159">
        <f t="shared" ref="AW66:AX66" si="394">(AW63*$BA63+AW64*$BA64+AW65*$BA65)/$BA66</f>
        <v>1</v>
      </c>
      <c r="AX66" s="159">
        <f t="shared" si="394"/>
        <v>0</v>
      </c>
      <c r="AY66" s="158">
        <f t="shared" ref="AY66:BA66" si="395">SUM(AY63:AY65)</f>
        <v>0</v>
      </c>
      <c r="AZ66" s="186">
        <f t="shared" si="395"/>
        <v>6.6000000000000005</v>
      </c>
      <c r="BA66" s="186">
        <f t="shared" si="395"/>
        <v>6.6000000000000005</v>
      </c>
    </row>
  </sheetData>
  <mergeCells count="3">
    <mergeCell ref="A3:Q3"/>
    <mergeCell ref="S3:AI3"/>
    <mergeCell ref="AK3:BA3"/>
  </mergeCells>
  <phoneticPr fontId="3" type="noConversion"/>
  <pageMargins left="0.7" right="0.7" top="0.75" bottom="0.75" header="0.3" footer="0.3"/>
  <pageSetup orientation="portrait" r:id="rId1"/>
  <ignoredErrors>
    <ignoredError sqref="AR6:AT9 AR11:AT12 AR15:AT16 AR25:AT34 AQ10:AY10 AQ13:BA14 AR18:AT19 AR17:AT17 AQ17 AU17:BA17 AR21:AT22 AR20:AT20 AQ20 AU20:BA20 AQ23:BA24 AQ35:BA57 AM42:AP42 AQ62 AQ66:AV66 AU62:AX62 AR62:AT62 AR60:AT61 AR63:AT65 H6:J9 H21:J22 H15:J20 H11:J12 C10:O10 C13:Q14 C11:G12 K11:Q12 C15:G20 K15:Q20 G23:K24 H25:J34 H50:J53 H35:J49 C35:G49 K35:Q49 H54:J55 G56:K57 G54:G55 K54:K55 H60:J61 H62:J65 G66:Q66 G62:G65 K62:Q65 Z60:AB61 Z62:AB65 Y66:AI66 Y62:Y65 AC62:AI65 Z25:AA34 AB25:AB34 AB35:AB53 Z35:AA54 U55:AI56 U35:Y54 AB54:AI54 AC36:AI53 AC35:AH35 Y57:AC57 Z6:AE9 Z21:AE24 Z10:AE20 U10:Y20 AF11:AI20 Y23:Y24 AF10:AG10 L54:L57 L23:L24" formula="1"/>
    <ignoredError sqref="AL47:AL51 B47:B51 T47:T51" numberStoredAsText="1"/>
    <ignoredError sqref="AZ10:BA10 P10:Q10 AH10:AI10" formula="1" unlockedFormula="1"/>
    <ignoredError sqref="AI3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63DCF-D992-480C-B6C6-D784DE6A0C1B}">
  <sheetPr>
    <tabColor rgb="FFFFFF00"/>
  </sheetPr>
  <dimension ref="A1:W97"/>
  <sheetViews>
    <sheetView zoomScale="82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J51" sqref="J51"/>
    </sheetView>
  </sheetViews>
  <sheetFormatPr defaultColWidth="9.1796875" defaultRowHeight="15" customHeight="1" x14ac:dyDescent="0.35"/>
  <cols>
    <col min="1" max="1" width="18.1796875" style="3" customWidth="1"/>
    <col min="2" max="2" width="17.7265625" style="2" bestFit="1" customWidth="1"/>
    <col min="3" max="5" width="11.81640625" style="2" bestFit="1" customWidth="1"/>
    <col min="6" max="6" width="11.81640625" style="2" customWidth="1"/>
    <col min="7" max="7" width="7.7265625" style="2" customWidth="1"/>
    <col min="8" max="8" width="11.81640625" style="2" customWidth="1"/>
    <col min="9" max="9" width="10.26953125" style="2" bestFit="1" customWidth="1"/>
    <col min="10" max="10" width="10.7265625" style="2" customWidth="1"/>
    <col min="11" max="11" width="11.26953125" style="2" customWidth="1"/>
    <col min="12" max="12" width="10.7265625" style="2" customWidth="1"/>
    <col min="13" max="13" width="10" style="2" customWidth="1"/>
    <col min="14" max="15" width="7.7265625" style="2" customWidth="1"/>
    <col min="16" max="16" width="8.453125" style="2" bestFit="1" customWidth="1"/>
    <col min="17" max="17" width="10.26953125" style="3" customWidth="1"/>
    <col min="18" max="18" width="5.7265625" style="3" bestFit="1" customWidth="1"/>
    <col min="19" max="19" width="16.26953125" style="3" customWidth="1"/>
    <col min="20" max="21" width="10.7265625" style="3" bestFit="1" customWidth="1"/>
    <col min="22" max="22" width="7.7265625" style="1" customWidth="1"/>
    <col min="23" max="23" width="16.81640625" style="3" customWidth="1"/>
    <col min="24" max="16384" width="9.1796875" style="1"/>
  </cols>
  <sheetData>
    <row r="1" spans="1:23" ht="15" customHeight="1" x14ac:dyDescent="0.35">
      <c r="C1" s="22"/>
    </row>
    <row r="2" spans="1:23" ht="28" x14ac:dyDescent="0.35">
      <c r="A2" s="21" t="s">
        <v>79</v>
      </c>
      <c r="B2" s="2" t="e">
        <f>SUM('KPI_FY 25-26_Q3'!#REF!,'KPI_FY 25-26_Q3'!#REF!,'KPI_FY 25-26_Q3'!#REF!,'KPI_FY 25-26_Q3'!#REF!,'KPI_FY 25-26_Q3'!#REF!,'KPI_FY 25-26_Q3'!#REF!,'KPI_FY 25-26_Q3'!B4,'KPI_FY 25-26_Q3'!T4,'KPI_FY 25-26_Q3'!AL4,'KPI_FY 25-26_Q3'!#REF!,'KPI_FY 25-26_Q3'!#REF!,'KPI_FY 25-26_Q3'!#REF!)</f>
        <v>#REF!</v>
      </c>
      <c r="C2" s="13"/>
      <c r="D2" s="9"/>
      <c r="F2" s="22"/>
      <c r="H2" s="22"/>
    </row>
    <row r="3" spans="1:23" ht="29" x14ac:dyDescent="0.35">
      <c r="A3" s="4" t="s">
        <v>7</v>
      </c>
      <c r="B3" s="5" t="s">
        <v>8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32</v>
      </c>
      <c r="L3" s="5" t="s">
        <v>33</v>
      </c>
      <c r="M3" s="5" t="s">
        <v>80</v>
      </c>
      <c r="N3" s="5" t="s">
        <v>34</v>
      </c>
      <c r="O3" s="5" t="s">
        <v>81</v>
      </c>
      <c r="P3" s="65" t="s">
        <v>35</v>
      </c>
      <c r="Q3" s="65" t="s">
        <v>82</v>
      </c>
      <c r="R3" s="66" t="s">
        <v>83</v>
      </c>
      <c r="S3" s="67" t="s">
        <v>21</v>
      </c>
      <c r="T3" s="8" t="s">
        <v>84</v>
      </c>
      <c r="U3" s="8" t="s">
        <v>23</v>
      </c>
      <c r="V3" s="95" t="s">
        <v>85</v>
      </c>
    </row>
    <row r="4" spans="1:23" ht="14.5" hidden="1" x14ac:dyDescent="0.35">
      <c r="A4" s="24" t="s">
        <v>36</v>
      </c>
      <c r="B4" s="25" t="s">
        <v>37</v>
      </c>
      <c r="C4" s="19" t="e">
        <f>SUM('KPI_FY 25-26_Q3'!#REF!,'KPI_FY 25-26_Q3'!#REF!,'KPI_FY 25-26_Q3'!#REF!,'KPI_FY 25-26_Q3'!#REF!,'KPI_FY 25-26_Q3'!#REF!,'KPI_FY 25-26_Q3'!#REF!,'KPI_FY 25-26_Q3'!C6,'KPI_FY 25-26_Q3'!U6,'KPI_FY 25-26_Q3'!AM6,'KPI_FY 25-26_Q3'!#REF!,'KPI_FY 25-26_Q3'!#REF!,'KPI_FY 25-26_Q3'!#REF!)</f>
        <v>#REF!</v>
      </c>
      <c r="D4" s="19" t="e">
        <f>SUM('KPI_FY 25-26_Q3'!#REF!,'KPI_FY 25-26_Q3'!#REF!,'KPI_FY 25-26_Q3'!#REF!,'KPI_FY 25-26_Q3'!#REF!,'KPI_FY 25-26_Q3'!#REF!,'KPI_FY 25-26_Q3'!#REF!,'KPI_FY 25-26_Q3'!D6,'KPI_FY 25-26_Q3'!V6,'KPI_FY 25-26_Q3'!AN6,'KPI_FY 25-26_Q3'!#REF!,'KPI_FY 25-26_Q3'!#REF!,'KPI_FY 25-26_Q3'!#REF!)</f>
        <v>#REF!</v>
      </c>
      <c r="E4" s="19" t="e">
        <f>SUM('KPI_FY 25-26_Q3'!#REF!,'KPI_FY 25-26_Q3'!#REF!,'KPI_FY 25-26_Q3'!#REF!,'KPI_FY 25-26_Q3'!#REF!,'KPI_FY 25-26_Q3'!#REF!,'KPI_FY 25-26_Q3'!#REF!,'KPI_FY 25-26_Q3'!E6,'KPI_FY 25-26_Q3'!W6,'KPI_FY 25-26_Q3'!AO6,'KPI_FY 25-26_Q3'!#REF!,'KPI_FY 25-26_Q3'!#REF!,'KPI_FY 25-26_Q3'!#REF!)</f>
        <v>#REF!</v>
      </c>
      <c r="F4" s="19" t="e">
        <f>SUM('KPI_FY 25-26_Q3'!#REF!,'KPI_FY 25-26_Q3'!#REF!,'KPI_FY 25-26_Q3'!#REF!,'KPI_FY 25-26_Q3'!#REF!)</f>
        <v>#REF!</v>
      </c>
      <c r="G4" s="110" t="e">
        <f>F4/$B$2</f>
        <v>#REF!</v>
      </c>
      <c r="H4" s="19" t="e">
        <f>SUM('KPI_FY 25-26_Q3'!#REF!,'KPI_FY 25-26_Q3'!#REF!,'KPI_FY 25-26_Q3'!#REF!,'KPI_FY 25-26_Q3'!#REF!)</f>
        <v>#REF!</v>
      </c>
      <c r="I4" s="110" t="e">
        <f>H4/$B$2</f>
        <v>#REF!</v>
      </c>
      <c r="J4" s="19" t="e">
        <f>SUM('KPI_FY 25-26_Q3'!#REF!,'KPI_FY 25-26_Q3'!#REF!,'KPI_FY 25-26_Q3'!#REF!,'KPI_FY 25-26_Q3'!#REF!,'KPI_FY 25-26_Q3'!#REF!,'KPI_FY 25-26_Q3'!#REF!,'KPI_FY 25-26_Q3'!J6,'KPI_FY 25-26_Q3'!AB6,'KPI_FY 25-26_Q3'!AT6,'KPI_FY 25-26_Q3'!#REF!,'KPI_FY 25-26_Q3'!#REF!,'KPI_FY 25-26_Q3'!#REF!)</f>
        <v>#REF!</v>
      </c>
      <c r="K4" s="110" t="e">
        <f>J4/$B$2</f>
        <v>#REF!</v>
      </c>
      <c r="L4" s="19" t="e">
        <f>SUM('KPI_FY 25-26_Q3'!#REF!,'KPI_FY 25-26_Q3'!#REF!,'KPI_FY 25-26_Q3'!#REF!,'KPI_FY 25-26_Q3'!#REF!,'KPI_FY 25-26_Q3'!#REF!,'KPI_FY 25-26_Q3'!#REF!,'KPI_FY 25-26_Q3'!L6,'KPI_FY 25-26_Q3'!AD6,'KPI_FY 25-26_Q3'!AV6,'KPI_FY 25-26_Q3'!#REF!,'KPI_FY 25-26_Q3'!#REF!,'KPI_FY 25-26_Q3'!#REF!)</f>
        <v>#REF!</v>
      </c>
      <c r="M4" s="110" t="e">
        <f>C4/$B$2</f>
        <v>#REF!</v>
      </c>
      <c r="N4" s="110" t="e">
        <f>(C4-L4)/$B$2</f>
        <v>#REF!</v>
      </c>
      <c r="O4" s="124" t="e">
        <f>IF((AND(D4=0,F4=0)),0,(F4+L4)/(D4+F4+L4))</f>
        <v>#REF!</v>
      </c>
      <c r="P4" s="110" t="e">
        <f>S4/($B$2*U4)</f>
        <v>#REF!</v>
      </c>
      <c r="Q4" s="110" t="e">
        <f>L4/$B$2</f>
        <v>#REF!</v>
      </c>
      <c r="R4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4" s="22" t="e">
        <f>SUM('KPI_FY 25-26_Q3'!#REF!,'KPI_FY 25-26_Q3'!#REF!,'KPI_FY 25-26_Q3'!#REF!,'KPI_FY 25-26_Q3'!#REF!,'KPI_FY 25-26_Q3'!#REF!,'KPI_FY 25-26_Q3'!#REF!,'KPI_FY 25-26_Q3'!O6,'KPI_FY 25-26_Q3'!AG6,'KPI_FY 25-26_Q3'!AY6,'KPI_FY 25-26_Q3'!#REF!,'KPI_FY 25-26_Q3'!#REF!,'KPI_FY 25-26_Q3'!#REF!)</f>
        <v>#REF!</v>
      </c>
      <c r="T4" s="26">
        <v>160</v>
      </c>
      <c r="U4" s="2">
        <v>153</v>
      </c>
      <c r="V4" s="109" t="e">
        <f>N4+K4+I4+G4+Q4</f>
        <v>#REF!</v>
      </c>
      <c r="W4" s="18"/>
    </row>
    <row r="5" spans="1:23" ht="14.5" hidden="1" x14ac:dyDescent="0.35">
      <c r="A5" s="24" t="s">
        <v>39</v>
      </c>
      <c r="B5" s="25" t="s">
        <v>40</v>
      </c>
      <c r="C5" s="19" t="e">
        <f>SUM('KPI_FY 25-26_Q3'!#REF!,'KPI_FY 25-26_Q3'!#REF!,'KPI_FY 25-26_Q3'!#REF!,'KPI_FY 25-26_Q3'!#REF!,'KPI_FY 25-26_Q3'!#REF!,'KPI_FY 25-26_Q3'!#REF!,'KPI_FY 25-26_Q3'!C7,'KPI_FY 25-26_Q3'!U7,'KPI_FY 25-26_Q3'!AM7,'KPI_FY 25-26_Q3'!#REF!,'KPI_FY 25-26_Q3'!#REF!,'KPI_FY 25-26_Q3'!#REF!)</f>
        <v>#REF!</v>
      </c>
      <c r="D5" s="19" t="e">
        <f>SUM('KPI_FY 25-26_Q3'!#REF!,'KPI_FY 25-26_Q3'!#REF!,'KPI_FY 25-26_Q3'!#REF!,'KPI_FY 25-26_Q3'!#REF!,'KPI_FY 25-26_Q3'!#REF!,'KPI_FY 25-26_Q3'!#REF!,'KPI_FY 25-26_Q3'!D7,'KPI_FY 25-26_Q3'!V7,'KPI_FY 25-26_Q3'!AN7,'KPI_FY 25-26_Q3'!#REF!,'KPI_FY 25-26_Q3'!#REF!,'KPI_FY 25-26_Q3'!#REF!)</f>
        <v>#REF!</v>
      </c>
      <c r="E5" s="19" t="e">
        <f>SUM('KPI_FY 25-26_Q3'!#REF!,'KPI_FY 25-26_Q3'!#REF!,'KPI_FY 25-26_Q3'!#REF!,'KPI_FY 25-26_Q3'!#REF!,'KPI_FY 25-26_Q3'!#REF!,'KPI_FY 25-26_Q3'!#REF!,'KPI_FY 25-26_Q3'!E7,'KPI_FY 25-26_Q3'!W7,'KPI_FY 25-26_Q3'!AO7,'KPI_FY 25-26_Q3'!#REF!,'KPI_FY 25-26_Q3'!#REF!,'KPI_FY 25-26_Q3'!#REF!)</f>
        <v>#REF!</v>
      </c>
      <c r="F5" s="19" t="e">
        <f>SUM('KPI_FY 25-26_Q3'!#REF!,'KPI_FY 25-26_Q3'!#REF!,'KPI_FY 25-26_Q3'!#REF!,'KPI_FY 25-26_Q3'!#REF!)</f>
        <v>#REF!</v>
      </c>
      <c r="G5" s="110" t="e">
        <f t="shared" ref="G5:I9" si="0">F5/$B$2</f>
        <v>#REF!</v>
      </c>
      <c r="H5" s="19" t="e">
        <f>SUM('KPI_FY 25-26_Q3'!#REF!,'KPI_FY 25-26_Q3'!#REF!,'KPI_FY 25-26_Q3'!#REF!,'KPI_FY 25-26_Q3'!#REF!)</f>
        <v>#REF!</v>
      </c>
      <c r="I5" s="110" t="e">
        <f t="shared" si="0"/>
        <v>#REF!</v>
      </c>
      <c r="J5" s="19" t="e">
        <f>SUM('KPI_FY 25-26_Q3'!#REF!,'KPI_FY 25-26_Q3'!#REF!,'KPI_FY 25-26_Q3'!#REF!,'KPI_FY 25-26_Q3'!#REF!,'KPI_FY 25-26_Q3'!#REF!,'KPI_FY 25-26_Q3'!#REF!,'KPI_FY 25-26_Q3'!J7,'KPI_FY 25-26_Q3'!AB7,'KPI_FY 25-26_Q3'!AT7,'KPI_FY 25-26_Q3'!#REF!,'KPI_FY 25-26_Q3'!#REF!,'KPI_FY 25-26_Q3'!#REF!)</f>
        <v>#REF!</v>
      </c>
      <c r="K5" s="110" t="e">
        <f t="shared" ref="K5:K9" si="1">J5/$B$2</f>
        <v>#REF!</v>
      </c>
      <c r="L5" s="19" t="e">
        <f>SUM('KPI_FY 25-26_Q3'!#REF!,'KPI_FY 25-26_Q3'!#REF!,'KPI_FY 25-26_Q3'!#REF!,'KPI_FY 25-26_Q3'!#REF!,'KPI_FY 25-26_Q3'!#REF!,'KPI_FY 25-26_Q3'!#REF!,'KPI_FY 25-26_Q3'!L7,'KPI_FY 25-26_Q3'!AD7,'KPI_FY 25-26_Q3'!AV7,'KPI_FY 25-26_Q3'!#REF!,'KPI_FY 25-26_Q3'!#REF!,'KPI_FY 25-26_Q3'!#REF!)</f>
        <v>#REF!</v>
      </c>
      <c r="M5" s="110" t="e">
        <f t="shared" ref="M5:M9" si="2">C5/$B$2</f>
        <v>#REF!</v>
      </c>
      <c r="N5" s="110" t="e">
        <f t="shared" ref="N5:N9" si="3">(C5-L5)/$B$2</f>
        <v>#REF!</v>
      </c>
      <c r="O5" s="124" t="e">
        <f t="shared" ref="O5:O9" si="4">IF((AND(D5=0,F5=0)),0,(F5+L5)/(D5+F5+L5))</f>
        <v>#REF!</v>
      </c>
      <c r="P5" s="110" t="e">
        <f t="shared" ref="P5:P9" si="5">S5/($B$2*U5)</f>
        <v>#REF!</v>
      </c>
      <c r="Q5" s="110" t="e">
        <f t="shared" ref="Q5:Q9" si="6">L5/$B$2</f>
        <v>#REF!</v>
      </c>
      <c r="R5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5" s="22" t="e">
        <f>SUM('KPI_FY 25-26_Q3'!#REF!,'KPI_FY 25-26_Q3'!#REF!,'KPI_FY 25-26_Q3'!#REF!,'KPI_FY 25-26_Q3'!#REF!,'KPI_FY 25-26_Q3'!#REF!,'KPI_FY 25-26_Q3'!#REF!,'KPI_FY 25-26_Q3'!O7,'KPI_FY 25-26_Q3'!AG7,'KPI_FY 25-26_Q3'!AY7,'KPI_FY 25-26_Q3'!#REF!,'KPI_FY 25-26_Q3'!#REF!,'KPI_FY 25-26_Q3'!#REF!)</f>
        <v>#REF!</v>
      </c>
      <c r="T5" s="26">
        <v>60</v>
      </c>
      <c r="U5" s="2">
        <v>52</v>
      </c>
      <c r="V5" s="109" t="e">
        <f t="shared" ref="V5:V9" si="7">N5+K5+I5+G5+Q5</f>
        <v>#REF!</v>
      </c>
      <c r="W5" s="18"/>
    </row>
    <row r="6" spans="1:23" ht="14.5" hidden="1" x14ac:dyDescent="0.35">
      <c r="A6" s="25"/>
      <c r="B6" s="25" t="s">
        <v>41</v>
      </c>
      <c r="C6" s="19" t="e">
        <f>SUM('KPI_FY 25-26_Q3'!#REF!,'KPI_FY 25-26_Q3'!#REF!,'KPI_FY 25-26_Q3'!#REF!,'KPI_FY 25-26_Q3'!#REF!,'KPI_FY 25-26_Q3'!#REF!,'KPI_FY 25-26_Q3'!#REF!,'KPI_FY 25-26_Q3'!C8,'KPI_FY 25-26_Q3'!U8,'KPI_FY 25-26_Q3'!AM8,'KPI_FY 25-26_Q3'!#REF!,'KPI_FY 25-26_Q3'!#REF!,'KPI_FY 25-26_Q3'!#REF!)</f>
        <v>#REF!</v>
      </c>
      <c r="D6" s="19" t="e">
        <f>SUM('KPI_FY 25-26_Q3'!#REF!,'KPI_FY 25-26_Q3'!#REF!,'KPI_FY 25-26_Q3'!#REF!,'KPI_FY 25-26_Q3'!#REF!,'KPI_FY 25-26_Q3'!#REF!,'KPI_FY 25-26_Q3'!#REF!,'KPI_FY 25-26_Q3'!D8,'KPI_FY 25-26_Q3'!V8,'KPI_FY 25-26_Q3'!AN8,'KPI_FY 25-26_Q3'!#REF!,'KPI_FY 25-26_Q3'!#REF!,'KPI_FY 25-26_Q3'!#REF!)</f>
        <v>#REF!</v>
      </c>
      <c r="E6" s="19" t="e">
        <f>SUM('KPI_FY 25-26_Q3'!#REF!,'KPI_FY 25-26_Q3'!#REF!,'KPI_FY 25-26_Q3'!#REF!,'KPI_FY 25-26_Q3'!#REF!,'KPI_FY 25-26_Q3'!#REF!,'KPI_FY 25-26_Q3'!#REF!,'KPI_FY 25-26_Q3'!E8,'KPI_FY 25-26_Q3'!W8,'KPI_FY 25-26_Q3'!AO8,'KPI_FY 25-26_Q3'!#REF!,'KPI_FY 25-26_Q3'!#REF!,'KPI_FY 25-26_Q3'!#REF!)</f>
        <v>#REF!</v>
      </c>
      <c r="F6" s="19" t="e">
        <f>SUM('KPI_FY 25-26_Q3'!#REF!,'KPI_FY 25-26_Q3'!#REF!,'KPI_FY 25-26_Q3'!#REF!,'KPI_FY 25-26_Q3'!#REF!)</f>
        <v>#REF!</v>
      </c>
      <c r="G6" s="110" t="e">
        <f t="shared" si="0"/>
        <v>#REF!</v>
      </c>
      <c r="H6" s="19" t="e">
        <f>SUM('KPI_FY 25-26_Q3'!#REF!,'KPI_FY 25-26_Q3'!#REF!,'KPI_FY 25-26_Q3'!#REF!,'KPI_FY 25-26_Q3'!#REF!)</f>
        <v>#REF!</v>
      </c>
      <c r="I6" s="110" t="e">
        <f t="shared" si="0"/>
        <v>#REF!</v>
      </c>
      <c r="J6" s="19" t="e">
        <f>SUM('KPI_FY 25-26_Q3'!#REF!,'KPI_FY 25-26_Q3'!#REF!,'KPI_FY 25-26_Q3'!#REF!,'KPI_FY 25-26_Q3'!#REF!,'KPI_FY 25-26_Q3'!#REF!,'KPI_FY 25-26_Q3'!#REF!,'KPI_FY 25-26_Q3'!J8,'KPI_FY 25-26_Q3'!AB8,'KPI_FY 25-26_Q3'!AT8,'KPI_FY 25-26_Q3'!#REF!,'KPI_FY 25-26_Q3'!#REF!,'KPI_FY 25-26_Q3'!#REF!)</f>
        <v>#REF!</v>
      </c>
      <c r="K6" s="110" t="e">
        <f t="shared" si="1"/>
        <v>#REF!</v>
      </c>
      <c r="L6" s="19" t="e">
        <f>SUM('KPI_FY 25-26_Q3'!#REF!,'KPI_FY 25-26_Q3'!#REF!,'KPI_FY 25-26_Q3'!#REF!,'KPI_FY 25-26_Q3'!#REF!,'KPI_FY 25-26_Q3'!#REF!,'KPI_FY 25-26_Q3'!#REF!,'KPI_FY 25-26_Q3'!L8,'KPI_FY 25-26_Q3'!AD8,'KPI_FY 25-26_Q3'!AV8,'KPI_FY 25-26_Q3'!#REF!,'KPI_FY 25-26_Q3'!#REF!,'KPI_FY 25-26_Q3'!#REF!)</f>
        <v>#REF!</v>
      </c>
      <c r="M6" s="110" t="e">
        <f t="shared" si="2"/>
        <v>#REF!</v>
      </c>
      <c r="N6" s="110" t="e">
        <f t="shared" si="3"/>
        <v>#REF!</v>
      </c>
      <c r="O6" s="124" t="e">
        <f t="shared" si="4"/>
        <v>#REF!</v>
      </c>
      <c r="P6" s="110" t="e">
        <f t="shared" si="5"/>
        <v>#REF!</v>
      </c>
      <c r="Q6" s="110" t="e">
        <f t="shared" si="6"/>
        <v>#REF!</v>
      </c>
      <c r="R6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6" s="22" t="e">
        <f>SUM('KPI_FY 25-26_Q3'!#REF!,'KPI_FY 25-26_Q3'!#REF!,'KPI_FY 25-26_Q3'!#REF!,'KPI_FY 25-26_Q3'!#REF!,'KPI_FY 25-26_Q3'!#REF!,'KPI_FY 25-26_Q3'!#REF!,'KPI_FY 25-26_Q3'!O8,'KPI_FY 25-26_Q3'!AG8,'KPI_FY 25-26_Q3'!AY8,'KPI_FY 25-26_Q3'!#REF!,'KPI_FY 25-26_Q3'!#REF!,'KPI_FY 25-26_Q3'!#REF!)</f>
        <v>#REF!</v>
      </c>
      <c r="T6" s="26">
        <v>160</v>
      </c>
      <c r="U6" s="2">
        <v>140</v>
      </c>
      <c r="V6" s="109" t="e">
        <f t="shared" si="7"/>
        <v>#REF!</v>
      </c>
      <c r="W6" s="18"/>
    </row>
    <row r="7" spans="1:23" ht="14.5" hidden="1" x14ac:dyDescent="0.35">
      <c r="A7" s="2"/>
      <c r="B7" s="25" t="s">
        <v>42</v>
      </c>
      <c r="C7" s="19" t="e">
        <f>SUM('KPI_FY 25-26_Q3'!#REF!,'KPI_FY 25-26_Q3'!#REF!,'KPI_FY 25-26_Q3'!#REF!,'KPI_FY 25-26_Q3'!#REF!,'KPI_FY 25-26_Q3'!#REF!,'KPI_FY 25-26_Q3'!#REF!,'KPI_FY 25-26_Q3'!C9,'KPI_FY 25-26_Q3'!U9,'KPI_FY 25-26_Q3'!AM9,'KPI_FY 25-26_Q3'!#REF!,'KPI_FY 25-26_Q3'!#REF!,'KPI_FY 25-26_Q3'!#REF!)</f>
        <v>#REF!</v>
      </c>
      <c r="D7" s="19" t="e">
        <f>SUM('KPI_FY 25-26_Q3'!#REF!,'KPI_FY 25-26_Q3'!#REF!,'KPI_FY 25-26_Q3'!#REF!,'KPI_FY 25-26_Q3'!#REF!,'KPI_FY 25-26_Q3'!#REF!,'KPI_FY 25-26_Q3'!#REF!,'KPI_FY 25-26_Q3'!D9,'KPI_FY 25-26_Q3'!V9,'KPI_FY 25-26_Q3'!AN9,'KPI_FY 25-26_Q3'!#REF!,'KPI_FY 25-26_Q3'!#REF!,'KPI_FY 25-26_Q3'!#REF!)</f>
        <v>#REF!</v>
      </c>
      <c r="E7" s="19" t="e">
        <f>SUM('KPI_FY 25-26_Q3'!#REF!,'KPI_FY 25-26_Q3'!#REF!,'KPI_FY 25-26_Q3'!#REF!,'KPI_FY 25-26_Q3'!#REF!,'KPI_FY 25-26_Q3'!#REF!,'KPI_FY 25-26_Q3'!#REF!,'KPI_FY 25-26_Q3'!E9,'KPI_FY 25-26_Q3'!W9,'KPI_FY 25-26_Q3'!AO9,'KPI_FY 25-26_Q3'!#REF!,'KPI_FY 25-26_Q3'!#REF!,'KPI_FY 25-26_Q3'!#REF!)</f>
        <v>#REF!</v>
      </c>
      <c r="F7" s="19" t="e">
        <f>SUM('KPI_FY 25-26_Q3'!#REF!,'KPI_FY 25-26_Q3'!#REF!,'KPI_FY 25-26_Q3'!#REF!,'KPI_FY 25-26_Q3'!#REF!)</f>
        <v>#REF!</v>
      </c>
      <c r="G7" s="110" t="e">
        <f t="shared" si="0"/>
        <v>#REF!</v>
      </c>
      <c r="H7" s="19" t="e">
        <f>SUM('KPI_FY 25-26_Q3'!#REF!,'KPI_FY 25-26_Q3'!#REF!,'KPI_FY 25-26_Q3'!#REF!,'KPI_FY 25-26_Q3'!#REF!)</f>
        <v>#REF!</v>
      </c>
      <c r="I7" s="110" t="e">
        <f t="shared" si="0"/>
        <v>#REF!</v>
      </c>
      <c r="J7" s="19" t="e">
        <f>SUM('KPI_FY 25-26_Q3'!#REF!,'KPI_FY 25-26_Q3'!#REF!,'KPI_FY 25-26_Q3'!#REF!,'KPI_FY 25-26_Q3'!#REF!,'KPI_FY 25-26_Q3'!#REF!,'KPI_FY 25-26_Q3'!#REF!,'KPI_FY 25-26_Q3'!J9,'KPI_FY 25-26_Q3'!AB9,'KPI_FY 25-26_Q3'!AT9,'KPI_FY 25-26_Q3'!#REF!,'KPI_FY 25-26_Q3'!#REF!,'KPI_FY 25-26_Q3'!#REF!)</f>
        <v>#REF!</v>
      </c>
      <c r="K7" s="110" t="e">
        <f t="shared" si="1"/>
        <v>#REF!</v>
      </c>
      <c r="L7" s="19" t="e">
        <f>SUM('KPI_FY 25-26_Q3'!#REF!,'KPI_FY 25-26_Q3'!#REF!,'KPI_FY 25-26_Q3'!#REF!,'KPI_FY 25-26_Q3'!#REF!,'KPI_FY 25-26_Q3'!#REF!,'KPI_FY 25-26_Q3'!#REF!,'KPI_FY 25-26_Q3'!L9,'KPI_FY 25-26_Q3'!AD9,'KPI_FY 25-26_Q3'!AV9,'KPI_FY 25-26_Q3'!#REF!,'KPI_FY 25-26_Q3'!#REF!,'KPI_FY 25-26_Q3'!#REF!)</f>
        <v>#REF!</v>
      </c>
      <c r="M7" s="110" t="e">
        <f t="shared" si="2"/>
        <v>#REF!</v>
      </c>
      <c r="N7" s="110" t="e">
        <f t="shared" si="3"/>
        <v>#REF!</v>
      </c>
      <c r="O7" s="124" t="e">
        <f t="shared" si="4"/>
        <v>#REF!</v>
      </c>
      <c r="P7" s="110" t="e">
        <f t="shared" si="5"/>
        <v>#REF!</v>
      </c>
      <c r="Q7" s="110" t="e">
        <f t="shared" si="6"/>
        <v>#REF!</v>
      </c>
      <c r="R7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7" s="34" t="e">
        <f>SUM('KPI_FY 25-26_Q3'!#REF!,'KPI_FY 25-26_Q3'!#REF!,'KPI_FY 25-26_Q3'!#REF!,'KPI_FY 25-26_Q3'!#REF!,'KPI_FY 25-26_Q3'!#REF!,'KPI_FY 25-26_Q3'!#REF!,'KPI_FY 25-26_Q3'!O9,'KPI_FY 25-26_Q3'!AG9,'KPI_FY 25-26_Q3'!AY9,'KPI_FY 25-26_Q3'!#REF!,'KPI_FY 25-26_Q3'!#REF!,'KPI_FY 25-26_Q3'!#REF!)</f>
        <v>#REF!</v>
      </c>
      <c r="T7" s="26">
        <v>60</v>
      </c>
      <c r="U7" s="2">
        <v>52</v>
      </c>
      <c r="V7" s="109" t="e">
        <f t="shared" si="7"/>
        <v>#REF!</v>
      </c>
      <c r="W7" s="18"/>
    </row>
    <row r="8" spans="1:23" ht="14.5" hidden="1" x14ac:dyDescent="0.35">
      <c r="A8" s="2"/>
      <c r="B8" s="25">
        <v>7</v>
      </c>
      <c r="C8" s="19" t="e">
        <f>SUM('KPI_FY 25-26_Q3'!#REF!,'KPI_FY 25-26_Q3'!#REF!,'KPI_FY 25-26_Q3'!#REF!,'KPI_FY 25-26_Q3'!#REF!,'KPI_FY 25-26_Q3'!#REF!,'KPI_FY 25-26_Q3'!#REF!,'KPI_FY 25-26_Q3'!C11,'KPI_FY 25-26_Q3'!U11,'KPI_FY 25-26_Q3'!AM11,'KPI_FY 25-26_Q3'!#REF!,'KPI_FY 25-26_Q3'!#REF!,'KPI_FY 25-26_Q3'!#REF!)</f>
        <v>#REF!</v>
      </c>
      <c r="D8" s="19" t="e">
        <f>SUM('KPI_FY 25-26_Q3'!#REF!,'KPI_FY 25-26_Q3'!#REF!,'KPI_FY 25-26_Q3'!#REF!,'KPI_FY 25-26_Q3'!#REF!,'KPI_FY 25-26_Q3'!#REF!,'KPI_FY 25-26_Q3'!#REF!,'KPI_FY 25-26_Q3'!D11,'KPI_FY 25-26_Q3'!V11,'KPI_FY 25-26_Q3'!AN11,'KPI_FY 25-26_Q3'!#REF!,'KPI_FY 25-26_Q3'!#REF!,'KPI_FY 25-26_Q3'!#REF!)</f>
        <v>#REF!</v>
      </c>
      <c r="E8" s="19" t="e">
        <f>SUM('KPI_FY 25-26_Q3'!#REF!,'KPI_FY 25-26_Q3'!#REF!,'KPI_FY 25-26_Q3'!#REF!,'KPI_FY 25-26_Q3'!#REF!,'KPI_FY 25-26_Q3'!#REF!,'KPI_FY 25-26_Q3'!#REF!,'KPI_FY 25-26_Q3'!E11,'KPI_FY 25-26_Q3'!W11,'KPI_FY 25-26_Q3'!AO11,'KPI_FY 25-26_Q3'!#REF!,'KPI_FY 25-26_Q3'!#REF!,'KPI_FY 25-26_Q3'!#REF!)</f>
        <v>#REF!</v>
      </c>
      <c r="F8" s="19" t="e">
        <f>SUM('KPI_FY 25-26_Q3'!#REF!,'KPI_FY 25-26_Q3'!#REF!,'KPI_FY 25-26_Q3'!#REF!,'KPI_FY 25-26_Q3'!#REF!)</f>
        <v>#REF!</v>
      </c>
      <c r="G8" s="110" t="e">
        <f t="shared" si="0"/>
        <v>#REF!</v>
      </c>
      <c r="H8" s="19" t="e">
        <f>SUM('KPI_FY 25-26_Q3'!#REF!,'KPI_FY 25-26_Q3'!#REF!,'KPI_FY 25-26_Q3'!#REF!,'KPI_FY 25-26_Q3'!#REF!)</f>
        <v>#REF!</v>
      </c>
      <c r="I8" s="110" t="e">
        <f t="shared" si="0"/>
        <v>#REF!</v>
      </c>
      <c r="J8" s="19" t="e">
        <f>SUM('KPI_FY 25-26_Q3'!#REF!,'KPI_FY 25-26_Q3'!#REF!,'KPI_FY 25-26_Q3'!#REF!,'KPI_FY 25-26_Q3'!#REF!,'KPI_FY 25-26_Q3'!#REF!,'KPI_FY 25-26_Q3'!#REF!,'KPI_FY 25-26_Q3'!J11,'KPI_FY 25-26_Q3'!AB11,'KPI_FY 25-26_Q3'!AT11,'KPI_FY 25-26_Q3'!#REF!,'KPI_FY 25-26_Q3'!#REF!,'KPI_FY 25-26_Q3'!#REF!)</f>
        <v>#REF!</v>
      </c>
      <c r="K8" s="110" t="e">
        <f t="shared" si="1"/>
        <v>#REF!</v>
      </c>
      <c r="L8" s="19" t="e">
        <f>SUM('KPI_FY 25-26_Q3'!#REF!,'KPI_FY 25-26_Q3'!#REF!,'KPI_FY 25-26_Q3'!#REF!,'KPI_FY 25-26_Q3'!#REF!,'KPI_FY 25-26_Q3'!#REF!,'KPI_FY 25-26_Q3'!#REF!,'KPI_FY 25-26_Q3'!L11,'KPI_FY 25-26_Q3'!AD11,'KPI_FY 25-26_Q3'!AV11,'KPI_FY 25-26_Q3'!#REF!,'KPI_FY 25-26_Q3'!#REF!,'KPI_FY 25-26_Q3'!#REF!)</f>
        <v>#REF!</v>
      </c>
      <c r="M8" s="110" t="e">
        <f t="shared" si="2"/>
        <v>#REF!</v>
      </c>
      <c r="N8" s="110" t="e">
        <f t="shared" si="3"/>
        <v>#REF!</v>
      </c>
      <c r="O8" s="124" t="e">
        <f t="shared" si="4"/>
        <v>#REF!</v>
      </c>
      <c r="P8" s="110" t="e">
        <f t="shared" si="5"/>
        <v>#REF!</v>
      </c>
      <c r="Q8" s="110" t="e">
        <f t="shared" si="6"/>
        <v>#REF!</v>
      </c>
      <c r="R8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8" s="34" t="e">
        <f>SUM('KPI_FY 25-26_Q3'!#REF!,'KPI_FY 25-26_Q3'!#REF!,'KPI_FY 25-26_Q3'!#REF!,'KPI_FY 25-26_Q3'!#REF!,'KPI_FY 25-26_Q3'!#REF!,'KPI_FY 25-26_Q3'!#REF!,'KPI_FY 25-26_Q3'!O11,'KPI_FY 25-26_Q3'!AG11,'KPI_FY 25-26_Q3'!AY11,'KPI_FY 25-26_Q3'!#REF!,'KPI_FY 25-26_Q3'!#REF!,'KPI_FY 25-26_Q3'!#REF!)</f>
        <v>#REF!</v>
      </c>
      <c r="T8" s="26">
        <v>100</v>
      </c>
      <c r="U8" s="2">
        <v>100</v>
      </c>
      <c r="V8" s="109" t="e">
        <f t="shared" si="7"/>
        <v>#REF!</v>
      </c>
      <c r="W8" s="18"/>
    </row>
    <row r="9" spans="1:23" ht="14.5" hidden="1" x14ac:dyDescent="0.35">
      <c r="A9" s="25"/>
      <c r="B9" s="25">
        <v>9</v>
      </c>
      <c r="C9" s="19" t="e">
        <f>SUM('KPI_FY 25-26_Q3'!#REF!,'KPI_FY 25-26_Q3'!#REF!,'KPI_FY 25-26_Q3'!#REF!,'KPI_FY 25-26_Q3'!#REF!,'KPI_FY 25-26_Q3'!#REF!,'KPI_FY 25-26_Q3'!#REF!,'KPI_FY 25-26_Q3'!C12,'KPI_FY 25-26_Q3'!U12,'KPI_FY 25-26_Q3'!AM12,'KPI_FY 25-26_Q3'!#REF!,'KPI_FY 25-26_Q3'!#REF!,'KPI_FY 25-26_Q3'!#REF!)</f>
        <v>#REF!</v>
      </c>
      <c r="D9" s="19" t="e">
        <f>SUM('KPI_FY 25-26_Q3'!#REF!,'KPI_FY 25-26_Q3'!#REF!,'KPI_FY 25-26_Q3'!#REF!,'KPI_FY 25-26_Q3'!#REF!,'KPI_FY 25-26_Q3'!#REF!,'KPI_FY 25-26_Q3'!#REF!,'KPI_FY 25-26_Q3'!D12,'KPI_FY 25-26_Q3'!V12,'KPI_FY 25-26_Q3'!AN12,'KPI_FY 25-26_Q3'!#REF!,'KPI_FY 25-26_Q3'!#REF!,'KPI_FY 25-26_Q3'!#REF!)</f>
        <v>#REF!</v>
      </c>
      <c r="E9" s="19" t="e">
        <f>SUM('KPI_FY 25-26_Q3'!#REF!,'KPI_FY 25-26_Q3'!#REF!,'KPI_FY 25-26_Q3'!#REF!,'KPI_FY 25-26_Q3'!#REF!,'KPI_FY 25-26_Q3'!#REF!,'KPI_FY 25-26_Q3'!#REF!,'KPI_FY 25-26_Q3'!E12,'KPI_FY 25-26_Q3'!W12,'KPI_FY 25-26_Q3'!AO12,'KPI_FY 25-26_Q3'!#REF!,'KPI_FY 25-26_Q3'!#REF!,'KPI_FY 25-26_Q3'!#REF!)</f>
        <v>#REF!</v>
      </c>
      <c r="F9" s="19" t="e">
        <f>SUM('KPI_FY 25-26_Q3'!#REF!,'KPI_FY 25-26_Q3'!#REF!,'KPI_FY 25-26_Q3'!#REF!,'KPI_FY 25-26_Q3'!#REF!)</f>
        <v>#REF!</v>
      </c>
      <c r="G9" s="110" t="e">
        <f t="shared" si="0"/>
        <v>#REF!</v>
      </c>
      <c r="H9" s="19" t="e">
        <f>SUM('KPI_FY 25-26_Q3'!#REF!,'KPI_FY 25-26_Q3'!#REF!,'KPI_FY 25-26_Q3'!#REF!,'KPI_FY 25-26_Q3'!#REF!)</f>
        <v>#REF!</v>
      </c>
      <c r="I9" s="110" t="e">
        <f t="shared" si="0"/>
        <v>#REF!</v>
      </c>
      <c r="J9" s="19" t="e">
        <f>SUM('KPI_FY 25-26_Q3'!#REF!,'KPI_FY 25-26_Q3'!#REF!,'KPI_FY 25-26_Q3'!#REF!,'KPI_FY 25-26_Q3'!#REF!,'KPI_FY 25-26_Q3'!#REF!,'KPI_FY 25-26_Q3'!#REF!,'KPI_FY 25-26_Q3'!J12,'KPI_FY 25-26_Q3'!AB12,'KPI_FY 25-26_Q3'!AT12,'KPI_FY 25-26_Q3'!#REF!,'KPI_FY 25-26_Q3'!#REF!,'KPI_FY 25-26_Q3'!#REF!)</f>
        <v>#REF!</v>
      </c>
      <c r="K9" s="110" t="e">
        <f t="shared" si="1"/>
        <v>#REF!</v>
      </c>
      <c r="L9" s="19" t="e">
        <f>SUM('KPI_FY 25-26_Q3'!#REF!,'KPI_FY 25-26_Q3'!#REF!,'KPI_FY 25-26_Q3'!#REF!,'KPI_FY 25-26_Q3'!#REF!,'KPI_FY 25-26_Q3'!#REF!,'KPI_FY 25-26_Q3'!#REF!,'KPI_FY 25-26_Q3'!L12,'KPI_FY 25-26_Q3'!AD12,'KPI_FY 25-26_Q3'!AV12,'KPI_FY 25-26_Q3'!#REF!,'KPI_FY 25-26_Q3'!#REF!,'KPI_FY 25-26_Q3'!#REF!)</f>
        <v>#REF!</v>
      </c>
      <c r="M9" s="110" t="e">
        <f t="shared" si="2"/>
        <v>#REF!</v>
      </c>
      <c r="N9" s="110" t="e">
        <f t="shared" si="3"/>
        <v>#REF!</v>
      </c>
      <c r="O9" s="124" t="e">
        <f t="shared" si="4"/>
        <v>#REF!</v>
      </c>
      <c r="P9" s="110" t="e">
        <f t="shared" si="5"/>
        <v>#REF!</v>
      </c>
      <c r="Q9" s="110" t="e">
        <f t="shared" si="6"/>
        <v>#REF!</v>
      </c>
      <c r="R9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9" s="22" t="e">
        <f>SUM('KPI_FY 25-26_Q3'!#REF!,'KPI_FY 25-26_Q3'!#REF!,'KPI_FY 25-26_Q3'!#REF!,'KPI_FY 25-26_Q3'!#REF!,'KPI_FY 25-26_Q3'!#REF!,'KPI_FY 25-26_Q3'!#REF!,'KPI_FY 25-26_Q3'!O12,'KPI_FY 25-26_Q3'!AG12,'KPI_FY 25-26_Q3'!AY12,'KPI_FY 25-26_Q3'!#REF!,'KPI_FY 25-26_Q3'!#REF!,'KPI_FY 25-26_Q3'!#REF!)</f>
        <v>#REF!</v>
      </c>
      <c r="T9" s="26">
        <v>100</v>
      </c>
      <c r="U9" s="2">
        <v>100</v>
      </c>
      <c r="V9" s="109" t="e">
        <f t="shared" si="7"/>
        <v>#REF!</v>
      </c>
      <c r="W9" s="18"/>
    </row>
    <row r="10" spans="1:23" ht="14.5" x14ac:dyDescent="0.35">
      <c r="A10" s="25" t="s">
        <v>86</v>
      </c>
      <c r="B10" s="49" t="s">
        <v>45</v>
      </c>
      <c r="C10" s="14" t="e">
        <f>SUM(C4:C9)</f>
        <v>#REF!</v>
      </c>
      <c r="D10" s="14" t="e">
        <f t="shared" ref="D10:L10" si="8">SUM(D4:D9)</f>
        <v>#REF!</v>
      </c>
      <c r="E10" s="11" t="e">
        <f t="shared" si="8"/>
        <v>#REF!</v>
      </c>
      <c r="F10" s="11" t="e">
        <f t="shared" si="8"/>
        <v>#REF!</v>
      </c>
      <c r="G10" s="111" t="e">
        <f>(G4*$U4+G5*$U5+G6*$U6+G7*$U7+G8*$U8+G9*$U9)/$U10</f>
        <v>#REF!</v>
      </c>
      <c r="H10" s="14" t="e">
        <f t="shared" si="8"/>
        <v>#REF!</v>
      </c>
      <c r="I10" s="111" t="e">
        <f>(I4*$U4+I5*$U5+I6*$U6+I7*$U7+I8*$U8+I9*$U9)/$U10</f>
        <v>#REF!</v>
      </c>
      <c r="J10" s="11" t="e">
        <f t="shared" si="8"/>
        <v>#REF!</v>
      </c>
      <c r="K10" s="111" t="e">
        <f>(K4*$U4+K5*$U5+K6*$U6+K7*$U7+K8*$U8+K9*$U9)/$U10</f>
        <v>#REF!</v>
      </c>
      <c r="L10" s="11" t="e">
        <f t="shared" si="8"/>
        <v>#REF!</v>
      </c>
      <c r="M10" s="111" t="e">
        <f t="shared" ref="M10:Q10" si="9">(M4*$U4+M5*$U5+M6*$U6+M7*$U7+M8*$U8+M9*$U9)/$U10</f>
        <v>#REF!</v>
      </c>
      <c r="N10" s="111" t="e">
        <f t="shared" si="9"/>
        <v>#REF!</v>
      </c>
      <c r="O10" s="111" t="e">
        <f t="shared" si="9"/>
        <v>#REF!</v>
      </c>
      <c r="P10" s="111" t="e">
        <f t="shared" si="9"/>
        <v>#REF!</v>
      </c>
      <c r="Q10" s="111" t="e">
        <f t="shared" si="9"/>
        <v>#REF!</v>
      </c>
      <c r="R10" s="32" t="e">
        <f t="shared" ref="R10:S10" si="10">SUM(R4:R9)</f>
        <v>#REF!</v>
      </c>
      <c r="S10" s="14" t="e">
        <f t="shared" si="10"/>
        <v>#REF!</v>
      </c>
      <c r="T10" s="69">
        <f>SUM(T4:T9)</f>
        <v>640</v>
      </c>
      <c r="U10" s="31">
        <v>597</v>
      </c>
      <c r="V10" s="109"/>
    </row>
    <row r="11" spans="1:23" ht="14.5" hidden="1" x14ac:dyDescent="0.35">
      <c r="A11" s="25" t="s">
        <v>47</v>
      </c>
      <c r="B11" s="25">
        <v>3</v>
      </c>
      <c r="C11" s="19" t="e">
        <f>SUM('KPI_FY 25-26_Q3'!#REF!,'KPI_FY 25-26_Q3'!#REF!,'KPI_FY 25-26_Q3'!#REF!,'KPI_FY 25-26_Q3'!#REF!,'KPI_FY 25-26_Q3'!#REF!,'KPI_FY 25-26_Q3'!#REF!,'KPI_FY 25-26_Q3'!C15,'KPI_FY 25-26_Q3'!U15,'KPI_FY 25-26_Q3'!AM15,'KPI_FY 25-26_Q3'!#REF!,'KPI_FY 25-26_Q3'!#REF!,'KPI_FY 25-26_Q3'!#REF!)</f>
        <v>#REF!</v>
      </c>
      <c r="D11" s="19" t="e">
        <f>SUM('KPI_FY 25-26_Q3'!#REF!,'KPI_FY 25-26_Q3'!#REF!,'KPI_FY 25-26_Q3'!#REF!,'KPI_FY 25-26_Q3'!#REF!,'KPI_FY 25-26_Q3'!#REF!,'KPI_FY 25-26_Q3'!#REF!,'KPI_FY 25-26_Q3'!D15,'KPI_FY 25-26_Q3'!V15,'KPI_FY 25-26_Q3'!AN15,'KPI_FY 25-26_Q3'!#REF!,'KPI_FY 25-26_Q3'!#REF!,'KPI_FY 25-26_Q3'!#REF!)</f>
        <v>#REF!</v>
      </c>
      <c r="E11" s="19" t="e">
        <f>SUM('KPI_FY 25-26_Q3'!#REF!,'KPI_FY 25-26_Q3'!#REF!,'KPI_FY 25-26_Q3'!#REF!,'KPI_FY 25-26_Q3'!#REF!,'KPI_FY 25-26_Q3'!#REF!,'KPI_FY 25-26_Q3'!#REF!,'KPI_FY 25-26_Q3'!E15,'KPI_FY 25-26_Q3'!W15,'KPI_FY 25-26_Q3'!AO15,'KPI_FY 25-26_Q3'!#REF!,'KPI_FY 25-26_Q3'!#REF!,'KPI_FY 25-26_Q3'!#REF!)</f>
        <v>#REF!</v>
      </c>
      <c r="F11" s="19" t="e">
        <f>SUM('KPI_FY 25-26_Q3'!#REF!,'KPI_FY 25-26_Q3'!#REF!,'KPI_FY 25-26_Q3'!#REF!,'KPI_FY 25-26_Q3'!#REF!)</f>
        <v>#REF!</v>
      </c>
      <c r="G11" s="110" t="e">
        <f>F11/$B$2</f>
        <v>#REF!</v>
      </c>
      <c r="H11" s="19" t="e">
        <f>SUM('KPI_FY 25-26_Q3'!#REF!,'KPI_FY 25-26_Q3'!#REF!,'KPI_FY 25-26_Q3'!#REF!,'KPI_FY 25-26_Q3'!#REF!,'KPI_FY 25-26_Q3'!#REF!,'KPI_FY 25-26_Q3'!#REF!,'KPI_FY 25-26_Q3'!H15,'KPI_FY 25-26_Q3'!Z15,'KPI_FY 25-26_Q3'!AR15,'KPI_FY 25-26_Q3'!#REF!,'KPI_FY 25-26_Q3'!#REF!,'KPI_FY 25-26_Q3'!#REF!)</f>
        <v>#REF!</v>
      </c>
      <c r="I11" s="110" t="e">
        <f>H11/$B$2</f>
        <v>#REF!</v>
      </c>
      <c r="J11" s="19" t="e">
        <f>SUM('KPI_FY 25-26_Q3'!#REF!,'KPI_FY 25-26_Q3'!#REF!,'KPI_FY 25-26_Q3'!#REF!,'KPI_FY 25-26_Q3'!#REF!,'KPI_FY 25-26_Q3'!#REF!,'KPI_FY 25-26_Q3'!#REF!,'KPI_FY 25-26_Q3'!J15,'KPI_FY 25-26_Q3'!AB15,'KPI_FY 25-26_Q3'!AT15,'KPI_FY 25-26_Q3'!#REF!,'KPI_FY 25-26_Q3'!#REF!,'KPI_FY 25-26_Q3'!#REF!)</f>
        <v>#REF!</v>
      </c>
      <c r="K11" s="110" t="e">
        <f>J11/$B$2</f>
        <v>#REF!</v>
      </c>
      <c r="L11" s="19" t="e">
        <f>SUM('KPI_FY 25-26_Q3'!#REF!,'KPI_FY 25-26_Q3'!#REF!,'KPI_FY 25-26_Q3'!#REF!,'KPI_FY 25-26_Q3'!#REF!,'KPI_FY 25-26_Q3'!#REF!,'KPI_FY 25-26_Q3'!#REF!,'KPI_FY 25-26_Q3'!L15,'KPI_FY 25-26_Q3'!AD15,'KPI_FY 25-26_Q3'!AV15,'KPI_FY 25-26_Q3'!#REF!,'KPI_FY 25-26_Q3'!#REF!,'KPI_FY 25-26_Q3'!#REF!)</f>
        <v>#REF!</v>
      </c>
      <c r="M11" s="110" t="e">
        <f>C11/$B$2</f>
        <v>#REF!</v>
      </c>
      <c r="N11" s="110" t="e">
        <f>(C11-L11)/$B$2</f>
        <v>#REF!</v>
      </c>
      <c r="O11" s="124" t="e">
        <f>IF((AND(D11=0,F11=0)),0,(F11+L11)/(D11+F11+L11))</f>
        <v>#REF!</v>
      </c>
      <c r="P11" s="110" t="e">
        <f>S11/($B$2*U11)</f>
        <v>#REF!</v>
      </c>
      <c r="Q11" s="110" t="e">
        <f>L11/$B$2</f>
        <v>#REF!</v>
      </c>
      <c r="R11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11" s="22" t="e">
        <f>SUM('KPI_FY 25-26_Q3'!#REF!,'KPI_FY 25-26_Q3'!#REF!,'KPI_FY 25-26_Q3'!#REF!,'KPI_FY 25-26_Q3'!#REF!,'KPI_FY 25-26_Q3'!#REF!,'KPI_FY 25-26_Q3'!#REF!,'KPI_FY 25-26_Q3'!O15,'KPI_FY 25-26_Q3'!AG15,'KPI_FY 25-26_Q3'!AY15,'KPI_FY 25-26_Q3'!#REF!,'KPI_FY 25-26_Q3'!#REF!,'KPI_FY 25-26_Q3'!#REF!)</f>
        <v>#REF!</v>
      </c>
      <c r="T11" s="26">
        <v>216</v>
      </c>
      <c r="U11" s="2">
        <v>178</v>
      </c>
      <c r="V11" s="109" t="e">
        <f>N11+K11+I11+G11+Q11</f>
        <v>#REF!</v>
      </c>
    </row>
    <row r="12" spans="1:23" ht="14.5" hidden="1" x14ac:dyDescent="0.35">
      <c r="A12" s="25" t="s">
        <v>49</v>
      </c>
      <c r="B12" s="25">
        <v>4</v>
      </c>
      <c r="C12" s="19" t="e">
        <f>SUM('KPI_FY 25-26_Q3'!#REF!,'KPI_FY 25-26_Q3'!#REF!,'KPI_FY 25-26_Q3'!#REF!,'KPI_FY 25-26_Q3'!#REF!,'KPI_FY 25-26_Q3'!#REF!,'KPI_FY 25-26_Q3'!#REF!,'KPI_FY 25-26_Q3'!C16,'KPI_FY 25-26_Q3'!U16,'KPI_FY 25-26_Q3'!AM16,'KPI_FY 25-26_Q3'!#REF!,'KPI_FY 25-26_Q3'!#REF!,'KPI_FY 25-26_Q3'!#REF!)</f>
        <v>#REF!</v>
      </c>
      <c r="D12" s="19" t="e">
        <f>SUM('KPI_FY 25-26_Q3'!#REF!,'KPI_FY 25-26_Q3'!#REF!,'KPI_FY 25-26_Q3'!#REF!,'KPI_FY 25-26_Q3'!#REF!,'KPI_FY 25-26_Q3'!#REF!,'KPI_FY 25-26_Q3'!#REF!,'KPI_FY 25-26_Q3'!D16,'KPI_FY 25-26_Q3'!V16,'KPI_FY 25-26_Q3'!AN16,'KPI_FY 25-26_Q3'!#REF!,'KPI_FY 25-26_Q3'!#REF!,'KPI_FY 25-26_Q3'!#REF!)</f>
        <v>#REF!</v>
      </c>
      <c r="E12" s="19" t="e">
        <f>SUM('KPI_FY 25-26_Q3'!#REF!,'KPI_FY 25-26_Q3'!#REF!,'KPI_FY 25-26_Q3'!#REF!,'KPI_FY 25-26_Q3'!#REF!,'KPI_FY 25-26_Q3'!#REF!,'KPI_FY 25-26_Q3'!#REF!,'KPI_FY 25-26_Q3'!E16,'KPI_FY 25-26_Q3'!W16,'KPI_FY 25-26_Q3'!AO16,'KPI_FY 25-26_Q3'!#REF!,'KPI_FY 25-26_Q3'!#REF!,'KPI_FY 25-26_Q3'!#REF!)</f>
        <v>#REF!</v>
      </c>
      <c r="F12" s="19" t="e">
        <f>SUM('KPI_FY 25-26_Q3'!#REF!,'KPI_FY 25-26_Q3'!#REF!,'KPI_FY 25-26_Q3'!#REF!,'KPI_FY 25-26_Q3'!#REF!)</f>
        <v>#REF!</v>
      </c>
      <c r="G12" s="110" t="e">
        <f t="shared" ref="G12" si="11">F12/$B$2</f>
        <v>#REF!</v>
      </c>
      <c r="H12" s="19" t="e">
        <f>SUM('KPI_FY 25-26_Q3'!#REF!,'KPI_FY 25-26_Q3'!#REF!,'KPI_FY 25-26_Q3'!#REF!,'KPI_FY 25-26_Q3'!#REF!,'KPI_FY 25-26_Q3'!#REF!,'KPI_FY 25-26_Q3'!#REF!,'KPI_FY 25-26_Q3'!H16,'KPI_FY 25-26_Q3'!Z16,'KPI_FY 25-26_Q3'!AR16,'KPI_FY 25-26_Q3'!#REF!,'KPI_FY 25-26_Q3'!#REF!,'KPI_FY 25-26_Q3'!#REF!)</f>
        <v>#REF!</v>
      </c>
      <c r="I12" s="110" t="e">
        <f t="shared" ref="I12" si="12">H12/$B$2</f>
        <v>#REF!</v>
      </c>
      <c r="J12" s="19" t="e">
        <f>SUM('KPI_FY 25-26_Q3'!#REF!,'KPI_FY 25-26_Q3'!#REF!,'KPI_FY 25-26_Q3'!#REF!,'KPI_FY 25-26_Q3'!#REF!,'KPI_FY 25-26_Q3'!#REF!,'KPI_FY 25-26_Q3'!#REF!,'KPI_FY 25-26_Q3'!J16,'KPI_FY 25-26_Q3'!AB16,'KPI_FY 25-26_Q3'!AT16,'KPI_FY 25-26_Q3'!#REF!,'KPI_FY 25-26_Q3'!#REF!,'KPI_FY 25-26_Q3'!#REF!)</f>
        <v>#REF!</v>
      </c>
      <c r="K12" s="110" t="e">
        <f t="shared" ref="K12" si="13">J12/$B$2</f>
        <v>#REF!</v>
      </c>
      <c r="L12" s="19" t="e">
        <f>SUM('KPI_FY 25-26_Q3'!#REF!,'KPI_FY 25-26_Q3'!#REF!,'KPI_FY 25-26_Q3'!#REF!,'KPI_FY 25-26_Q3'!#REF!,'KPI_FY 25-26_Q3'!#REF!,'KPI_FY 25-26_Q3'!#REF!,'KPI_FY 25-26_Q3'!L16,'KPI_FY 25-26_Q3'!AD16,'KPI_FY 25-26_Q3'!AV16,'KPI_FY 25-26_Q3'!#REF!,'KPI_FY 25-26_Q3'!#REF!,'KPI_FY 25-26_Q3'!#REF!)</f>
        <v>#REF!</v>
      </c>
      <c r="M12" s="110" t="e">
        <f>C12/$B$2</f>
        <v>#REF!</v>
      </c>
      <c r="N12" s="110" t="e">
        <f>(C12-L12)/$B$2</f>
        <v>#REF!</v>
      </c>
      <c r="O12" s="124" t="e">
        <f>IF((AND(D12=0,F12=0)),0,(F12+L12)/(D12+F12+L12))</f>
        <v>#REF!</v>
      </c>
      <c r="P12" s="110" t="e">
        <f>S12/($B$2*U12)</f>
        <v>#REF!</v>
      </c>
      <c r="Q12" s="110" t="e">
        <f>L12/$B$2</f>
        <v>#REF!</v>
      </c>
      <c r="R12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12" s="22" t="e">
        <f>SUM('KPI_FY 25-26_Q3'!#REF!,'KPI_FY 25-26_Q3'!#REF!,'KPI_FY 25-26_Q3'!#REF!,'KPI_FY 25-26_Q3'!#REF!,'KPI_FY 25-26_Q3'!#REF!,'KPI_FY 25-26_Q3'!#REF!,'KPI_FY 25-26_Q3'!O16,'KPI_FY 25-26_Q3'!AG16,'KPI_FY 25-26_Q3'!AY16,'KPI_FY 25-26_Q3'!#REF!,'KPI_FY 25-26_Q3'!#REF!,'KPI_FY 25-26_Q3'!#REF!)</f>
        <v>#REF!</v>
      </c>
      <c r="T12" s="26">
        <v>216</v>
      </c>
      <c r="U12" s="2">
        <v>216</v>
      </c>
      <c r="V12" s="109" t="e">
        <f t="shared" ref="V12" si="14">N12+K12+I12+G12+Q12</f>
        <v>#REF!</v>
      </c>
    </row>
    <row r="13" spans="1:23" ht="14.5" x14ac:dyDescent="0.35">
      <c r="A13" s="25" t="s">
        <v>87</v>
      </c>
      <c r="B13" s="70" t="s">
        <v>45</v>
      </c>
      <c r="C13" s="14" t="e">
        <f>SUM(C11:C12)</f>
        <v>#REF!</v>
      </c>
      <c r="D13" s="14" t="e">
        <f t="shared" ref="D13:L13" si="15">SUM(D11:D12)</f>
        <v>#REF!</v>
      </c>
      <c r="E13" s="11" t="e">
        <f t="shared" si="15"/>
        <v>#REF!</v>
      </c>
      <c r="F13" s="14" t="e">
        <f t="shared" si="15"/>
        <v>#REF!</v>
      </c>
      <c r="G13" s="111" t="e">
        <f>(G11*$U11+G12*$U12)/$U13</f>
        <v>#REF!</v>
      </c>
      <c r="H13" s="11" t="e">
        <f t="shared" si="15"/>
        <v>#REF!</v>
      </c>
      <c r="I13" s="111" t="e">
        <f>(I11*$U11+I12*$U12)/$U13</f>
        <v>#REF!</v>
      </c>
      <c r="J13" s="11" t="e">
        <f t="shared" si="15"/>
        <v>#REF!</v>
      </c>
      <c r="K13" s="111" t="e">
        <f>(K11*$U11+K12*$U12)/$U13</f>
        <v>#REF!</v>
      </c>
      <c r="L13" s="11" t="e">
        <f t="shared" si="15"/>
        <v>#REF!</v>
      </c>
      <c r="M13" s="111" t="e">
        <f t="shared" ref="M13:Q13" si="16">(M11*$U11+M12*$U12)/$U13</f>
        <v>#REF!</v>
      </c>
      <c r="N13" s="111" t="e">
        <f t="shared" si="16"/>
        <v>#REF!</v>
      </c>
      <c r="O13" s="111" t="e">
        <f t="shared" si="16"/>
        <v>#REF!</v>
      </c>
      <c r="P13" s="111" t="e">
        <f t="shared" si="16"/>
        <v>#REF!</v>
      </c>
      <c r="Q13" s="111" t="e">
        <f t="shared" si="16"/>
        <v>#REF!</v>
      </c>
      <c r="R13" s="32" t="e">
        <f t="shared" ref="R13:S13" si="17">SUM(R11:R12)</f>
        <v>#REF!</v>
      </c>
      <c r="S13" s="14" t="e">
        <f t="shared" si="17"/>
        <v>#REF!</v>
      </c>
      <c r="T13" s="69">
        <f>SUM(T11:T12)</f>
        <v>432</v>
      </c>
      <c r="U13" s="32">
        <v>394</v>
      </c>
      <c r="V13" s="109"/>
    </row>
    <row r="14" spans="1:23" ht="14.5" hidden="1" x14ac:dyDescent="0.35">
      <c r="A14" s="25" t="s">
        <v>50</v>
      </c>
      <c r="B14" s="25">
        <v>5</v>
      </c>
      <c r="C14" s="19" t="e">
        <f>SUM('KPI_FY 25-26_Q3'!#REF!,'KPI_FY 25-26_Q3'!#REF!,'KPI_FY 25-26_Q3'!#REF!,'KPI_FY 25-26_Q3'!#REF!,'KPI_FY 25-26_Q3'!#REF!,'KPI_FY 25-26_Q3'!#REF!,'KPI_FY 25-26_Q3'!C18,'KPI_FY 25-26_Q3'!U18,'KPI_FY 25-26_Q3'!AM18,'KPI_FY 25-26_Q3'!#REF!,'KPI_FY 25-26_Q3'!#REF!,'KPI_FY 25-26_Q3'!#REF!)</f>
        <v>#REF!</v>
      </c>
      <c r="D14" s="19" t="e">
        <f>SUM('KPI_FY 25-26_Q3'!#REF!,'KPI_FY 25-26_Q3'!#REF!,'KPI_FY 25-26_Q3'!#REF!,'KPI_FY 25-26_Q3'!#REF!,'KPI_FY 25-26_Q3'!#REF!,'KPI_FY 25-26_Q3'!#REF!,'KPI_FY 25-26_Q3'!D18,'KPI_FY 25-26_Q3'!V18,'KPI_FY 25-26_Q3'!AN18,'KPI_FY 25-26_Q3'!#REF!,'KPI_FY 25-26_Q3'!#REF!,'KPI_FY 25-26_Q3'!#REF!)</f>
        <v>#REF!</v>
      </c>
      <c r="E14" s="19" t="e">
        <f>SUM('KPI_FY 25-26_Q3'!#REF!,'KPI_FY 25-26_Q3'!#REF!,'KPI_FY 25-26_Q3'!#REF!,'KPI_FY 25-26_Q3'!#REF!,'KPI_FY 25-26_Q3'!#REF!,'KPI_FY 25-26_Q3'!#REF!,'KPI_FY 25-26_Q3'!E18,'KPI_FY 25-26_Q3'!W18,'KPI_FY 25-26_Q3'!AO18,'KPI_FY 25-26_Q3'!#REF!,'KPI_FY 25-26_Q3'!#REF!,'KPI_FY 25-26_Q3'!#REF!)</f>
        <v>#REF!</v>
      </c>
      <c r="F14" s="19" t="e">
        <f>SUM('KPI_FY 25-26_Q3'!#REF!,'KPI_FY 25-26_Q3'!#REF!,'KPI_FY 25-26_Q3'!#REF!,'KPI_FY 25-26_Q3'!#REF!)</f>
        <v>#REF!</v>
      </c>
      <c r="G14" s="110" t="e">
        <f>F14/$B$2</f>
        <v>#REF!</v>
      </c>
      <c r="H14" s="19" t="e">
        <f>SUM('KPI_FY 25-26_Q3'!#REF!,'KPI_FY 25-26_Q3'!#REF!,'KPI_FY 25-26_Q3'!#REF!,'KPI_FY 25-26_Q3'!#REF!,'KPI_FY 25-26_Q3'!#REF!,'KPI_FY 25-26_Q3'!#REF!,'KPI_FY 25-26_Q3'!H18,'KPI_FY 25-26_Q3'!Z18,'KPI_FY 25-26_Q3'!AR18,'KPI_FY 25-26_Q3'!#REF!,'KPI_FY 25-26_Q3'!#REF!,'KPI_FY 25-26_Q3'!#REF!)</f>
        <v>#REF!</v>
      </c>
      <c r="I14" s="110" t="e">
        <f>H14/$B$2</f>
        <v>#REF!</v>
      </c>
      <c r="J14" s="19" t="e">
        <f>SUM('KPI_FY 25-26_Q3'!#REF!,'KPI_FY 25-26_Q3'!#REF!,'KPI_FY 25-26_Q3'!#REF!,'KPI_FY 25-26_Q3'!#REF!,'KPI_FY 25-26_Q3'!#REF!,'KPI_FY 25-26_Q3'!#REF!,'KPI_FY 25-26_Q3'!J18,'KPI_FY 25-26_Q3'!AB18,'KPI_FY 25-26_Q3'!AT18,'KPI_FY 25-26_Q3'!#REF!,'KPI_FY 25-26_Q3'!#REF!,'KPI_FY 25-26_Q3'!#REF!)</f>
        <v>#REF!</v>
      </c>
      <c r="K14" s="110" t="e">
        <f>J14/$B$2</f>
        <v>#REF!</v>
      </c>
      <c r="L14" s="19" t="e">
        <f>SUM('KPI_FY 25-26_Q3'!#REF!,'KPI_FY 25-26_Q3'!#REF!,'KPI_FY 25-26_Q3'!#REF!,'KPI_FY 25-26_Q3'!#REF!,'KPI_FY 25-26_Q3'!#REF!,'KPI_FY 25-26_Q3'!#REF!,'KPI_FY 25-26_Q3'!L18,'KPI_FY 25-26_Q3'!AD18,'KPI_FY 25-26_Q3'!AV18,'KPI_FY 25-26_Q3'!#REF!,'KPI_FY 25-26_Q3'!#REF!,'KPI_FY 25-26_Q3'!#REF!)</f>
        <v>#REF!</v>
      </c>
      <c r="M14" s="110" t="e">
        <f>C14/$B$2</f>
        <v>#REF!</v>
      </c>
      <c r="N14" s="110" t="e">
        <f>(C14-L14)/$B$2</f>
        <v>#REF!</v>
      </c>
      <c r="O14" s="124" t="e">
        <f>IF((AND(D14=0,F14=0)),0,(F14+L14)/(D14+F14+L14))</f>
        <v>#REF!</v>
      </c>
      <c r="P14" s="110" t="e">
        <f>S14/($B$2*U14)</f>
        <v>#REF!</v>
      </c>
      <c r="Q14" s="110" t="e">
        <f>L14/$B$2</f>
        <v>#REF!</v>
      </c>
      <c r="R14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14" s="22" t="e">
        <f>SUM('KPI_FY 25-26_Q3'!#REF!,'KPI_FY 25-26_Q3'!#REF!,'KPI_FY 25-26_Q3'!#REF!,'KPI_FY 25-26_Q3'!#REF!,'KPI_FY 25-26_Q3'!#REF!,'KPI_FY 25-26_Q3'!#REF!,'KPI_FY 25-26_Q3'!O18,'KPI_FY 25-26_Q3'!AG18,'KPI_FY 25-26_Q3'!AY18,'KPI_FY 25-26_Q3'!#REF!,'KPI_FY 25-26_Q3'!#REF!,'KPI_FY 25-26_Q3'!#REF!)</f>
        <v>#REF!</v>
      </c>
      <c r="T14" s="2">
        <v>410</v>
      </c>
      <c r="U14" s="2">
        <v>350</v>
      </c>
      <c r="V14" s="109" t="e">
        <f>N14+K14+I14+G14+Q14</f>
        <v>#REF!</v>
      </c>
    </row>
    <row r="15" spans="1:23" ht="14.5" hidden="1" x14ac:dyDescent="0.35">
      <c r="A15" s="25" t="s">
        <v>52</v>
      </c>
      <c r="B15" s="25">
        <v>6</v>
      </c>
      <c r="C15" s="19" t="e">
        <f>SUM('KPI_FY 25-26_Q3'!#REF!,'KPI_FY 25-26_Q3'!#REF!,'KPI_FY 25-26_Q3'!#REF!,'KPI_FY 25-26_Q3'!#REF!,'KPI_FY 25-26_Q3'!#REF!,'KPI_FY 25-26_Q3'!#REF!,'KPI_FY 25-26_Q3'!C19,'KPI_FY 25-26_Q3'!U19,'KPI_FY 25-26_Q3'!AM19,'KPI_FY 25-26_Q3'!#REF!,'KPI_FY 25-26_Q3'!#REF!,'KPI_FY 25-26_Q3'!#REF!)</f>
        <v>#REF!</v>
      </c>
      <c r="D15" s="19" t="e">
        <f>SUM('KPI_FY 25-26_Q3'!#REF!,'KPI_FY 25-26_Q3'!#REF!,'KPI_FY 25-26_Q3'!#REF!,'KPI_FY 25-26_Q3'!#REF!,'KPI_FY 25-26_Q3'!#REF!,'KPI_FY 25-26_Q3'!#REF!,'KPI_FY 25-26_Q3'!D19,'KPI_FY 25-26_Q3'!V19,'KPI_FY 25-26_Q3'!AN19,'KPI_FY 25-26_Q3'!#REF!,'KPI_FY 25-26_Q3'!#REF!,'KPI_FY 25-26_Q3'!#REF!)</f>
        <v>#REF!</v>
      </c>
      <c r="E15" s="19" t="e">
        <f>SUM('KPI_FY 25-26_Q3'!#REF!,'KPI_FY 25-26_Q3'!#REF!,'KPI_FY 25-26_Q3'!#REF!,'KPI_FY 25-26_Q3'!#REF!,'KPI_FY 25-26_Q3'!#REF!,'KPI_FY 25-26_Q3'!#REF!,'KPI_FY 25-26_Q3'!E19,'KPI_FY 25-26_Q3'!W19,'KPI_FY 25-26_Q3'!AO19,'KPI_FY 25-26_Q3'!#REF!,'KPI_FY 25-26_Q3'!#REF!,'KPI_FY 25-26_Q3'!#REF!)</f>
        <v>#REF!</v>
      </c>
      <c r="F15" s="19" t="e">
        <f>SUM('KPI_FY 25-26_Q3'!#REF!,'KPI_FY 25-26_Q3'!#REF!,'KPI_FY 25-26_Q3'!#REF!,'KPI_FY 25-26_Q3'!#REF!)</f>
        <v>#REF!</v>
      </c>
      <c r="G15" s="110" t="e">
        <f t="shared" ref="G15" si="18">F15/$B$2</f>
        <v>#REF!</v>
      </c>
      <c r="H15" s="19" t="e">
        <f>SUM('KPI_FY 25-26_Q3'!#REF!,'KPI_FY 25-26_Q3'!#REF!,'KPI_FY 25-26_Q3'!#REF!,'KPI_FY 25-26_Q3'!#REF!,'KPI_FY 25-26_Q3'!#REF!,'KPI_FY 25-26_Q3'!#REF!,'KPI_FY 25-26_Q3'!H19,'KPI_FY 25-26_Q3'!Z19,'KPI_FY 25-26_Q3'!AR19,'KPI_FY 25-26_Q3'!#REF!,'KPI_FY 25-26_Q3'!#REF!,'KPI_FY 25-26_Q3'!#REF!)</f>
        <v>#REF!</v>
      </c>
      <c r="I15" s="110" t="e">
        <f t="shared" ref="I15" si="19">H15/$B$2</f>
        <v>#REF!</v>
      </c>
      <c r="J15" s="19" t="e">
        <f>SUM('KPI_FY 25-26_Q3'!#REF!,'KPI_FY 25-26_Q3'!#REF!,'KPI_FY 25-26_Q3'!#REF!,'KPI_FY 25-26_Q3'!#REF!,'KPI_FY 25-26_Q3'!#REF!,'KPI_FY 25-26_Q3'!#REF!,'KPI_FY 25-26_Q3'!J19,'KPI_FY 25-26_Q3'!AB19,'KPI_FY 25-26_Q3'!AT19,'KPI_FY 25-26_Q3'!#REF!,'KPI_FY 25-26_Q3'!#REF!,'KPI_FY 25-26_Q3'!#REF!)</f>
        <v>#REF!</v>
      </c>
      <c r="K15" s="110" t="e">
        <f t="shared" ref="K15" si="20">J15/$B$2</f>
        <v>#REF!</v>
      </c>
      <c r="L15" s="19" t="e">
        <f>SUM('KPI_FY 25-26_Q3'!#REF!,'KPI_FY 25-26_Q3'!#REF!,'KPI_FY 25-26_Q3'!#REF!,'KPI_FY 25-26_Q3'!#REF!,'KPI_FY 25-26_Q3'!#REF!,'KPI_FY 25-26_Q3'!#REF!,'KPI_FY 25-26_Q3'!L19,'KPI_FY 25-26_Q3'!AD19,'KPI_FY 25-26_Q3'!AV19,'KPI_FY 25-26_Q3'!#REF!,'KPI_FY 25-26_Q3'!#REF!,'KPI_FY 25-26_Q3'!#REF!)</f>
        <v>#REF!</v>
      </c>
      <c r="M15" s="110" t="e">
        <f>C15/$B$2</f>
        <v>#REF!</v>
      </c>
      <c r="N15" s="110" t="e">
        <f>(C15-L15)/$B$2</f>
        <v>#REF!</v>
      </c>
      <c r="O15" s="124" t="e">
        <f>IF((AND(D15=0,F15=0)),0,(F15+L15)/(D15+F15+L15))</f>
        <v>#REF!</v>
      </c>
      <c r="P15" s="110" t="e">
        <f>S15/($B$2*U15)</f>
        <v>#REF!</v>
      </c>
      <c r="Q15" s="110" t="e">
        <f>L15/$B$2</f>
        <v>#REF!</v>
      </c>
      <c r="R15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15" s="22" t="e">
        <f>SUM('KPI_FY 25-26_Q3'!#REF!,'KPI_FY 25-26_Q3'!#REF!,'KPI_FY 25-26_Q3'!#REF!,'KPI_FY 25-26_Q3'!#REF!,'KPI_FY 25-26_Q3'!#REF!,'KPI_FY 25-26_Q3'!#REF!,'KPI_FY 25-26_Q3'!O19,'KPI_FY 25-26_Q3'!AG19,'KPI_FY 25-26_Q3'!AY19,'KPI_FY 25-26_Q3'!#REF!,'KPI_FY 25-26_Q3'!#REF!,'KPI_FY 25-26_Q3'!#REF!)</f>
        <v>#REF!</v>
      </c>
      <c r="T15" s="2">
        <v>410</v>
      </c>
      <c r="U15" s="2">
        <v>350</v>
      </c>
      <c r="V15" s="109" t="e">
        <f t="shared" ref="V15" si="21">N15+K15+I15+G15+Q15</f>
        <v>#REF!</v>
      </c>
    </row>
    <row r="16" spans="1:23" ht="14.5" x14ac:dyDescent="0.35">
      <c r="A16" s="25" t="s">
        <v>88</v>
      </c>
      <c r="B16" s="49" t="s">
        <v>45</v>
      </c>
      <c r="C16" s="14" t="e">
        <f>SUM(C14:C15)</f>
        <v>#REF!</v>
      </c>
      <c r="D16" s="14" t="e">
        <f t="shared" ref="D16:L16" si="22">SUM(D14:D15)</f>
        <v>#REF!</v>
      </c>
      <c r="E16" s="11" t="e">
        <f t="shared" si="22"/>
        <v>#REF!</v>
      </c>
      <c r="F16" s="11" t="e">
        <f t="shared" si="22"/>
        <v>#REF!</v>
      </c>
      <c r="G16" s="111" t="e">
        <f>(G14*$U14+G15*$U15)/$U16</f>
        <v>#REF!</v>
      </c>
      <c r="H16" s="11" t="e">
        <f t="shared" si="22"/>
        <v>#REF!</v>
      </c>
      <c r="I16" s="111" t="e">
        <f>(I14*$U14+I15*$U15)/$U16</f>
        <v>#REF!</v>
      </c>
      <c r="J16" s="11" t="e">
        <f t="shared" si="22"/>
        <v>#REF!</v>
      </c>
      <c r="K16" s="111" t="e">
        <f>(K14*$U14+K15*$U15)/$U16</f>
        <v>#REF!</v>
      </c>
      <c r="L16" s="11" t="e">
        <f t="shared" si="22"/>
        <v>#REF!</v>
      </c>
      <c r="M16" s="111" t="e">
        <f t="shared" ref="M16:Q16" si="23">(M14*$U14+M15*$U15)/$U16</f>
        <v>#REF!</v>
      </c>
      <c r="N16" s="111" t="e">
        <f t="shared" si="23"/>
        <v>#REF!</v>
      </c>
      <c r="O16" s="111" t="e">
        <f t="shared" si="23"/>
        <v>#REF!</v>
      </c>
      <c r="P16" s="111" t="e">
        <f t="shared" si="23"/>
        <v>#REF!</v>
      </c>
      <c r="Q16" s="111" t="e">
        <f t="shared" si="23"/>
        <v>#REF!</v>
      </c>
      <c r="R16" s="32" t="e">
        <f t="shared" ref="R16:S16" si="24">SUM(R14:R15)</f>
        <v>#REF!</v>
      </c>
      <c r="S16" s="14" t="e">
        <f t="shared" si="24"/>
        <v>#REF!</v>
      </c>
      <c r="T16" s="10">
        <f>SUM(T14:T15)</f>
        <v>820</v>
      </c>
      <c r="U16" s="32">
        <v>700</v>
      </c>
      <c r="V16" s="109"/>
    </row>
    <row r="17" spans="1:23" ht="14.5" hidden="1" x14ac:dyDescent="0.35">
      <c r="A17" s="25" t="s">
        <v>53</v>
      </c>
      <c r="B17" s="25">
        <v>1</v>
      </c>
      <c r="C17" s="19" t="e">
        <f>SUM('KPI_FY 25-26_Q3'!#REF!,'KPI_FY 25-26_Q3'!#REF!,'KPI_FY 25-26_Q3'!#REF!,'KPI_FY 25-26_Q3'!#REF!,'KPI_FY 25-26_Q3'!#REF!,'KPI_FY 25-26_Q3'!#REF!,'KPI_FY 25-26_Q3'!C21,'KPI_FY 25-26_Q3'!U21,'KPI_FY 25-26_Q3'!AM21,'KPI_FY 25-26_Q3'!#REF!,'KPI_FY 25-26_Q3'!#REF!,'KPI_FY 25-26_Q3'!#REF!)</f>
        <v>#REF!</v>
      </c>
      <c r="D17" s="19" t="e">
        <f>SUM('KPI_FY 25-26_Q3'!#REF!,'KPI_FY 25-26_Q3'!#REF!,'KPI_FY 25-26_Q3'!#REF!,'KPI_FY 25-26_Q3'!#REF!,'KPI_FY 25-26_Q3'!#REF!,'KPI_FY 25-26_Q3'!#REF!,'KPI_FY 25-26_Q3'!D21,'KPI_FY 25-26_Q3'!V21,'KPI_FY 25-26_Q3'!AN21,'KPI_FY 25-26_Q3'!#REF!,'KPI_FY 25-26_Q3'!#REF!,'KPI_FY 25-26_Q3'!#REF!)</f>
        <v>#REF!</v>
      </c>
      <c r="E17" s="19" t="e">
        <f>SUM('KPI_FY 25-26_Q3'!#REF!,'KPI_FY 25-26_Q3'!#REF!,'KPI_FY 25-26_Q3'!#REF!,'KPI_FY 25-26_Q3'!#REF!,'KPI_FY 25-26_Q3'!#REF!,'KPI_FY 25-26_Q3'!#REF!,'KPI_FY 25-26_Q3'!E21,'KPI_FY 25-26_Q3'!W21,'KPI_FY 25-26_Q3'!AO21,'KPI_FY 25-26_Q3'!#REF!,'KPI_FY 25-26_Q3'!#REF!,'KPI_FY 25-26_Q3'!#REF!)</f>
        <v>#REF!</v>
      </c>
      <c r="F17" s="19" t="e">
        <f>SUM('KPI_FY 25-26_Q3'!#REF!,'KPI_FY 25-26_Q3'!#REF!,'KPI_FY 25-26_Q3'!#REF!,'KPI_FY 25-26_Q3'!#REF!)</f>
        <v>#REF!</v>
      </c>
      <c r="G17" s="110" t="e">
        <f>F17/$B$2</f>
        <v>#REF!</v>
      </c>
      <c r="H17" s="19" t="e">
        <f>SUM('KPI_FY 25-26_Q3'!#REF!,'KPI_FY 25-26_Q3'!#REF!,'KPI_FY 25-26_Q3'!#REF!,'KPI_FY 25-26_Q3'!#REF!,'KPI_FY 25-26_Q3'!#REF!,'KPI_FY 25-26_Q3'!#REF!,'KPI_FY 25-26_Q3'!H21,'KPI_FY 25-26_Q3'!Z21,'KPI_FY 25-26_Q3'!AR21,'KPI_FY 25-26_Q3'!#REF!,'KPI_FY 25-26_Q3'!#REF!,'KPI_FY 25-26_Q3'!#REF!)</f>
        <v>#REF!</v>
      </c>
      <c r="I17" s="110" t="e">
        <f>H17/$B$2</f>
        <v>#REF!</v>
      </c>
      <c r="J17" s="19" t="e">
        <f>SUM('KPI_FY 25-26_Q3'!#REF!,'KPI_FY 25-26_Q3'!#REF!,'KPI_FY 25-26_Q3'!#REF!,'KPI_FY 25-26_Q3'!#REF!,'KPI_FY 25-26_Q3'!#REF!,'KPI_FY 25-26_Q3'!#REF!,'KPI_FY 25-26_Q3'!J21,'KPI_FY 25-26_Q3'!AB21,'KPI_FY 25-26_Q3'!AT21,'KPI_FY 25-26_Q3'!#REF!,'KPI_FY 25-26_Q3'!#REF!,'KPI_FY 25-26_Q3'!#REF!)</f>
        <v>#REF!</v>
      </c>
      <c r="K17" s="110" t="e">
        <f>J17/$B$2</f>
        <v>#REF!</v>
      </c>
      <c r="L17" s="19" t="e">
        <f>SUM('KPI_FY 25-26_Q3'!#REF!,'KPI_FY 25-26_Q3'!#REF!,'KPI_FY 25-26_Q3'!#REF!,'KPI_FY 25-26_Q3'!#REF!,'KPI_FY 25-26_Q3'!#REF!,'KPI_FY 25-26_Q3'!#REF!,'KPI_FY 25-26_Q3'!L21,'KPI_FY 25-26_Q3'!AD21,'KPI_FY 25-26_Q3'!AV21,'KPI_FY 25-26_Q3'!#REF!,'KPI_FY 25-26_Q3'!#REF!,'KPI_FY 25-26_Q3'!#REF!)</f>
        <v>#REF!</v>
      </c>
      <c r="M17" s="110" t="e">
        <f>C17/$B$2</f>
        <v>#REF!</v>
      </c>
      <c r="N17" s="110" t="e">
        <f>(C17-L17)/$B$2</f>
        <v>#REF!</v>
      </c>
      <c r="O17" s="124" t="e">
        <f>IF((AND(D17=0,F17=0)),0,(F17+L17)/(D17+F17+L17))</f>
        <v>#REF!</v>
      </c>
      <c r="P17" s="110" t="e">
        <f>S17/($B$2*U17)</f>
        <v>#REF!</v>
      </c>
      <c r="Q17" s="110" t="e">
        <f>L17/$B$2</f>
        <v>#REF!</v>
      </c>
      <c r="R17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17" s="34" t="e">
        <f>SUM('KPI_FY 25-26_Q3'!#REF!,'KPI_FY 25-26_Q3'!#REF!,'KPI_FY 25-26_Q3'!#REF!,'KPI_FY 25-26_Q3'!#REF!,'KPI_FY 25-26_Q3'!#REF!,'KPI_FY 25-26_Q3'!#REF!,'KPI_FY 25-26_Q3'!O21,'KPI_FY 25-26_Q3'!AG21,'KPI_FY 25-26_Q3'!AY21,'KPI_FY 25-26_Q3'!#REF!,'KPI_FY 25-26_Q3'!#REF!,'KPI_FY 25-26_Q3'!#REF!)</f>
        <v>#REF!</v>
      </c>
      <c r="T17" s="2">
        <v>450</v>
      </c>
      <c r="U17" s="2">
        <v>450</v>
      </c>
      <c r="V17" s="109" t="e">
        <f>N17+K17+I17+G17+Q17</f>
        <v>#REF!</v>
      </c>
    </row>
    <row r="18" spans="1:23" ht="14.5" hidden="1" x14ac:dyDescent="0.35">
      <c r="A18" s="25" t="s">
        <v>53</v>
      </c>
      <c r="B18" s="25">
        <v>2</v>
      </c>
      <c r="C18" s="19" t="e">
        <f>SUM('KPI_FY 25-26_Q3'!#REF!,'KPI_FY 25-26_Q3'!#REF!,'KPI_FY 25-26_Q3'!#REF!,'KPI_FY 25-26_Q3'!#REF!,'KPI_FY 25-26_Q3'!#REF!,'KPI_FY 25-26_Q3'!#REF!,'KPI_FY 25-26_Q3'!C22,'KPI_FY 25-26_Q3'!U22,'KPI_FY 25-26_Q3'!AM22,'KPI_FY 25-26_Q3'!#REF!,'KPI_FY 25-26_Q3'!#REF!,'KPI_FY 25-26_Q3'!#REF!)</f>
        <v>#REF!</v>
      </c>
      <c r="D18" s="19" t="e">
        <f>SUM('KPI_FY 25-26_Q3'!#REF!,'KPI_FY 25-26_Q3'!#REF!,'KPI_FY 25-26_Q3'!#REF!,'KPI_FY 25-26_Q3'!#REF!,'KPI_FY 25-26_Q3'!#REF!,'KPI_FY 25-26_Q3'!#REF!,'KPI_FY 25-26_Q3'!D22,'KPI_FY 25-26_Q3'!V22,'KPI_FY 25-26_Q3'!AN22,'KPI_FY 25-26_Q3'!#REF!,'KPI_FY 25-26_Q3'!#REF!,'KPI_FY 25-26_Q3'!#REF!)</f>
        <v>#REF!</v>
      </c>
      <c r="E18" s="19" t="e">
        <f>SUM('KPI_FY 25-26_Q3'!#REF!,'KPI_FY 25-26_Q3'!#REF!,'KPI_FY 25-26_Q3'!#REF!,'KPI_FY 25-26_Q3'!#REF!,'KPI_FY 25-26_Q3'!#REF!,'KPI_FY 25-26_Q3'!#REF!,'KPI_FY 25-26_Q3'!E22,'KPI_FY 25-26_Q3'!W22,'KPI_FY 25-26_Q3'!AO22,'KPI_FY 25-26_Q3'!#REF!,'KPI_FY 25-26_Q3'!#REF!,'KPI_FY 25-26_Q3'!#REF!)</f>
        <v>#REF!</v>
      </c>
      <c r="F18" s="19" t="e">
        <f>SUM('KPI_FY 25-26_Q3'!#REF!,'KPI_FY 25-26_Q3'!#REF!,'KPI_FY 25-26_Q3'!#REF!,'KPI_FY 25-26_Q3'!#REF!)</f>
        <v>#REF!</v>
      </c>
      <c r="G18" s="110" t="e">
        <f t="shared" ref="G18" si="25">F18/$B$2</f>
        <v>#REF!</v>
      </c>
      <c r="H18" s="19" t="e">
        <f>SUM('KPI_FY 25-26_Q3'!#REF!,'KPI_FY 25-26_Q3'!#REF!,'KPI_FY 25-26_Q3'!#REF!,'KPI_FY 25-26_Q3'!#REF!,'KPI_FY 25-26_Q3'!#REF!,'KPI_FY 25-26_Q3'!#REF!,'KPI_FY 25-26_Q3'!H22,'KPI_FY 25-26_Q3'!Z22,'KPI_FY 25-26_Q3'!AR22,'KPI_FY 25-26_Q3'!#REF!,'KPI_FY 25-26_Q3'!#REF!,'KPI_FY 25-26_Q3'!#REF!)</f>
        <v>#REF!</v>
      </c>
      <c r="I18" s="110" t="e">
        <f t="shared" ref="I18" si="26">H18/$B$2</f>
        <v>#REF!</v>
      </c>
      <c r="J18" s="19" t="e">
        <f>SUM('KPI_FY 25-26_Q3'!#REF!,'KPI_FY 25-26_Q3'!#REF!,'KPI_FY 25-26_Q3'!#REF!,'KPI_FY 25-26_Q3'!#REF!,'KPI_FY 25-26_Q3'!#REF!,'KPI_FY 25-26_Q3'!#REF!,'KPI_FY 25-26_Q3'!J22,'KPI_FY 25-26_Q3'!AB22,'KPI_FY 25-26_Q3'!AT22,'KPI_FY 25-26_Q3'!#REF!,'KPI_FY 25-26_Q3'!#REF!,'KPI_FY 25-26_Q3'!#REF!)</f>
        <v>#REF!</v>
      </c>
      <c r="K18" s="110" t="e">
        <f t="shared" ref="K18" si="27">J18/$B$2</f>
        <v>#REF!</v>
      </c>
      <c r="L18" s="19" t="e">
        <f>SUM('KPI_FY 25-26_Q3'!#REF!,'KPI_FY 25-26_Q3'!#REF!,'KPI_FY 25-26_Q3'!#REF!,'KPI_FY 25-26_Q3'!#REF!,'KPI_FY 25-26_Q3'!#REF!,'KPI_FY 25-26_Q3'!#REF!,'KPI_FY 25-26_Q3'!L22,'KPI_FY 25-26_Q3'!AD22,'KPI_FY 25-26_Q3'!AV22,'KPI_FY 25-26_Q3'!#REF!,'KPI_FY 25-26_Q3'!#REF!,'KPI_FY 25-26_Q3'!#REF!)</f>
        <v>#REF!</v>
      </c>
      <c r="M18" s="110" t="e">
        <f>C18/$B$2</f>
        <v>#REF!</v>
      </c>
      <c r="N18" s="110" t="e">
        <f>(C18-L18)/$B$2</f>
        <v>#REF!</v>
      </c>
      <c r="O18" s="124" t="e">
        <f>IF((AND(D18=0,F18=0)),0,(F18+L18)/(D18+F18+L18))</f>
        <v>#REF!</v>
      </c>
      <c r="P18" s="110" t="e">
        <f>S18/($B$2*U18)</f>
        <v>#REF!</v>
      </c>
      <c r="Q18" s="110" t="e">
        <f>L18/$B$2</f>
        <v>#REF!</v>
      </c>
      <c r="R18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18" s="22" t="e">
        <f>SUM('KPI_FY 25-26_Q3'!#REF!,'KPI_FY 25-26_Q3'!#REF!,'KPI_FY 25-26_Q3'!#REF!,'KPI_FY 25-26_Q3'!#REF!,'KPI_FY 25-26_Q3'!#REF!,'KPI_FY 25-26_Q3'!#REF!,'KPI_FY 25-26_Q3'!O22,'KPI_FY 25-26_Q3'!AG22,'KPI_FY 25-26_Q3'!AY22,'KPI_FY 25-26_Q3'!#REF!,'KPI_FY 25-26_Q3'!#REF!,'KPI_FY 25-26_Q3'!#REF!)</f>
        <v>#REF!</v>
      </c>
      <c r="T18" s="2">
        <v>450</v>
      </c>
      <c r="U18" s="2">
        <v>350</v>
      </c>
      <c r="V18" s="109" t="e">
        <f t="shared" ref="V18" si="28">N18+K18+I18+G18+Q18</f>
        <v>#REF!</v>
      </c>
    </row>
    <row r="19" spans="1:23" ht="14.5" x14ac:dyDescent="0.35">
      <c r="A19" s="25" t="s">
        <v>53</v>
      </c>
      <c r="B19" s="115" t="s">
        <v>45</v>
      </c>
      <c r="C19" s="116" t="e">
        <f>SUM(C17:C18)</f>
        <v>#REF!</v>
      </c>
      <c r="D19" s="116" t="e">
        <f t="shared" ref="D19:L19" si="29">SUM(D17:D18)</f>
        <v>#REF!</v>
      </c>
      <c r="E19" s="117" t="e">
        <f t="shared" si="29"/>
        <v>#REF!</v>
      </c>
      <c r="F19" s="116" t="e">
        <f t="shared" si="29"/>
        <v>#REF!</v>
      </c>
      <c r="G19" s="120" t="e">
        <f>(G17*$U17+G18*$U18)/$U19</f>
        <v>#REF!</v>
      </c>
      <c r="H19" s="117" t="e">
        <f t="shared" si="29"/>
        <v>#REF!</v>
      </c>
      <c r="I19" s="120" t="e">
        <f>(I17*$U17+I18*$U18)/$U19</f>
        <v>#REF!</v>
      </c>
      <c r="J19" s="117" t="e">
        <f t="shared" si="29"/>
        <v>#REF!</v>
      </c>
      <c r="K19" s="120" t="e">
        <f>(K17*$U17+K18*$U18)/$U19</f>
        <v>#REF!</v>
      </c>
      <c r="L19" s="117" t="e">
        <f t="shared" si="29"/>
        <v>#REF!</v>
      </c>
      <c r="M19" s="120" t="e">
        <f t="shared" ref="M19:Q19" si="30">(M17*$U17+M18*$U18)/$U19</f>
        <v>#REF!</v>
      </c>
      <c r="N19" s="120" t="e">
        <f t="shared" si="30"/>
        <v>#REF!</v>
      </c>
      <c r="O19" s="120" t="e">
        <f t="shared" si="30"/>
        <v>#REF!</v>
      </c>
      <c r="P19" s="120" t="e">
        <f t="shared" si="30"/>
        <v>#REF!</v>
      </c>
      <c r="Q19" s="120" t="e">
        <f t="shared" si="30"/>
        <v>#REF!</v>
      </c>
      <c r="R19" s="118" t="e">
        <f t="shared" ref="R19:S19" si="31">SUM(R17:R18)</f>
        <v>#REF!</v>
      </c>
      <c r="S19" s="116" t="e">
        <f t="shared" si="31"/>
        <v>#REF!</v>
      </c>
      <c r="T19" s="119">
        <f>SUM(T17:T18)</f>
        <v>900</v>
      </c>
      <c r="U19" s="118">
        <v>800</v>
      </c>
      <c r="V19" s="109"/>
    </row>
    <row r="20" spans="1:23" ht="14.5" x14ac:dyDescent="0.35">
      <c r="A20" s="2"/>
      <c r="B20" s="112" t="s">
        <v>54</v>
      </c>
      <c r="C20" s="80" t="e">
        <f>SUM(C10,C13,C16,C19)</f>
        <v>#REF!</v>
      </c>
      <c r="D20" s="80" t="e">
        <f t="shared" ref="D20:L20" si="32">SUM(D10,D13,D16,D19)</f>
        <v>#REF!</v>
      </c>
      <c r="E20" s="113" t="e">
        <f t="shared" si="32"/>
        <v>#REF!</v>
      </c>
      <c r="F20" s="80" t="e">
        <f t="shared" si="32"/>
        <v>#REF!</v>
      </c>
      <c r="G20" s="114" t="e">
        <f>(G10*$U10+G13*$U13+G16*$U16+G19*$U19)/$U20</f>
        <v>#REF!</v>
      </c>
      <c r="H20" s="80" t="e">
        <f t="shared" si="32"/>
        <v>#REF!</v>
      </c>
      <c r="I20" s="114" t="e">
        <f>(I10*$U10+I13*$U13+I16*$U16+I19*$U19)/$U20</f>
        <v>#REF!</v>
      </c>
      <c r="J20" s="80" t="e">
        <f t="shared" si="32"/>
        <v>#REF!</v>
      </c>
      <c r="K20" s="114" t="e">
        <f>(K10*$U10+K13*$U13+K16*$U16+K19*$U19)/$U20</f>
        <v>#REF!</v>
      </c>
      <c r="L20" s="80" t="e">
        <f t="shared" si="32"/>
        <v>#REF!</v>
      </c>
      <c r="M20" s="114" t="e">
        <f t="shared" ref="M20:Q20" si="33">(M10*$U10+M13*$U13+M16*$U16+M19*$U19)/$U20</f>
        <v>#REF!</v>
      </c>
      <c r="N20" s="114" t="e">
        <f t="shared" si="33"/>
        <v>#REF!</v>
      </c>
      <c r="O20" s="114" t="e">
        <f t="shared" si="33"/>
        <v>#REF!</v>
      </c>
      <c r="P20" s="114" t="e">
        <f t="shared" si="33"/>
        <v>#REF!</v>
      </c>
      <c r="Q20" s="114" t="e">
        <f t="shared" si="33"/>
        <v>#REF!</v>
      </c>
      <c r="R20" s="82" t="e">
        <f t="shared" ref="R20:S20" si="34">SUM(R10,R13,R16,R19)</f>
        <v>#REF!</v>
      </c>
      <c r="S20" s="80" t="e">
        <f t="shared" si="34"/>
        <v>#REF!</v>
      </c>
      <c r="T20" s="85">
        <f>SUM(T19,T16,T13,T10)</f>
        <v>2792</v>
      </c>
      <c r="U20" s="85">
        <f>SUM(U10,U13,U16,U19)</f>
        <v>2491</v>
      </c>
      <c r="V20" s="109"/>
    </row>
    <row r="21" spans="1:23" ht="14.5" hidden="1" x14ac:dyDescent="0.35">
      <c r="A21" s="2" t="s">
        <v>55</v>
      </c>
      <c r="B21" s="2" t="s">
        <v>56</v>
      </c>
      <c r="C21" s="19" t="e">
        <f>SUM('KPI_FY 25-26_Q3'!#REF!,'KPI_FY 25-26_Q3'!#REF!,'KPI_FY 25-26_Q3'!#REF!,'KPI_FY 25-26_Q3'!#REF!,'KPI_FY 25-26_Q3'!#REF!,'KPI_FY 25-26_Q3'!#REF!,'KPI_FY 25-26_Q3'!C25,'KPI_FY 25-26_Q3'!U25,'KPI_FY 25-26_Q3'!AM25,'KPI_FY 25-26_Q3'!#REF!,'KPI_FY 25-26_Q3'!#REF!,'KPI_FY 25-26_Q3'!#REF!)</f>
        <v>#REF!</v>
      </c>
      <c r="D21" s="19" t="e">
        <f>SUM('KPI_FY 25-26_Q3'!#REF!,'KPI_FY 25-26_Q3'!#REF!,'KPI_FY 25-26_Q3'!#REF!,'KPI_FY 25-26_Q3'!#REF!,'KPI_FY 25-26_Q3'!#REF!,'KPI_FY 25-26_Q3'!#REF!,'KPI_FY 25-26_Q3'!D25,'KPI_FY 25-26_Q3'!V25,'KPI_FY 25-26_Q3'!AN25,'KPI_FY 25-26_Q3'!#REF!,'KPI_FY 25-26_Q3'!#REF!,'KPI_FY 25-26_Q3'!#REF!)</f>
        <v>#REF!</v>
      </c>
      <c r="E21" s="19" t="e">
        <f>SUM('KPI_FY 25-26_Q3'!#REF!,'KPI_FY 25-26_Q3'!#REF!,'KPI_FY 25-26_Q3'!#REF!,'KPI_FY 25-26_Q3'!#REF!,'KPI_FY 25-26_Q3'!#REF!,'KPI_FY 25-26_Q3'!#REF!,'KPI_FY 25-26_Q3'!E25,'KPI_FY 25-26_Q3'!W25,'KPI_FY 25-26_Q3'!AO25,'KPI_FY 25-26_Q3'!#REF!,'KPI_FY 25-26_Q3'!#REF!,'KPI_FY 25-26_Q3'!#REF!)</f>
        <v>#REF!</v>
      </c>
      <c r="F21" s="19" t="e">
        <f>SUM('KPI_FY 25-26_Q3'!#REF!,'KPI_FY 25-26_Q3'!#REF!,'KPI_FY 25-26_Q3'!#REF!,'KPI_FY 25-26_Q3'!#REF!)</f>
        <v>#REF!</v>
      </c>
      <c r="G21" s="110" t="e">
        <f t="shared" ref="G21:G30" si="35">F21/$B$2</f>
        <v>#REF!</v>
      </c>
      <c r="H21" s="19" t="e">
        <f>SUM('KPI_FY 25-26_Q3'!#REF!,'KPI_FY 25-26_Q3'!#REF!,'KPI_FY 25-26_Q3'!#REF!,'KPI_FY 25-26_Q3'!#REF!,'KPI_FY 25-26_Q3'!#REF!,'KPI_FY 25-26_Q3'!#REF!,'KPI_FY 25-26_Q3'!H25,'KPI_FY 25-26_Q3'!Z25,'KPI_FY 25-26_Q3'!AR25,'KPI_FY 25-26_Q3'!#REF!,'KPI_FY 25-26_Q3'!#REF!,'KPI_FY 25-26_Q3'!#REF!)</f>
        <v>#REF!</v>
      </c>
      <c r="I21" s="110" t="e">
        <f t="shared" ref="I21:I30" si="36">H21/$B$2</f>
        <v>#REF!</v>
      </c>
      <c r="J21" s="19" t="e">
        <f>SUM('KPI_FY 25-26_Q3'!#REF!,'KPI_FY 25-26_Q3'!#REF!,'KPI_FY 25-26_Q3'!#REF!,'KPI_FY 25-26_Q3'!#REF!,'KPI_FY 25-26_Q3'!#REF!,'KPI_FY 25-26_Q3'!#REF!,'KPI_FY 25-26_Q3'!J25,'KPI_FY 25-26_Q3'!AB25,'KPI_FY 25-26_Q3'!AT25,'KPI_FY 25-26_Q3'!#REF!,'KPI_FY 25-26_Q3'!#REF!,'KPI_FY 25-26_Q3'!#REF!)</f>
        <v>#REF!</v>
      </c>
      <c r="K21" s="110" t="e">
        <f t="shared" ref="K21:K30" si="37">J21/$B$2</f>
        <v>#REF!</v>
      </c>
      <c r="L21" s="19" t="e">
        <f>SUM('KPI_FY 25-26_Q3'!#REF!,'KPI_FY 25-26_Q3'!#REF!,'KPI_FY 25-26_Q3'!#REF!,'KPI_FY 25-26_Q3'!#REF!,'KPI_FY 25-26_Q3'!#REF!,'KPI_FY 25-26_Q3'!#REF!,'KPI_FY 25-26_Q3'!L25,'KPI_FY 25-26_Q3'!AD25,'KPI_FY 25-26_Q3'!AV25,'KPI_FY 25-26_Q3'!#REF!,'KPI_FY 25-26_Q3'!#REF!,'KPI_FY 25-26_Q3'!#REF!)</f>
        <v>#REF!</v>
      </c>
      <c r="M21" s="110" t="e">
        <f t="shared" ref="M21:M30" si="38">C21/$B$2</f>
        <v>#REF!</v>
      </c>
      <c r="N21" s="110" t="e">
        <f t="shared" ref="N21:N30" si="39">(C21-L21)/$B$2</f>
        <v>#REF!</v>
      </c>
      <c r="O21" s="124" t="e">
        <f t="shared" ref="O21:O30" si="40">IF((AND(D21=0,F21=0)),0,(F21+L21)/(D21+F21+L21))</f>
        <v>#REF!</v>
      </c>
      <c r="P21" s="110" t="e">
        <f t="shared" ref="P21:P30" si="41">S21/($B$2*U21)</f>
        <v>#REF!</v>
      </c>
      <c r="Q21" s="110" t="e">
        <f t="shared" ref="Q21:Q30" si="42">L21/$B$2</f>
        <v>#REF!</v>
      </c>
      <c r="R21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21" s="34" t="e">
        <f>SUM('KPI_FY 25-26_Q3'!#REF!,'KPI_FY 25-26_Q3'!#REF!,'KPI_FY 25-26_Q3'!#REF!,'KPI_FY 25-26_Q3'!#REF!,'KPI_FY 25-26_Q3'!#REF!,'KPI_FY 25-26_Q3'!#REF!,'KPI_FY 25-26_Q3'!O25,'KPI_FY 25-26_Q3'!AG25,'KPI_FY 25-26_Q3'!AY25,'KPI_FY 25-26_Q3'!#REF!,'KPI_FY 25-26_Q3'!#REF!,'KPI_FY 25-26_Q3'!#REF!)</f>
        <v>#REF!</v>
      </c>
      <c r="T21" s="2">
        <v>96</v>
      </c>
      <c r="U21" s="2">
        <v>96</v>
      </c>
      <c r="V21" s="109" t="e">
        <f>N21+K21+I21+G21+Q21</f>
        <v>#REF!</v>
      </c>
    </row>
    <row r="22" spans="1:23" ht="14.5" hidden="1" x14ac:dyDescent="0.35">
      <c r="A22" s="2" t="s">
        <v>55</v>
      </c>
      <c r="B22" s="12" t="s">
        <v>57</v>
      </c>
      <c r="C22" s="19" t="e">
        <f>SUM('KPI_FY 25-26_Q3'!#REF!,'KPI_FY 25-26_Q3'!#REF!,'KPI_FY 25-26_Q3'!#REF!,'KPI_FY 25-26_Q3'!#REF!,'KPI_FY 25-26_Q3'!#REF!,'KPI_FY 25-26_Q3'!#REF!,'KPI_FY 25-26_Q3'!C26,'KPI_FY 25-26_Q3'!U26,'KPI_FY 25-26_Q3'!AM26,'KPI_FY 25-26_Q3'!#REF!,'KPI_FY 25-26_Q3'!#REF!,'KPI_FY 25-26_Q3'!#REF!)</f>
        <v>#REF!</v>
      </c>
      <c r="D22" s="19" t="e">
        <f>SUM('KPI_FY 25-26_Q3'!#REF!,'KPI_FY 25-26_Q3'!#REF!,'KPI_FY 25-26_Q3'!#REF!,'KPI_FY 25-26_Q3'!#REF!,'KPI_FY 25-26_Q3'!#REF!,'KPI_FY 25-26_Q3'!#REF!,'KPI_FY 25-26_Q3'!D26,'KPI_FY 25-26_Q3'!V26,'KPI_FY 25-26_Q3'!AN26,'KPI_FY 25-26_Q3'!#REF!,'KPI_FY 25-26_Q3'!#REF!,'KPI_FY 25-26_Q3'!#REF!)</f>
        <v>#REF!</v>
      </c>
      <c r="E22" s="19" t="e">
        <f>SUM('KPI_FY 25-26_Q3'!#REF!,'KPI_FY 25-26_Q3'!#REF!,'KPI_FY 25-26_Q3'!#REF!,'KPI_FY 25-26_Q3'!#REF!,'KPI_FY 25-26_Q3'!#REF!,'KPI_FY 25-26_Q3'!#REF!,'KPI_FY 25-26_Q3'!E26,'KPI_FY 25-26_Q3'!W26,'KPI_FY 25-26_Q3'!AO26,'KPI_FY 25-26_Q3'!#REF!,'KPI_FY 25-26_Q3'!#REF!,'KPI_FY 25-26_Q3'!#REF!)</f>
        <v>#REF!</v>
      </c>
      <c r="F22" s="19" t="e">
        <f>SUM('KPI_FY 25-26_Q3'!#REF!,'KPI_FY 25-26_Q3'!#REF!,'KPI_FY 25-26_Q3'!#REF!,'KPI_FY 25-26_Q3'!#REF!)</f>
        <v>#REF!</v>
      </c>
      <c r="G22" s="110" t="e">
        <f t="shared" si="35"/>
        <v>#REF!</v>
      </c>
      <c r="H22" s="19" t="e">
        <f>SUM('KPI_FY 25-26_Q3'!#REF!,'KPI_FY 25-26_Q3'!#REF!,'KPI_FY 25-26_Q3'!#REF!,'KPI_FY 25-26_Q3'!#REF!,'KPI_FY 25-26_Q3'!#REF!,'KPI_FY 25-26_Q3'!#REF!,'KPI_FY 25-26_Q3'!H26,'KPI_FY 25-26_Q3'!Z26,'KPI_FY 25-26_Q3'!AR26,'KPI_FY 25-26_Q3'!#REF!,'KPI_FY 25-26_Q3'!#REF!,'KPI_FY 25-26_Q3'!#REF!)</f>
        <v>#REF!</v>
      </c>
      <c r="I22" s="110" t="e">
        <f t="shared" si="36"/>
        <v>#REF!</v>
      </c>
      <c r="J22" s="19" t="e">
        <f>SUM('KPI_FY 25-26_Q3'!#REF!,'KPI_FY 25-26_Q3'!#REF!,'KPI_FY 25-26_Q3'!#REF!,'KPI_FY 25-26_Q3'!#REF!,'KPI_FY 25-26_Q3'!#REF!,'KPI_FY 25-26_Q3'!#REF!,'KPI_FY 25-26_Q3'!J26,'KPI_FY 25-26_Q3'!AB26,'KPI_FY 25-26_Q3'!AT26,'KPI_FY 25-26_Q3'!#REF!,'KPI_FY 25-26_Q3'!#REF!,'KPI_FY 25-26_Q3'!#REF!)</f>
        <v>#REF!</v>
      </c>
      <c r="K22" s="110" t="e">
        <f t="shared" si="37"/>
        <v>#REF!</v>
      </c>
      <c r="L22" s="19" t="e">
        <f>SUM('KPI_FY 25-26_Q3'!#REF!,'KPI_FY 25-26_Q3'!#REF!,'KPI_FY 25-26_Q3'!#REF!,'KPI_FY 25-26_Q3'!#REF!,'KPI_FY 25-26_Q3'!#REF!,'KPI_FY 25-26_Q3'!#REF!,'KPI_FY 25-26_Q3'!L26,'KPI_FY 25-26_Q3'!AD26,'KPI_FY 25-26_Q3'!AV26,'KPI_FY 25-26_Q3'!#REF!,'KPI_FY 25-26_Q3'!#REF!,'KPI_FY 25-26_Q3'!#REF!)</f>
        <v>#REF!</v>
      </c>
      <c r="M22" s="110" t="e">
        <f t="shared" si="38"/>
        <v>#REF!</v>
      </c>
      <c r="N22" s="110" t="e">
        <f t="shared" si="39"/>
        <v>#REF!</v>
      </c>
      <c r="O22" s="124" t="e">
        <f t="shared" si="40"/>
        <v>#REF!</v>
      </c>
      <c r="P22" s="110" t="e">
        <f t="shared" si="41"/>
        <v>#REF!</v>
      </c>
      <c r="Q22" s="110" t="e">
        <f t="shared" si="42"/>
        <v>#REF!</v>
      </c>
      <c r="R22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22" s="19" t="e">
        <f>SUM('KPI_FY 25-26_Q3'!#REF!,'KPI_FY 25-26_Q3'!#REF!,'KPI_FY 25-26_Q3'!#REF!,'KPI_FY 25-26_Q3'!#REF!,'KPI_FY 25-26_Q3'!#REF!,'KPI_FY 25-26_Q3'!#REF!,'KPI_FY 25-26_Q3'!O26,'KPI_FY 25-26_Q3'!AG26,'KPI_FY 25-26_Q3'!AY26,'KPI_FY 25-26_Q3'!#REF!,'KPI_FY 25-26_Q3'!#REF!,'KPI_FY 25-26_Q3'!#REF!)</f>
        <v>#REF!</v>
      </c>
      <c r="T22" s="2">
        <v>50</v>
      </c>
      <c r="U22" s="2">
        <v>50</v>
      </c>
      <c r="V22" s="109" t="e">
        <f t="shared" ref="V22:V30" si="43">N22+K22+I22+G22+Q22</f>
        <v>#REF!</v>
      </c>
      <c r="W22" s="20"/>
    </row>
    <row r="23" spans="1:23" ht="14.5" hidden="1" x14ac:dyDescent="0.35">
      <c r="A23" s="2" t="s">
        <v>55</v>
      </c>
      <c r="B23" s="12" t="s">
        <v>58</v>
      </c>
      <c r="C23" s="19" t="e">
        <f>SUM('KPI_FY 25-26_Q3'!#REF!,'KPI_FY 25-26_Q3'!#REF!,'KPI_FY 25-26_Q3'!#REF!,'KPI_FY 25-26_Q3'!#REF!,'KPI_FY 25-26_Q3'!#REF!,'KPI_FY 25-26_Q3'!#REF!,'KPI_FY 25-26_Q3'!C27,'KPI_FY 25-26_Q3'!U27,'KPI_FY 25-26_Q3'!AM27,'KPI_FY 25-26_Q3'!#REF!,'KPI_FY 25-26_Q3'!#REF!,'KPI_FY 25-26_Q3'!#REF!)</f>
        <v>#REF!</v>
      </c>
      <c r="D23" s="19" t="e">
        <f>SUM('KPI_FY 25-26_Q3'!#REF!,'KPI_FY 25-26_Q3'!#REF!,'KPI_FY 25-26_Q3'!#REF!,'KPI_FY 25-26_Q3'!#REF!,'KPI_FY 25-26_Q3'!#REF!,'KPI_FY 25-26_Q3'!#REF!,'KPI_FY 25-26_Q3'!D27,'KPI_FY 25-26_Q3'!V27,'KPI_FY 25-26_Q3'!AN27,'KPI_FY 25-26_Q3'!#REF!,'KPI_FY 25-26_Q3'!#REF!,'KPI_FY 25-26_Q3'!#REF!)</f>
        <v>#REF!</v>
      </c>
      <c r="E23" s="19" t="e">
        <f>SUM('KPI_FY 25-26_Q3'!#REF!,'KPI_FY 25-26_Q3'!#REF!,'KPI_FY 25-26_Q3'!#REF!,'KPI_FY 25-26_Q3'!#REF!,'KPI_FY 25-26_Q3'!#REF!,'KPI_FY 25-26_Q3'!#REF!,'KPI_FY 25-26_Q3'!E27,'KPI_FY 25-26_Q3'!W27,'KPI_FY 25-26_Q3'!AO27,'KPI_FY 25-26_Q3'!#REF!,'KPI_FY 25-26_Q3'!#REF!,'KPI_FY 25-26_Q3'!#REF!)</f>
        <v>#REF!</v>
      </c>
      <c r="F23" s="19" t="e">
        <f>SUM('KPI_FY 25-26_Q3'!#REF!,'KPI_FY 25-26_Q3'!#REF!,'KPI_FY 25-26_Q3'!#REF!,'KPI_FY 25-26_Q3'!#REF!)</f>
        <v>#REF!</v>
      </c>
      <c r="G23" s="110" t="e">
        <f t="shared" si="35"/>
        <v>#REF!</v>
      </c>
      <c r="H23" s="19" t="e">
        <f>SUM('KPI_FY 25-26_Q3'!#REF!,'KPI_FY 25-26_Q3'!#REF!,'KPI_FY 25-26_Q3'!#REF!,'KPI_FY 25-26_Q3'!#REF!,'KPI_FY 25-26_Q3'!#REF!,'KPI_FY 25-26_Q3'!#REF!,'KPI_FY 25-26_Q3'!H27,'KPI_FY 25-26_Q3'!Z27,'KPI_FY 25-26_Q3'!AR27,'KPI_FY 25-26_Q3'!#REF!,'KPI_FY 25-26_Q3'!#REF!,'KPI_FY 25-26_Q3'!#REF!)</f>
        <v>#REF!</v>
      </c>
      <c r="I23" s="110" t="e">
        <f t="shared" si="36"/>
        <v>#REF!</v>
      </c>
      <c r="J23" s="19" t="e">
        <f>SUM('KPI_FY 25-26_Q3'!#REF!,'KPI_FY 25-26_Q3'!#REF!,'KPI_FY 25-26_Q3'!#REF!,'KPI_FY 25-26_Q3'!#REF!,'KPI_FY 25-26_Q3'!#REF!,'KPI_FY 25-26_Q3'!#REF!,'KPI_FY 25-26_Q3'!J27,'KPI_FY 25-26_Q3'!AB27,'KPI_FY 25-26_Q3'!AT27,'KPI_FY 25-26_Q3'!#REF!,'KPI_FY 25-26_Q3'!#REF!,'KPI_FY 25-26_Q3'!#REF!)</f>
        <v>#REF!</v>
      </c>
      <c r="K23" s="110" t="e">
        <f t="shared" si="37"/>
        <v>#REF!</v>
      </c>
      <c r="L23" s="19" t="e">
        <f>SUM('KPI_FY 25-26_Q3'!#REF!,'KPI_FY 25-26_Q3'!#REF!,'KPI_FY 25-26_Q3'!#REF!,'KPI_FY 25-26_Q3'!#REF!,'KPI_FY 25-26_Q3'!#REF!,'KPI_FY 25-26_Q3'!#REF!,'KPI_FY 25-26_Q3'!L27,'KPI_FY 25-26_Q3'!AD27,'KPI_FY 25-26_Q3'!AV27,'KPI_FY 25-26_Q3'!#REF!,'KPI_FY 25-26_Q3'!#REF!,'KPI_FY 25-26_Q3'!#REF!)</f>
        <v>#REF!</v>
      </c>
      <c r="M23" s="110" t="e">
        <f t="shared" si="38"/>
        <v>#REF!</v>
      </c>
      <c r="N23" s="110" t="e">
        <f t="shared" si="39"/>
        <v>#REF!</v>
      </c>
      <c r="O23" s="124" t="e">
        <f t="shared" si="40"/>
        <v>#REF!</v>
      </c>
      <c r="P23" s="110" t="e">
        <f t="shared" si="41"/>
        <v>#REF!</v>
      </c>
      <c r="Q23" s="110" t="e">
        <f t="shared" si="42"/>
        <v>#REF!</v>
      </c>
      <c r="R23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23" s="19" t="e">
        <f>SUM('KPI_FY 25-26_Q3'!#REF!,'KPI_FY 25-26_Q3'!#REF!,'KPI_FY 25-26_Q3'!#REF!,'KPI_FY 25-26_Q3'!#REF!,'KPI_FY 25-26_Q3'!#REF!,'KPI_FY 25-26_Q3'!#REF!,'KPI_FY 25-26_Q3'!O27,'KPI_FY 25-26_Q3'!AG27,'KPI_FY 25-26_Q3'!AY27,'KPI_FY 25-26_Q3'!#REF!,'KPI_FY 25-26_Q3'!#REF!,'KPI_FY 25-26_Q3'!#REF!)</f>
        <v>#REF!</v>
      </c>
      <c r="T23" s="2">
        <v>50</v>
      </c>
      <c r="U23" s="2">
        <v>50</v>
      </c>
      <c r="V23" s="109" t="e">
        <f t="shared" si="43"/>
        <v>#REF!</v>
      </c>
      <c r="W23" s="20"/>
    </row>
    <row r="24" spans="1:23" ht="14.5" hidden="1" x14ac:dyDescent="0.35">
      <c r="A24" s="2" t="s">
        <v>55</v>
      </c>
      <c r="B24" s="12" t="s">
        <v>59</v>
      </c>
      <c r="C24" s="19" t="e">
        <f>SUM('KPI_FY 25-26_Q3'!#REF!,'KPI_FY 25-26_Q3'!#REF!,'KPI_FY 25-26_Q3'!#REF!,'KPI_FY 25-26_Q3'!#REF!,'KPI_FY 25-26_Q3'!#REF!,'KPI_FY 25-26_Q3'!#REF!,'KPI_FY 25-26_Q3'!C28,'KPI_FY 25-26_Q3'!U28,'KPI_FY 25-26_Q3'!AM28,'KPI_FY 25-26_Q3'!#REF!,'KPI_FY 25-26_Q3'!#REF!,'KPI_FY 25-26_Q3'!#REF!)</f>
        <v>#REF!</v>
      </c>
      <c r="D24" s="19" t="e">
        <f>SUM('KPI_FY 25-26_Q3'!#REF!,'KPI_FY 25-26_Q3'!#REF!,'KPI_FY 25-26_Q3'!#REF!,'KPI_FY 25-26_Q3'!#REF!,'KPI_FY 25-26_Q3'!#REF!,'KPI_FY 25-26_Q3'!#REF!,'KPI_FY 25-26_Q3'!D28,'KPI_FY 25-26_Q3'!V28,'KPI_FY 25-26_Q3'!AN28,'KPI_FY 25-26_Q3'!#REF!,'KPI_FY 25-26_Q3'!#REF!,'KPI_FY 25-26_Q3'!#REF!)</f>
        <v>#REF!</v>
      </c>
      <c r="E24" s="19" t="e">
        <f>SUM('KPI_FY 25-26_Q3'!#REF!,'KPI_FY 25-26_Q3'!#REF!,'KPI_FY 25-26_Q3'!#REF!,'KPI_FY 25-26_Q3'!#REF!,'KPI_FY 25-26_Q3'!#REF!,'KPI_FY 25-26_Q3'!#REF!,'KPI_FY 25-26_Q3'!E28,'KPI_FY 25-26_Q3'!W28,'KPI_FY 25-26_Q3'!AO28,'KPI_FY 25-26_Q3'!#REF!,'KPI_FY 25-26_Q3'!#REF!,'KPI_FY 25-26_Q3'!#REF!)</f>
        <v>#REF!</v>
      </c>
      <c r="F24" s="19" t="e">
        <f>SUM('KPI_FY 25-26_Q3'!#REF!,'KPI_FY 25-26_Q3'!#REF!,'KPI_FY 25-26_Q3'!#REF!,'KPI_FY 25-26_Q3'!#REF!)</f>
        <v>#REF!</v>
      </c>
      <c r="G24" s="110" t="e">
        <f t="shared" si="35"/>
        <v>#REF!</v>
      </c>
      <c r="H24" s="19" t="e">
        <f>SUM('KPI_FY 25-26_Q3'!#REF!,'KPI_FY 25-26_Q3'!#REF!,'KPI_FY 25-26_Q3'!#REF!,'KPI_FY 25-26_Q3'!#REF!,'KPI_FY 25-26_Q3'!#REF!,'KPI_FY 25-26_Q3'!#REF!,'KPI_FY 25-26_Q3'!H28,'KPI_FY 25-26_Q3'!Z28,'KPI_FY 25-26_Q3'!AR28,'KPI_FY 25-26_Q3'!#REF!,'KPI_FY 25-26_Q3'!#REF!,'KPI_FY 25-26_Q3'!#REF!)</f>
        <v>#REF!</v>
      </c>
      <c r="I24" s="110" t="e">
        <f t="shared" si="36"/>
        <v>#REF!</v>
      </c>
      <c r="J24" s="19" t="e">
        <f>SUM('KPI_FY 25-26_Q3'!#REF!,'KPI_FY 25-26_Q3'!#REF!,'KPI_FY 25-26_Q3'!#REF!,'KPI_FY 25-26_Q3'!#REF!,'KPI_FY 25-26_Q3'!#REF!,'KPI_FY 25-26_Q3'!#REF!,'KPI_FY 25-26_Q3'!J28,'KPI_FY 25-26_Q3'!AB28,'KPI_FY 25-26_Q3'!AT28,'KPI_FY 25-26_Q3'!#REF!,'KPI_FY 25-26_Q3'!#REF!,'KPI_FY 25-26_Q3'!#REF!)</f>
        <v>#REF!</v>
      </c>
      <c r="K24" s="110" t="e">
        <f t="shared" si="37"/>
        <v>#REF!</v>
      </c>
      <c r="L24" s="19" t="e">
        <f>SUM('KPI_FY 25-26_Q3'!#REF!,'KPI_FY 25-26_Q3'!#REF!,'KPI_FY 25-26_Q3'!#REF!,'KPI_FY 25-26_Q3'!#REF!,'KPI_FY 25-26_Q3'!#REF!,'KPI_FY 25-26_Q3'!#REF!,'KPI_FY 25-26_Q3'!L28,'KPI_FY 25-26_Q3'!AD28,'KPI_FY 25-26_Q3'!AV28,'KPI_FY 25-26_Q3'!#REF!,'KPI_FY 25-26_Q3'!#REF!,'KPI_FY 25-26_Q3'!#REF!)</f>
        <v>#REF!</v>
      </c>
      <c r="M24" s="110" t="e">
        <f t="shared" si="38"/>
        <v>#REF!</v>
      </c>
      <c r="N24" s="110" t="e">
        <f t="shared" si="39"/>
        <v>#REF!</v>
      </c>
      <c r="O24" s="124" t="e">
        <f t="shared" si="40"/>
        <v>#REF!</v>
      </c>
      <c r="P24" s="110" t="e">
        <f t="shared" si="41"/>
        <v>#REF!</v>
      </c>
      <c r="Q24" s="110" t="e">
        <f t="shared" si="42"/>
        <v>#REF!</v>
      </c>
      <c r="R24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24" s="34" t="e">
        <f>SUM('KPI_FY 25-26_Q3'!#REF!,'KPI_FY 25-26_Q3'!#REF!,'KPI_FY 25-26_Q3'!#REF!,'KPI_FY 25-26_Q3'!#REF!,'KPI_FY 25-26_Q3'!#REF!,'KPI_FY 25-26_Q3'!#REF!,'KPI_FY 25-26_Q3'!O28,'KPI_FY 25-26_Q3'!AG28,'KPI_FY 25-26_Q3'!AY28,'KPI_FY 25-26_Q3'!#REF!,'KPI_FY 25-26_Q3'!#REF!,'KPI_FY 25-26_Q3'!#REF!)</f>
        <v>#REF!</v>
      </c>
      <c r="T24" s="2">
        <v>50</v>
      </c>
      <c r="U24" s="2">
        <v>50</v>
      </c>
      <c r="V24" s="109" t="e">
        <f t="shared" si="43"/>
        <v>#REF!</v>
      </c>
      <c r="W24" s="20"/>
    </row>
    <row r="25" spans="1:23" ht="14.5" hidden="1" x14ac:dyDescent="0.35">
      <c r="A25" s="2" t="s">
        <v>55</v>
      </c>
      <c r="B25" s="12" t="s">
        <v>60</v>
      </c>
      <c r="C25" s="19" t="e">
        <f>SUM('KPI_FY 25-26_Q3'!#REF!,'KPI_FY 25-26_Q3'!#REF!,'KPI_FY 25-26_Q3'!#REF!,'KPI_FY 25-26_Q3'!#REF!,'KPI_FY 25-26_Q3'!#REF!,'KPI_FY 25-26_Q3'!#REF!,'KPI_FY 25-26_Q3'!C29,'KPI_FY 25-26_Q3'!U29,'KPI_FY 25-26_Q3'!AM29,'KPI_FY 25-26_Q3'!#REF!,'KPI_FY 25-26_Q3'!#REF!,'KPI_FY 25-26_Q3'!#REF!)</f>
        <v>#REF!</v>
      </c>
      <c r="D25" s="19" t="e">
        <f>SUM('KPI_FY 25-26_Q3'!#REF!,'KPI_FY 25-26_Q3'!#REF!,'KPI_FY 25-26_Q3'!#REF!,'KPI_FY 25-26_Q3'!#REF!,'KPI_FY 25-26_Q3'!#REF!,'KPI_FY 25-26_Q3'!#REF!,'KPI_FY 25-26_Q3'!D29,'KPI_FY 25-26_Q3'!V29,'KPI_FY 25-26_Q3'!AN29,'KPI_FY 25-26_Q3'!#REF!,'KPI_FY 25-26_Q3'!#REF!,'KPI_FY 25-26_Q3'!#REF!)</f>
        <v>#REF!</v>
      </c>
      <c r="E25" s="19" t="e">
        <f>SUM('KPI_FY 25-26_Q3'!#REF!,'KPI_FY 25-26_Q3'!#REF!,'KPI_FY 25-26_Q3'!#REF!,'KPI_FY 25-26_Q3'!#REF!,'KPI_FY 25-26_Q3'!#REF!,'KPI_FY 25-26_Q3'!#REF!,'KPI_FY 25-26_Q3'!E29,'KPI_FY 25-26_Q3'!W29,'KPI_FY 25-26_Q3'!AO29,'KPI_FY 25-26_Q3'!#REF!,'KPI_FY 25-26_Q3'!#REF!,'KPI_FY 25-26_Q3'!#REF!)</f>
        <v>#REF!</v>
      </c>
      <c r="F25" s="19" t="e">
        <f>SUM('KPI_FY 25-26_Q3'!#REF!,'KPI_FY 25-26_Q3'!#REF!,'KPI_FY 25-26_Q3'!#REF!,'KPI_FY 25-26_Q3'!#REF!)</f>
        <v>#REF!</v>
      </c>
      <c r="G25" s="110" t="e">
        <f t="shared" si="35"/>
        <v>#REF!</v>
      </c>
      <c r="H25" s="19" t="e">
        <f>SUM('KPI_FY 25-26_Q3'!#REF!,'KPI_FY 25-26_Q3'!#REF!,'KPI_FY 25-26_Q3'!#REF!,'KPI_FY 25-26_Q3'!#REF!,'KPI_FY 25-26_Q3'!#REF!,'KPI_FY 25-26_Q3'!#REF!,'KPI_FY 25-26_Q3'!H29,'KPI_FY 25-26_Q3'!Z29,'KPI_FY 25-26_Q3'!AR29,'KPI_FY 25-26_Q3'!#REF!,'KPI_FY 25-26_Q3'!#REF!,'KPI_FY 25-26_Q3'!#REF!)</f>
        <v>#REF!</v>
      </c>
      <c r="I25" s="110" t="e">
        <f t="shared" si="36"/>
        <v>#REF!</v>
      </c>
      <c r="J25" s="19" t="e">
        <f>SUM('KPI_FY 25-26_Q3'!#REF!,'KPI_FY 25-26_Q3'!#REF!,'KPI_FY 25-26_Q3'!#REF!,'KPI_FY 25-26_Q3'!#REF!,'KPI_FY 25-26_Q3'!#REF!,'KPI_FY 25-26_Q3'!#REF!,'KPI_FY 25-26_Q3'!J29,'KPI_FY 25-26_Q3'!AB29,'KPI_FY 25-26_Q3'!AT29,'KPI_FY 25-26_Q3'!#REF!,'KPI_FY 25-26_Q3'!#REF!,'KPI_FY 25-26_Q3'!#REF!)</f>
        <v>#REF!</v>
      </c>
      <c r="K25" s="110" t="e">
        <f t="shared" si="37"/>
        <v>#REF!</v>
      </c>
      <c r="L25" s="19" t="e">
        <f>SUM('KPI_FY 25-26_Q3'!#REF!,'KPI_FY 25-26_Q3'!#REF!,'KPI_FY 25-26_Q3'!#REF!,'KPI_FY 25-26_Q3'!#REF!,'KPI_FY 25-26_Q3'!#REF!,'KPI_FY 25-26_Q3'!#REF!,'KPI_FY 25-26_Q3'!L29,'KPI_FY 25-26_Q3'!AD29,'KPI_FY 25-26_Q3'!AV29,'KPI_FY 25-26_Q3'!#REF!,'KPI_FY 25-26_Q3'!#REF!,'KPI_FY 25-26_Q3'!#REF!)</f>
        <v>#REF!</v>
      </c>
      <c r="M25" s="110" t="e">
        <f t="shared" si="38"/>
        <v>#REF!</v>
      </c>
      <c r="N25" s="110" t="e">
        <f t="shared" si="39"/>
        <v>#REF!</v>
      </c>
      <c r="O25" s="124" t="e">
        <f t="shared" si="40"/>
        <v>#REF!</v>
      </c>
      <c r="P25" s="110" t="e">
        <f t="shared" si="41"/>
        <v>#REF!</v>
      </c>
      <c r="Q25" s="110" t="e">
        <f t="shared" si="42"/>
        <v>#REF!</v>
      </c>
      <c r="R25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25" s="19" t="e">
        <f>SUM('KPI_FY 25-26_Q3'!#REF!,'KPI_FY 25-26_Q3'!#REF!,'KPI_FY 25-26_Q3'!#REF!,'KPI_FY 25-26_Q3'!#REF!,'KPI_FY 25-26_Q3'!#REF!,'KPI_FY 25-26_Q3'!#REF!,'KPI_FY 25-26_Q3'!O29,'KPI_FY 25-26_Q3'!AG29,'KPI_FY 25-26_Q3'!AY29,'KPI_FY 25-26_Q3'!#REF!,'KPI_FY 25-26_Q3'!#REF!,'KPI_FY 25-26_Q3'!#REF!)</f>
        <v>#REF!</v>
      </c>
      <c r="T25" s="2">
        <v>50</v>
      </c>
      <c r="U25" s="2">
        <v>50</v>
      </c>
      <c r="V25" s="109" t="e">
        <f t="shared" si="43"/>
        <v>#REF!</v>
      </c>
    </row>
    <row r="26" spans="1:23" ht="14.5" hidden="1" x14ac:dyDescent="0.35">
      <c r="A26" s="2" t="s">
        <v>55</v>
      </c>
      <c r="B26" s="12" t="s">
        <v>61</v>
      </c>
      <c r="C26" s="19" t="e">
        <f>SUM('KPI_FY 25-26_Q3'!#REF!,'KPI_FY 25-26_Q3'!#REF!,'KPI_FY 25-26_Q3'!#REF!,'KPI_FY 25-26_Q3'!#REF!,'KPI_FY 25-26_Q3'!#REF!,'KPI_FY 25-26_Q3'!#REF!,'KPI_FY 25-26_Q3'!C30,'KPI_FY 25-26_Q3'!U30,'KPI_FY 25-26_Q3'!AM30,'KPI_FY 25-26_Q3'!#REF!,'KPI_FY 25-26_Q3'!#REF!,'KPI_FY 25-26_Q3'!#REF!)</f>
        <v>#REF!</v>
      </c>
      <c r="D26" s="19" t="e">
        <f>SUM('KPI_FY 25-26_Q3'!#REF!,'KPI_FY 25-26_Q3'!#REF!,'KPI_FY 25-26_Q3'!#REF!,'KPI_FY 25-26_Q3'!#REF!,'KPI_FY 25-26_Q3'!#REF!,'KPI_FY 25-26_Q3'!#REF!,'KPI_FY 25-26_Q3'!D30,'KPI_FY 25-26_Q3'!V30,'KPI_FY 25-26_Q3'!AN30,'KPI_FY 25-26_Q3'!#REF!,'KPI_FY 25-26_Q3'!#REF!,'KPI_FY 25-26_Q3'!#REF!)</f>
        <v>#REF!</v>
      </c>
      <c r="E26" s="19" t="e">
        <f>SUM('KPI_FY 25-26_Q3'!#REF!,'KPI_FY 25-26_Q3'!#REF!,'KPI_FY 25-26_Q3'!#REF!,'KPI_FY 25-26_Q3'!#REF!,'KPI_FY 25-26_Q3'!#REF!,'KPI_FY 25-26_Q3'!#REF!,'KPI_FY 25-26_Q3'!E30,'KPI_FY 25-26_Q3'!W30,'KPI_FY 25-26_Q3'!AO30,'KPI_FY 25-26_Q3'!#REF!,'KPI_FY 25-26_Q3'!#REF!,'KPI_FY 25-26_Q3'!#REF!)</f>
        <v>#REF!</v>
      </c>
      <c r="F26" s="19" t="e">
        <f>SUM('KPI_FY 25-26_Q3'!#REF!,'KPI_FY 25-26_Q3'!#REF!,'KPI_FY 25-26_Q3'!#REF!,'KPI_FY 25-26_Q3'!#REF!)</f>
        <v>#REF!</v>
      </c>
      <c r="G26" s="110" t="e">
        <f t="shared" si="35"/>
        <v>#REF!</v>
      </c>
      <c r="H26" s="19" t="e">
        <f>SUM('KPI_FY 25-26_Q3'!#REF!,'KPI_FY 25-26_Q3'!#REF!,'KPI_FY 25-26_Q3'!#REF!,'KPI_FY 25-26_Q3'!#REF!,'KPI_FY 25-26_Q3'!#REF!,'KPI_FY 25-26_Q3'!#REF!,'KPI_FY 25-26_Q3'!H30,'KPI_FY 25-26_Q3'!Z30,'KPI_FY 25-26_Q3'!AR30,'KPI_FY 25-26_Q3'!#REF!,'KPI_FY 25-26_Q3'!#REF!,'KPI_FY 25-26_Q3'!#REF!)</f>
        <v>#REF!</v>
      </c>
      <c r="I26" s="110" t="e">
        <f t="shared" si="36"/>
        <v>#REF!</v>
      </c>
      <c r="J26" s="19" t="e">
        <f>SUM('KPI_FY 25-26_Q3'!#REF!,'KPI_FY 25-26_Q3'!#REF!,'KPI_FY 25-26_Q3'!#REF!,'KPI_FY 25-26_Q3'!#REF!,'KPI_FY 25-26_Q3'!#REF!,'KPI_FY 25-26_Q3'!#REF!,'KPI_FY 25-26_Q3'!J30,'KPI_FY 25-26_Q3'!AB30,'KPI_FY 25-26_Q3'!AT30,'KPI_FY 25-26_Q3'!#REF!,'KPI_FY 25-26_Q3'!#REF!,'KPI_FY 25-26_Q3'!#REF!)</f>
        <v>#REF!</v>
      </c>
      <c r="K26" s="110" t="e">
        <f t="shared" si="37"/>
        <v>#REF!</v>
      </c>
      <c r="L26" s="19" t="e">
        <f>SUM('KPI_FY 25-26_Q3'!#REF!,'KPI_FY 25-26_Q3'!#REF!,'KPI_FY 25-26_Q3'!#REF!,'KPI_FY 25-26_Q3'!#REF!,'KPI_FY 25-26_Q3'!#REF!,'KPI_FY 25-26_Q3'!#REF!,'KPI_FY 25-26_Q3'!L30,'KPI_FY 25-26_Q3'!AD30,'KPI_FY 25-26_Q3'!AV30,'KPI_FY 25-26_Q3'!#REF!,'KPI_FY 25-26_Q3'!#REF!,'KPI_FY 25-26_Q3'!#REF!)</f>
        <v>#REF!</v>
      </c>
      <c r="M26" s="110" t="e">
        <f t="shared" si="38"/>
        <v>#REF!</v>
      </c>
      <c r="N26" s="110" t="e">
        <f t="shared" si="39"/>
        <v>#REF!</v>
      </c>
      <c r="O26" s="124" t="e">
        <f t="shared" si="40"/>
        <v>#REF!</v>
      </c>
      <c r="P26" s="110" t="e">
        <f t="shared" si="41"/>
        <v>#REF!</v>
      </c>
      <c r="Q26" s="110" t="e">
        <f t="shared" si="42"/>
        <v>#REF!</v>
      </c>
      <c r="R26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26" s="34" t="e">
        <f>SUM('KPI_FY 25-26_Q3'!#REF!,'KPI_FY 25-26_Q3'!#REF!,'KPI_FY 25-26_Q3'!#REF!,'KPI_FY 25-26_Q3'!#REF!,'KPI_FY 25-26_Q3'!#REF!,'KPI_FY 25-26_Q3'!#REF!,'KPI_FY 25-26_Q3'!O30,'KPI_FY 25-26_Q3'!AG30,'KPI_FY 25-26_Q3'!AY30,'KPI_FY 25-26_Q3'!#REF!,'KPI_FY 25-26_Q3'!#REF!,'KPI_FY 25-26_Q3'!#REF!)</f>
        <v>#REF!</v>
      </c>
      <c r="T26" s="2">
        <v>96</v>
      </c>
      <c r="U26" s="2">
        <v>96</v>
      </c>
      <c r="V26" s="109" t="e">
        <f t="shared" si="43"/>
        <v>#REF!</v>
      </c>
    </row>
    <row r="27" spans="1:23" ht="14.5" hidden="1" x14ac:dyDescent="0.35">
      <c r="A27" s="2" t="s">
        <v>55</v>
      </c>
      <c r="B27" s="12" t="s">
        <v>62</v>
      </c>
      <c r="C27" s="19" t="e">
        <f>SUM('KPI_FY 25-26_Q3'!#REF!,'KPI_FY 25-26_Q3'!#REF!,'KPI_FY 25-26_Q3'!#REF!,'KPI_FY 25-26_Q3'!#REF!,'KPI_FY 25-26_Q3'!#REF!,'KPI_FY 25-26_Q3'!#REF!,'KPI_FY 25-26_Q3'!C31,'KPI_FY 25-26_Q3'!U31,'KPI_FY 25-26_Q3'!AM31,'KPI_FY 25-26_Q3'!#REF!,'KPI_FY 25-26_Q3'!#REF!,'KPI_FY 25-26_Q3'!#REF!)</f>
        <v>#REF!</v>
      </c>
      <c r="D27" s="19" t="e">
        <f>SUM('KPI_FY 25-26_Q3'!#REF!,'KPI_FY 25-26_Q3'!#REF!,'KPI_FY 25-26_Q3'!#REF!,'KPI_FY 25-26_Q3'!#REF!,'KPI_FY 25-26_Q3'!#REF!,'KPI_FY 25-26_Q3'!#REF!,'KPI_FY 25-26_Q3'!D31,'KPI_FY 25-26_Q3'!V31,'KPI_FY 25-26_Q3'!AN31,'KPI_FY 25-26_Q3'!#REF!,'KPI_FY 25-26_Q3'!#REF!,'KPI_FY 25-26_Q3'!#REF!)</f>
        <v>#REF!</v>
      </c>
      <c r="E27" s="19" t="e">
        <f>SUM('KPI_FY 25-26_Q3'!#REF!,'KPI_FY 25-26_Q3'!#REF!,'KPI_FY 25-26_Q3'!#REF!,'KPI_FY 25-26_Q3'!#REF!,'KPI_FY 25-26_Q3'!#REF!,'KPI_FY 25-26_Q3'!#REF!,'KPI_FY 25-26_Q3'!E31,'KPI_FY 25-26_Q3'!W31,'KPI_FY 25-26_Q3'!AO31,'KPI_FY 25-26_Q3'!#REF!,'KPI_FY 25-26_Q3'!#REF!,'KPI_FY 25-26_Q3'!#REF!)</f>
        <v>#REF!</v>
      </c>
      <c r="F27" s="19" t="e">
        <f>SUM('KPI_FY 25-26_Q3'!#REF!,'KPI_FY 25-26_Q3'!#REF!,'KPI_FY 25-26_Q3'!#REF!,'KPI_FY 25-26_Q3'!#REF!)</f>
        <v>#REF!</v>
      </c>
      <c r="G27" s="110" t="e">
        <f t="shared" si="35"/>
        <v>#REF!</v>
      </c>
      <c r="H27" s="19" t="e">
        <f>SUM('KPI_FY 25-26_Q3'!#REF!,'KPI_FY 25-26_Q3'!#REF!,'KPI_FY 25-26_Q3'!#REF!,'KPI_FY 25-26_Q3'!#REF!,'KPI_FY 25-26_Q3'!#REF!,'KPI_FY 25-26_Q3'!#REF!,'KPI_FY 25-26_Q3'!H31,'KPI_FY 25-26_Q3'!Z31,'KPI_FY 25-26_Q3'!AR31,'KPI_FY 25-26_Q3'!#REF!,'KPI_FY 25-26_Q3'!#REF!,'KPI_FY 25-26_Q3'!#REF!)</f>
        <v>#REF!</v>
      </c>
      <c r="I27" s="110" t="e">
        <f t="shared" si="36"/>
        <v>#REF!</v>
      </c>
      <c r="J27" s="19" t="e">
        <f>SUM('KPI_FY 25-26_Q3'!#REF!,'KPI_FY 25-26_Q3'!#REF!,'KPI_FY 25-26_Q3'!#REF!,'KPI_FY 25-26_Q3'!#REF!,'KPI_FY 25-26_Q3'!#REF!,'KPI_FY 25-26_Q3'!#REF!,'KPI_FY 25-26_Q3'!J31,'KPI_FY 25-26_Q3'!AB31,'KPI_FY 25-26_Q3'!AT31,'KPI_FY 25-26_Q3'!#REF!,'KPI_FY 25-26_Q3'!#REF!,'KPI_FY 25-26_Q3'!#REF!)</f>
        <v>#REF!</v>
      </c>
      <c r="K27" s="110" t="e">
        <f t="shared" si="37"/>
        <v>#REF!</v>
      </c>
      <c r="L27" s="19" t="e">
        <f>SUM('KPI_FY 25-26_Q3'!#REF!,'KPI_FY 25-26_Q3'!#REF!,'KPI_FY 25-26_Q3'!#REF!,'KPI_FY 25-26_Q3'!#REF!,'KPI_FY 25-26_Q3'!#REF!,'KPI_FY 25-26_Q3'!#REF!,'KPI_FY 25-26_Q3'!L31,'KPI_FY 25-26_Q3'!AD31,'KPI_FY 25-26_Q3'!AV31,'KPI_FY 25-26_Q3'!#REF!,'KPI_FY 25-26_Q3'!#REF!,'KPI_FY 25-26_Q3'!#REF!)</f>
        <v>#REF!</v>
      </c>
      <c r="M27" s="110" t="e">
        <f t="shared" si="38"/>
        <v>#REF!</v>
      </c>
      <c r="N27" s="110" t="e">
        <f t="shared" si="39"/>
        <v>#REF!</v>
      </c>
      <c r="O27" s="124" t="e">
        <f t="shared" si="40"/>
        <v>#REF!</v>
      </c>
      <c r="P27" s="110" t="e">
        <f t="shared" si="41"/>
        <v>#REF!</v>
      </c>
      <c r="Q27" s="110" t="e">
        <f t="shared" si="42"/>
        <v>#REF!</v>
      </c>
      <c r="R27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27" s="19" t="e">
        <f>SUM('KPI_FY 25-26_Q3'!#REF!,'KPI_FY 25-26_Q3'!#REF!,'KPI_FY 25-26_Q3'!#REF!,'KPI_FY 25-26_Q3'!#REF!,'KPI_FY 25-26_Q3'!#REF!,'KPI_FY 25-26_Q3'!#REF!,'KPI_FY 25-26_Q3'!O31,'KPI_FY 25-26_Q3'!AG31,'KPI_FY 25-26_Q3'!AY31,'KPI_FY 25-26_Q3'!#REF!,'KPI_FY 25-26_Q3'!#REF!,'KPI_FY 25-26_Q3'!#REF!)</f>
        <v>#REF!</v>
      </c>
      <c r="T27" s="2">
        <v>50</v>
      </c>
      <c r="U27" s="2">
        <v>50</v>
      </c>
      <c r="V27" s="109" t="e">
        <f t="shared" si="43"/>
        <v>#REF!</v>
      </c>
    </row>
    <row r="28" spans="1:23" ht="14.5" hidden="1" x14ac:dyDescent="0.35">
      <c r="A28" s="2" t="s">
        <v>55</v>
      </c>
      <c r="B28" s="12" t="s">
        <v>63</v>
      </c>
      <c r="C28" s="19" t="e">
        <f>SUM('KPI_FY 25-26_Q3'!#REF!,'KPI_FY 25-26_Q3'!#REF!,'KPI_FY 25-26_Q3'!#REF!,'KPI_FY 25-26_Q3'!#REF!,'KPI_FY 25-26_Q3'!#REF!,'KPI_FY 25-26_Q3'!#REF!,'KPI_FY 25-26_Q3'!C32,'KPI_FY 25-26_Q3'!U32,'KPI_FY 25-26_Q3'!AM32,'KPI_FY 25-26_Q3'!#REF!,'KPI_FY 25-26_Q3'!#REF!,'KPI_FY 25-26_Q3'!#REF!)</f>
        <v>#REF!</v>
      </c>
      <c r="D28" s="19" t="e">
        <f>SUM('KPI_FY 25-26_Q3'!#REF!,'KPI_FY 25-26_Q3'!#REF!,'KPI_FY 25-26_Q3'!#REF!,'KPI_FY 25-26_Q3'!#REF!,'KPI_FY 25-26_Q3'!#REF!,'KPI_FY 25-26_Q3'!#REF!,'KPI_FY 25-26_Q3'!D32,'KPI_FY 25-26_Q3'!V32,'KPI_FY 25-26_Q3'!AN32,'KPI_FY 25-26_Q3'!#REF!,'KPI_FY 25-26_Q3'!#REF!,'KPI_FY 25-26_Q3'!#REF!)</f>
        <v>#REF!</v>
      </c>
      <c r="E28" s="19" t="e">
        <f>SUM('KPI_FY 25-26_Q3'!#REF!,'KPI_FY 25-26_Q3'!#REF!,'KPI_FY 25-26_Q3'!#REF!,'KPI_FY 25-26_Q3'!#REF!,'KPI_FY 25-26_Q3'!#REF!,'KPI_FY 25-26_Q3'!#REF!,'KPI_FY 25-26_Q3'!E32,'KPI_FY 25-26_Q3'!W32,'KPI_FY 25-26_Q3'!AO32,'KPI_FY 25-26_Q3'!#REF!,'KPI_FY 25-26_Q3'!#REF!,'KPI_FY 25-26_Q3'!#REF!)</f>
        <v>#REF!</v>
      </c>
      <c r="F28" s="19" t="e">
        <f>SUM('KPI_FY 25-26_Q3'!#REF!,'KPI_FY 25-26_Q3'!#REF!,'KPI_FY 25-26_Q3'!#REF!,'KPI_FY 25-26_Q3'!#REF!)</f>
        <v>#REF!</v>
      </c>
      <c r="G28" s="110" t="e">
        <f t="shared" si="35"/>
        <v>#REF!</v>
      </c>
      <c r="H28" s="19" t="e">
        <f>SUM('KPI_FY 25-26_Q3'!#REF!,'KPI_FY 25-26_Q3'!#REF!,'KPI_FY 25-26_Q3'!#REF!,'KPI_FY 25-26_Q3'!#REF!,'KPI_FY 25-26_Q3'!#REF!,'KPI_FY 25-26_Q3'!#REF!,'KPI_FY 25-26_Q3'!H32,'KPI_FY 25-26_Q3'!Z32,'KPI_FY 25-26_Q3'!AR32,'KPI_FY 25-26_Q3'!#REF!,'KPI_FY 25-26_Q3'!#REF!,'KPI_FY 25-26_Q3'!#REF!)</f>
        <v>#REF!</v>
      </c>
      <c r="I28" s="110" t="e">
        <f t="shared" si="36"/>
        <v>#REF!</v>
      </c>
      <c r="J28" s="19" t="e">
        <f>SUM('KPI_FY 25-26_Q3'!#REF!,'KPI_FY 25-26_Q3'!#REF!,'KPI_FY 25-26_Q3'!#REF!,'KPI_FY 25-26_Q3'!#REF!,'KPI_FY 25-26_Q3'!#REF!,'KPI_FY 25-26_Q3'!#REF!,'KPI_FY 25-26_Q3'!J32,'KPI_FY 25-26_Q3'!AB32,'KPI_FY 25-26_Q3'!AT32,'KPI_FY 25-26_Q3'!#REF!,'KPI_FY 25-26_Q3'!#REF!,'KPI_FY 25-26_Q3'!#REF!)</f>
        <v>#REF!</v>
      </c>
      <c r="K28" s="110" t="e">
        <f t="shared" si="37"/>
        <v>#REF!</v>
      </c>
      <c r="L28" s="19" t="e">
        <f>SUM('KPI_FY 25-26_Q3'!#REF!,'KPI_FY 25-26_Q3'!#REF!,'KPI_FY 25-26_Q3'!#REF!,'KPI_FY 25-26_Q3'!#REF!,'KPI_FY 25-26_Q3'!#REF!,'KPI_FY 25-26_Q3'!#REF!,'KPI_FY 25-26_Q3'!L32,'KPI_FY 25-26_Q3'!AD32,'KPI_FY 25-26_Q3'!AV32,'KPI_FY 25-26_Q3'!#REF!,'KPI_FY 25-26_Q3'!#REF!,'KPI_FY 25-26_Q3'!#REF!)</f>
        <v>#REF!</v>
      </c>
      <c r="M28" s="110" t="e">
        <f t="shared" si="38"/>
        <v>#REF!</v>
      </c>
      <c r="N28" s="110" t="e">
        <f t="shared" si="39"/>
        <v>#REF!</v>
      </c>
      <c r="O28" s="124" t="e">
        <f t="shared" si="40"/>
        <v>#REF!</v>
      </c>
      <c r="P28" s="110" t="e">
        <f t="shared" si="41"/>
        <v>#REF!</v>
      </c>
      <c r="Q28" s="110" t="e">
        <f t="shared" si="42"/>
        <v>#REF!</v>
      </c>
      <c r="R28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28" s="19" t="e">
        <f>SUM('KPI_FY 25-26_Q3'!#REF!,'KPI_FY 25-26_Q3'!#REF!,'KPI_FY 25-26_Q3'!#REF!,'KPI_FY 25-26_Q3'!#REF!,'KPI_FY 25-26_Q3'!#REF!,'KPI_FY 25-26_Q3'!#REF!,'KPI_FY 25-26_Q3'!O32,'KPI_FY 25-26_Q3'!AG32,'KPI_FY 25-26_Q3'!AY32,'KPI_FY 25-26_Q3'!#REF!,'KPI_FY 25-26_Q3'!#REF!,'KPI_FY 25-26_Q3'!#REF!)</f>
        <v>#REF!</v>
      </c>
      <c r="T28" s="2">
        <v>50</v>
      </c>
      <c r="U28" s="2">
        <v>50</v>
      </c>
      <c r="V28" s="109" t="e">
        <f t="shared" si="43"/>
        <v>#REF!</v>
      </c>
    </row>
    <row r="29" spans="1:23" ht="14.5" hidden="1" x14ac:dyDescent="0.35">
      <c r="A29" s="2" t="s">
        <v>55</v>
      </c>
      <c r="B29" s="12" t="s">
        <v>64</v>
      </c>
      <c r="C29" s="19" t="e">
        <f>SUM('KPI_FY 25-26_Q3'!#REF!,'KPI_FY 25-26_Q3'!#REF!,'KPI_FY 25-26_Q3'!#REF!,'KPI_FY 25-26_Q3'!#REF!,'KPI_FY 25-26_Q3'!#REF!,'KPI_FY 25-26_Q3'!#REF!,'KPI_FY 25-26_Q3'!C33,'KPI_FY 25-26_Q3'!U33,'KPI_FY 25-26_Q3'!AM33,'KPI_FY 25-26_Q3'!#REF!,'KPI_FY 25-26_Q3'!#REF!,'KPI_FY 25-26_Q3'!#REF!)</f>
        <v>#REF!</v>
      </c>
      <c r="D29" s="19" t="e">
        <f>SUM('KPI_FY 25-26_Q3'!#REF!,'KPI_FY 25-26_Q3'!#REF!,'KPI_FY 25-26_Q3'!#REF!,'KPI_FY 25-26_Q3'!#REF!,'KPI_FY 25-26_Q3'!#REF!,'KPI_FY 25-26_Q3'!#REF!,'KPI_FY 25-26_Q3'!D33,'KPI_FY 25-26_Q3'!V33,'KPI_FY 25-26_Q3'!AN33,'KPI_FY 25-26_Q3'!#REF!,'KPI_FY 25-26_Q3'!#REF!,'KPI_FY 25-26_Q3'!#REF!)</f>
        <v>#REF!</v>
      </c>
      <c r="E29" s="19" t="e">
        <f>SUM('KPI_FY 25-26_Q3'!#REF!,'KPI_FY 25-26_Q3'!#REF!,'KPI_FY 25-26_Q3'!#REF!,'KPI_FY 25-26_Q3'!#REF!,'KPI_FY 25-26_Q3'!#REF!,'KPI_FY 25-26_Q3'!#REF!,'KPI_FY 25-26_Q3'!E33,'KPI_FY 25-26_Q3'!W33,'KPI_FY 25-26_Q3'!AO33,'KPI_FY 25-26_Q3'!#REF!,'KPI_FY 25-26_Q3'!#REF!,'KPI_FY 25-26_Q3'!#REF!)</f>
        <v>#REF!</v>
      </c>
      <c r="F29" s="19" t="e">
        <f>SUM('KPI_FY 25-26_Q3'!#REF!,'KPI_FY 25-26_Q3'!#REF!,'KPI_FY 25-26_Q3'!#REF!,'KPI_FY 25-26_Q3'!#REF!)</f>
        <v>#REF!</v>
      </c>
      <c r="G29" s="110" t="e">
        <f t="shared" si="35"/>
        <v>#REF!</v>
      </c>
      <c r="H29" s="19" t="e">
        <f>SUM('KPI_FY 25-26_Q3'!#REF!,'KPI_FY 25-26_Q3'!#REF!,'KPI_FY 25-26_Q3'!#REF!,'KPI_FY 25-26_Q3'!#REF!,'KPI_FY 25-26_Q3'!#REF!,'KPI_FY 25-26_Q3'!#REF!,'KPI_FY 25-26_Q3'!H33,'KPI_FY 25-26_Q3'!Z33,'KPI_FY 25-26_Q3'!AR33,'KPI_FY 25-26_Q3'!#REF!,'KPI_FY 25-26_Q3'!#REF!,'KPI_FY 25-26_Q3'!#REF!)</f>
        <v>#REF!</v>
      </c>
      <c r="I29" s="110" t="e">
        <f t="shared" si="36"/>
        <v>#REF!</v>
      </c>
      <c r="J29" s="19" t="e">
        <f>SUM('KPI_FY 25-26_Q3'!#REF!,'KPI_FY 25-26_Q3'!#REF!,'KPI_FY 25-26_Q3'!#REF!,'KPI_FY 25-26_Q3'!#REF!,'KPI_FY 25-26_Q3'!#REF!,'KPI_FY 25-26_Q3'!#REF!,'KPI_FY 25-26_Q3'!J33,'KPI_FY 25-26_Q3'!AB33,'KPI_FY 25-26_Q3'!AT33,'KPI_FY 25-26_Q3'!#REF!,'KPI_FY 25-26_Q3'!#REF!,'KPI_FY 25-26_Q3'!#REF!)</f>
        <v>#REF!</v>
      </c>
      <c r="K29" s="110" t="e">
        <f t="shared" si="37"/>
        <v>#REF!</v>
      </c>
      <c r="L29" s="19" t="e">
        <f>SUM('KPI_FY 25-26_Q3'!#REF!,'KPI_FY 25-26_Q3'!#REF!,'KPI_FY 25-26_Q3'!#REF!,'KPI_FY 25-26_Q3'!#REF!,'KPI_FY 25-26_Q3'!#REF!,'KPI_FY 25-26_Q3'!#REF!,'KPI_FY 25-26_Q3'!L33,'KPI_FY 25-26_Q3'!AD33,'KPI_FY 25-26_Q3'!AV33,'KPI_FY 25-26_Q3'!#REF!,'KPI_FY 25-26_Q3'!#REF!,'KPI_FY 25-26_Q3'!#REF!)</f>
        <v>#REF!</v>
      </c>
      <c r="M29" s="110" t="e">
        <f t="shared" si="38"/>
        <v>#REF!</v>
      </c>
      <c r="N29" s="110" t="e">
        <f t="shared" si="39"/>
        <v>#REF!</v>
      </c>
      <c r="O29" s="124" t="e">
        <f t="shared" si="40"/>
        <v>#REF!</v>
      </c>
      <c r="P29" s="110" t="e">
        <f t="shared" si="41"/>
        <v>#REF!</v>
      </c>
      <c r="Q29" s="110" t="e">
        <f t="shared" si="42"/>
        <v>#REF!</v>
      </c>
      <c r="R29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29" s="34" t="e">
        <f>SUM('KPI_FY 25-26_Q3'!#REF!,'KPI_FY 25-26_Q3'!#REF!,'KPI_FY 25-26_Q3'!#REF!,'KPI_FY 25-26_Q3'!#REF!,'KPI_FY 25-26_Q3'!#REF!,'KPI_FY 25-26_Q3'!#REF!,'KPI_FY 25-26_Q3'!O33,'KPI_FY 25-26_Q3'!AG33,'KPI_FY 25-26_Q3'!AY33,'KPI_FY 25-26_Q3'!#REF!,'KPI_FY 25-26_Q3'!#REF!,'KPI_FY 25-26_Q3'!#REF!)</f>
        <v>#REF!</v>
      </c>
      <c r="T29" s="2">
        <v>50</v>
      </c>
      <c r="U29" s="2">
        <v>50</v>
      </c>
      <c r="V29" s="109" t="e">
        <f t="shared" si="43"/>
        <v>#REF!</v>
      </c>
    </row>
    <row r="30" spans="1:23" ht="14.5" hidden="1" x14ac:dyDescent="0.35">
      <c r="A30" s="2" t="s">
        <v>55</v>
      </c>
      <c r="B30" s="12" t="s">
        <v>65</v>
      </c>
      <c r="C30" s="19" t="e">
        <f>SUM('KPI_FY 25-26_Q3'!#REF!,'KPI_FY 25-26_Q3'!#REF!,'KPI_FY 25-26_Q3'!#REF!,'KPI_FY 25-26_Q3'!#REF!,'KPI_FY 25-26_Q3'!#REF!,'KPI_FY 25-26_Q3'!#REF!,'KPI_FY 25-26_Q3'!C34,'KPI_FY 25-26_Q3'!U34,'KPI_FY 25-26_Q3'!AM34,'KPI_FY 25-26_Q3'!#REF!,'KPI_FY 25-26_Q3'!#REF!,'KPI_FY 25-26_Q3'!#REF!)</f>
        <v>#REF!</v>
      </c>
      <c r="D30" s="19" t="e">
        <f>SUM('KPI_FY 25-26_Q3'!#REF!,'KPI_FY 25-26_Q3'!#REF!,'KPI_FY 25-26_Q3'!#REF!,'KPI_FY 25-26_Q3'!#REF!,'KPI_FY 25-26_Q3'!#REF!,'KPI_FY 25-26_Q3'!#REF!,'KPI_FY 25-26_Q3'!D34,'KPI_FY 25-26_Q3'!V34,'KPI_FY 25-26_Q3'!AN34,'KPI_FY 25-26_Q3'!#REF!,'KPI_FY 25-26_Q3'!#REF!,'KPI_FY 25-26_Q3'!#REF!)</f>
        <v>#REF!</v>
      </c>
      <c r="E30" s="19" t="e">
        <f>SUM('KPI_FY 25-26_Q3'!#REF!,'KPI_FY 25-26_Q3'!#REF!,'KPI_FY 25-26_Q3'!#REF!,'KPI_FY 25-26_Q3'!#REF!,'KPI_FY 25-26_Q3'!#REF!,'KPI_FY 25-26_Q3'!#REF!,'KPI_FY 25-26_Q3'!E34,'KPI_FY 25-26_Q3'!W34,'KPI_FY 25-26_Q3'!AO34,'KPI_FY 25-26_Q3'!#REF!,'KPI_FY 25-26_Q3'!#REF!,'KPI_FY 25-26_Q3'!#REF!)</f>
        <v>#REF!</v>
      </c>
      <c r="F30" s="19" t="e">
        <f>SUM('KPI_FY 25-26_Q3'!#REF!,'KPI_FY 25-26_Q3'!#REF!,'KPI_FY 25-26_Q3'!#REF!,'KPI_FY 25-26_Q3'!#REF!)</f>
        <v>#REF!</v>
      </c>
      <c r="G30" s="110" t="e">
        <f t="shared" si="35"/>
        <v>#REF!</v>
      </c>
      <c r="H30" s="19" t="e">
        <f>SUM('KPI_FY 25-26_Q3'!#REF!,'KPI_FY 25-26_Q3'!#REF!,'KPI_FY 25-26_Q3'!#REF!,'KPI_FY 25-26_Q3'!#REF!,'KPI_FY 25-26_Q3'!#REF!,'KPI_FY 25-26_Q3'!#REF!,'KPI_FY 25-26_Q3'!H34,'KPI_FY 25-26_Q3'!Z34,'KPI_FY 25-26_Q3'!AR34,'KPI_FY 25-26_Q3'!#REF!,'KPI_FY 25-26_Q3'!#REF!,'KPI_FY 25-26_Q3'!#REF!)</f>
        <v>#REF!</v>
      </c>
      <c r="I30" s="110" t="e">
        <f t="shared" si="36"/>
        <v>#REF!</v>
      </c>
      <c r="J30" s="19" t="e">
        <f>SUM('KPI_FY 25-26_Q3'!#REF!,'KPI_FY 25-26_Q3'!#REF!,'KPI_FY 25-26_Q3'!#REF!,'KPI_FY 25-26_Q3'!#REF!,'KPI_FY 25-26_Q3'!#REF!,'KPI_FY 25-26_Q3'!#REF!,'KPI_FY 25-26_Q3'!J34,'KPI_FY 25-26_Q3'!AB34,'KPI_FY 25-26_Q3'!AT34,'KPI_FY 25-26_Q3'!#REF!,'KPI_FY 25-26_Q3'!#REF!,'KPI_FY 25-26_Q3'!#REF!)</f>
        <v>#REF!</v>
      </c>
      <c r="K30" s="110" t="e">
        <f t="shared" si="37"/>
        <v>#REF!</v>
      </c>
      <c r="L30" s="19" t="e">
        <f>SUM('KPI_FY 25-26_Q3'!#REF!,'KPI_FY 25-26_Q3'!#REF!,'KPI_FY 25-26_Q3'!#REF!,'KPI_FY 25-26_Q3'!#REF!,'KPI_FY 25-26_Q3'!#REF!,'KPI_FY 25-26_Q3'!#REF!,'KPI_FY 25-26_Q3'!L34,'KPI_FY 25-26_Q3'!AD34,'KPI_FY 25-26_Q3'!AV34,'KPI_FY 25-26_Q3'!#REF!,'KPI_FY 25-26_Q3'!#REF!,'KPI_FY 25-26_Q3'!#REF!)</f>
        <v>#REF!</v>
      </c>
      <c r="M30" s="110" t="e">
        <f t="shared" si="38"/>
        <v>#REF!</v>
      </c>
      <c r="N30" s="110" t="e">
        <f t="shared" si="39"/>
        <v>#REF!</v>
      </c>
      <c r="O30" s="124" t="e">
        <f t="shared" si="40"/>
        <v>#REF!</v>
      </c>
      <c r="P30" s="110" t="e">
        <f t="shared" si="41"/>
        <v>#REF!</v>
      </c>
      <c r="Q30" s="110" t="e">
        <f t="shared" si="42"/>
        <v>#REF!</v>
      </c>
      <c r="R30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30" s="19" t="e">
        <f>SUM('KPI_FY 25-26_Q3'!#REF!,'KPI_FY 25-26_Q3'!#REF!,'KPI_FY 25-26_Q3'!#REF!,'KPI_FY 25-26_Q3'!#REF!,'KPI_FY 25-26_Q3'!#REF!,'KPI_FY 25-26_Q3'!#REF!,'KPI_FY 25-26_Q3'!O34,'KPI_FY 25-26_Q3'!AG34,'KPI_FY 25-26_Q3'!AY34,'KPI_FY 25-26_Q3'!#REF!,'KPI_FY 25-26_Q3'!#REF!,'KPI_FY 25-26_Q3'!#REF!)</f>
        <v>#REF!</v>
      </c>
      <c r="T30" s="2">
        <v>50</v>
      </c>
      <c r="U30" s="2">
        <v>50</v>
      </c>
      <c r="V30" s="109" t="e">
        <f t="shared" si="43"/>
        <v>#REF!</v>
      </c>
    </row>
    <row r="31" spans="1:23" ht="14.5" x14ac:dyDescent="0.35">
      <c r="A31" s="2" t="s">
        <v>55</v>
      </c>
      <c r="B31" s="49" t="s">
        <v>45</v>
      </c>
      <c r="C31" s="14" t="e">
        <f>SUM(C21:C30)</f>
        <v>#REF!</v>
      </c>
      <c r="D31" s="14" t="e">
        <f t="shared" ref="D31:L31" si="44">SUM(D21:D30)</f>
        <v>#REF!</v>
      </c>
      <c r="E31" s="14" t="e">
        <f t="shared" si="44"/>
        <v>#REF!</v>
      </c>
      <c r="F31" s="14" t="e">
        <f t="shared" si="44"/>
        <v>#REF!</v>
      </c>
      <c r="G31" s="111" t="e">
        <f>(G21*$U21+G22*$U22+G23*$U23+G24*$U24+G25*$U25+G26*$U26+G27*$U27+G28*$U28+G29*$U29+G30*$U30)/$U31</f>
        <v>#REF!</v>
      </c>
      <c r="H31" s="14" t="e">
        <f t="shared" si="44"/>
        <v>#REF!</v>
      </c>
      <c r="I31" s="111" t="e">
        <f>(I21*$U21+I22*$U22+I23*$U23+I24*$U24+I25*$U25+I26*$U26+I27*$U27+I28*$U28+I29*$U29+I30*$U30)/$U31</f>
        <v>#REF!</v>
      </c>
      <c r="J31" s="11" t="e">
        <f t="shared" si="44"/>
        <v>#REF!</v>
      </c>
      <c r="K31" s="111" t="e">
        <f>(K21*$U21+K22*$U22+K23*$U23+K24*$U24+K25*$U25+K26*$U26+K27*$U27+K28*$U28+K29*$U29+K30*$U30)/$U31</f>
        <v>#REF!</v>
      </c>
      <c r="L31" s="11" t="e">
        <f t="shared" si="44"/>
        <v>#REF!</v>
      </c>
      <c r="M31" s="111" t="e">
        <f t="shared" ref="M31:Q31" si="45">(M21*$U21+M22*$U22+M23*$U23+M24*$U24+M25*$U25+M26*$U26+M27*$U27+M28*$U28+M29*$U29+M30*$U30)/$U31</f>
        <v>#REF!</v>
      </c>
      <c r="N31" s="111" t="e">
        <f t="shared" si="45"/>
        <v>#REF!</v>
      </c>
      <c r="O31" s="111" t="e">
        <f t="shared" si="45"/>
        <v>#REF!</v>
      </c>
      <c r="P31" s="111" t="e">
        <f t="shared" si="45"/>
        <v>#REF!</v>
      </c>
      <c r="Q31" s="111" t="e">
        <f t="shared" si="45"/>
        <v>#REF!</v>
      </c>
      <c r="R31" s="32" t="e">
        <f t="shared" ref="R31:S31" si="46">SUM(R21:R30)</f>
        <v>#REF!</v>
      </c>
      <c r="S31" s="14" t="e">
        <f t="shared" si="46"/>
        <v>#REF!</v>
      </c>
      <c r="T31" s="10">
        <f>SUM(T21:T30)</f>
        <v>592</v>
      </c>
      <c r="U31" s="10">
        <f>SUM(U21:U30)</f>
        <v>592</v>
      </c>
      <c r="V31" s="109"/>
    </row>
    <row r="32" spans="1:23" ht="14.5" hidden="1" x14ac:dyDescent="0.35">
      <c r="A32" s="25" t="s">
        <v>47</v>
      </c>
      <c r="B32" s="12" t="s">
        <v>57</v>
      </c>
      <c r="C32" s="19" t="e">
        <f>SUM('KPI_FY 25-26_Q3'!#REF!,'KPI_FY 25-26_Q3'!#REF!,'KPI_FY 25-26_Q3'!#REF!,'KPI_FY 25-26_Q3'!#REF!,'KPI_FY 25-26_Q3'!#REF!,'KPI_FY 25-26_Q3'!#REF!,'KPI_FY 25-26_Q3'!C36,'KPI_FY 25-26_Q3'!U36,'KPI_FY 25-26_Q3'!AM36,'KPI_FY 25-26_Q3'!#REF!,'KPI_FY 25-26_Q3'!#REF!,'KPI_FY 25-26_Q3'!#REF!)</f>
        <v>#REF!</v>
      </c>
      <c r="D32" s="19" t="e">
        <f>SUM('KPI_FY 25-26_Q3'!#REF!,'KPI_FY 25-26_Q3'!#REF!,'KPI_FY 25-26_Q3'!#REF!,'KPI_FY 25-26_Q3'!#REF!,'KPI_FY 25-26_Q3'!#REF!,'KPI_FY 25-26_Q3'!#REF!,'KPI_FY 25-26_Q3'!D36,'KPI_FY 25-26_Q3'!V36,'KPI_FY 25-26_Q3'!AN36,'KPI_FY 25-26_Q3'!#REF!,'KPI_FY 25-26_Q3'!#REF!,'KPI_FY 25-26_Q3'!#REF!)</f>
        <v>#REF!</v>
      </c>
      <c r="E32" s="19" t="e">
        <f>SUM('KPI_FY 25-26_Q3'!#REF!,'KPI_FY 25-26_Q3'!#REF!,'KPI_FY 25-26_Q3'!#REF!,'KPI_FY 25-26_Q3'!#REF!,'KPI_FY 25-26_Q3'!#REF!,'KPI_FY 25-26_Q3'!#REF!,'KPI_FY 25-26_Q3'!E36,'KPI_FY 25-26_Q3'!W36,'KPI_FY 25-26_Q3'!AO36,'KPI_FY 25-26_Q3'!#REF!,'KPI_FY 25-26_Q3'!#REF!,'KPI_FY 25-26_Q3'!#REF!)</f>
        <v>#REF!</v>
      </c>
      <c r="F32" s="19" t="e">
        <f>SUM('KPI_FY 25-26_Q3'!#REF!,'KPI_FY 25-26_Q3'!#REF!,'KPI_FY 25-26_Q3'!#REF!,'KPI_FY 25-26_Q3'!#REF!)</f>
        <v>#REF!</v>
      </c>
      <c r="G32" s="110" t="e">
        <f>F32/$B$2</f>
        <v>#REF!</v>
      </c>
      <c r="H32" s="19" t="e">
        <f>SUM('KPI_FY 25-26_Q3'!#REF!,'KPI_FY 25-26_Q3'!#REF!,'KPI_FY 25-26_Q3'!#REF!,'KPI_FY 25-26_Q3'!#REF!,'KPI_FY 25-26_Q3'!#REF!,'KPI_FY 25-26_Q3'!#REF!,'KPI_FY 25-26_Q3'!H36,'KPI_FY 25-26_Q3'!Z36,'KPI_FY 25-26_Q3'!AR36,'KPI_FY 25-26_Q3'!#REF!,'KPI_FY 25-26_Q3'!#REF!,'KPI_FY 25-26_Q3'!#REF!)</f>
        <v>#REF!</v>
      </c>
      <c r="I32" s="110" t="e">
        <f>H32/$B$2</f>
        <v>#REF!</v>
      </c>
      <c r="J32" s="19" t="e">
        <f>SUM('KPI_FY 25-26_Q3'!#REF!,'KPI_FY 25-26_Q3'!#REF!,'KPI_FY 25-26_Q3'!#REF!,'KPI_FY 25-26_Q3'!#REF!,'KPI_FY 25-26_Q3'!#REF!,'KPI_FY 25-26_Q3'!#REF!,'KPI_FY 25-26_Q3'!J36,'KPI_FY 25-26_Q3'!AB36,'KPI_FY 25-26_Q3'!AT36,'KPI_FY 25-26_Q3'!#REF!,'KPI_FY 25-26_Q3'!#REF!,'KPI_FY 25-26_Q3'!#REF!)</f>
        <v>#REF!</v>
      </c>
      <c r="K32" s="110" t="e">
        <f>J32/$B$2</f>
        <v>#REF!</v>
      </c>
      <c r="L32" s="19" t="e">
        <f>SUM('KPI_FY 25-26_Q3'!#REF!,'KPI_FY 25-26_Q3'!#REF!,'KPI_FY 25-26_Q3'!#REF!,'KPI_FY 25-26_Q3'!#REF!,'KPI_FY 25-26_Q3'!#REF!,'KPI_FY 25-26_Q3'!#REF!,'KPI_FY 25-26_Q3'!L36,'KPI_FY 25-26_Q3'!AD36,'KPI_FY 25-26_Q3'!AV36,'KPI_FY 25-26_Q3'!#REF!,'KPI_FY 25-26_Q3'!#REF!,'KPI_FY 25-26_Q3'!#REF!)</f>
        <v>#REF!</v>
      </c>
      <c r="M32" s="110" t="e">
        <f>C32/$B$2</f>
        <v>#REF!</v>
      </c>
      <c r="N32" s="110" t="e">
        <f>(C32-L32)/$B$2</f>
        <v>#REF!</v>
      </c>
      <c r="O32" s="124" t="e">
        <f>IF((AND(D32=0,F32=0)),0,(F32+L32)/(D32+F32+L32))</f>
        <v>#REF!</v>
      </c>
      <c r="P32" s="110" t="e">
        <f>S32/($B$2*U32)</f>
        <v>#REF!</v>
      </c>
      <c r="Q32" s="110" t="e">
        <f>L32/$B$2</f>
        <v>#REF!</v>
      </c>
      <c r="R32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32" s="19" t="e">
        <f>SUM('KPI_FY 25-26_Q3'!#REF!,'KPI_FY 25-26_Q3'!#REF!,'KPI_FY 25-26_Q3'!#REF!,'KPI_FY 25-26_Q3'!#REF!,'KPI_FY 25-26_Q3'!#REF!,'KPI_FY 25-26_Q3'!#REF!,'KPI_FY 25-26_Q3'!O36,'KPI_FY 25-26_Q3'!AG36,'KPI_FY 25-26_Q3'!AY36,'KPI_FY 25-26_Q3'!#REF!,'KPI_FY 25-26_Q3'!#REF!,'KPI_FY 25-26_Q3'!#REF!)</f>
        <v>#REF!</v>
      </c>
      <c r="T32" s="2">
        <v>21</v>
      </c>
      <c r="U32" s="2">
        <v>21</v>
      </c>
      <c r="V32" s="109" t="e">
        <f>N32+K32+I32+G32+Q32</f>
        <v>#REF!</v>
      </c>
    </row>
    <row r="33" spans="1:23" ht="14.5" hidden="1" x14ac:dyDescent="0.35">
      <c r="A33" s="25" t="s">
        <v>49</v>
      </c>
      <c r="B33" s="12" t="s">
        <v>58</v>
      </c>
      <c r="C33" s="19" t="e">
        <f>SUM('KPI_FY 25-26_Q3'!#REF!,'KPI_FY 25-26_Q3'!#REF!,'KPI_FY 25-26_Q3'!#REF!,'KPI_FY 25-26_Q3'!#REF!,'KPI_FY 25-26_Q3'!#REF!,'KPI_FY 25-26_Q3'!#REF!,'KPI_FY 25-26_Q3'!C37,'KPI_FY 25-26_Q3'!U37,'KPI_FY 25-26_Q3'!AM37,'KPI_FY 25-26_Q3'!#REF!,'KPI_FY 25-26_Q3'!#REF!,'KPI_FY 25-26_Q3'!#REF!)</f>
        <v>#REF!</v>
      </c>
      <c r="D33" s="19" t="e">
        <f>SUM('KPI_FY 25-26_Q3'!#REF!,'KPI_FY 25-26_Q3'!#REF!,'KPI_FY 25-26_Q3'!#REF!,'KPI_FY 25-26_Q3'!#REF!,'KPI_FY 25-26_Q3'!#REF!,'KPI_FY 25-26_Q3'!#REF!,'KPI_FY 25-26_Q3'!D37,'KPI_FY 25-26_Q3'!V37,'KPI_FY 25-26_Q3'!AN37,'KPI_FY 25-26_Q3'!#REF!,'KPI_FY 25-26_Q3'!#REF!,'KPI_FY 25-26_Q3'!#REF!)</f>
        <v>#REF!</v>
      </c>
      <c r="E33" s="19" t="e">
        <f>SUM('KPI_FY 25-26_Q3'!#REF!,'KPI_FY 25-26_Q3'!#REF!,'KPI_FY 25-26_Q3'!#REF!,'KPI_FY 25-26_Q3'!#REF!,'KPI_FY 25-26_Q3'!#REF!,'KPI_FY 25-26_Q3'!#REF!,'KPI_FY 25-26_Q3'!E37,'KPI_FY 25-26_Q3'!W37,'KPI_FY 25-26_Q3'!AO37,'KPI_FY 25-26_Q3'!#REF!,'KPI_FY 25-26_Q3'!#REF!,'KPI_FY 25-26_Q3'!#REF!)</f>
        <v>#REF!</v>
      </c>
      <c r="F33" s="19" t="e">
        <f>SUM('KPI_FY 25-26_Q3'!#REF!,'KPI_FY 25-26_Q3'!#REF!,'KPI_FY 25-26_Q3'!#REF!,'KPI_FY 25-26_Q3'!#REF!)</f>
        <v>#REF!</v>
      </c>
      <c r="G33" s="110" t="e">
        <f>F33/$B$2</f>
        <v>#REF!</v>
      </c>
      <c r="H33" s="19" t="e">
        <f>SUM('KPI_FY 25-26_Q3'!#REF!,'KPI_FY 25-26_Q3'!#REF!,'KPI_FY 25-26_Q3'!#REF!,'KPI_FY 25-26_Q3'!#REF!,'KPI_FY 25-26_Q3'!#REF!,'KPI_FY 25-26_Q3'!#REF!,'KPI_FY 25-26_Q3'!H37,'KPI_FY 25-26_Q3'!Z37,'KPI_FY 25-26_Q3'!AR37,'KPI_FY 25-26_Q3'!#REF!,'KPI_FY 25-26_Q3'!#REF!,'KPI_FY 25-26_Q3'!#REF!)</f>
        <v>#REF!</v>
      </c>
      <c r="I33" s="110" t="e">
        <f>H33/$B$2</f>
        <v>#REF!</v>
      </c>
      <c r="J33" s="19" t="e">
        <f>SUM('KPI_FY 25-26_Q3'!#REF!,'KPI_FY 25-26_Q3'!#REF!,'KPI_FY 25-26_Q3'!#REF!,'KPI_FY 25-26_Q3'!#REF!,'KPI_FY 25-26_Q3'!#REF!,'KPI_FY 25-26_Q3'!#REF!,'KPI_FY 25-26_Q3'!J37,'KPI_FY 25-26_Q3'!AB37,'KPI_FY 25-26_Q3'!AT37,'KPI_FY 25-26_Q3'!#REF!,'KPI_FY 25-26_Q3'!#REF!,'KPI_FY 25-26_Q3'!#REF!)</f>
        <v>#REF!</v>
      </c>
      <c r="K33" s="110" t="e">
        <f>J33/$B$2</f>
        <v>#REF!</v>
      </c>
      <c r="L33" s="19" t="e">
        <f>SUM('KPI_FY 25-26_Q3'!#REF!,'KPI_FY 25-26_Q3'!#REF!,'KPI_FY 25-26_Q3'!#REF!,'KPI_FY 25-26_Q3'!#REF!,'KPI_FY 25-26_Q3'!#REF!,'KPI_FY 25-26_Q3'!#REF!,'KPI_FY 25-26_Q3'!L37,'KPI_FY 25-26_Q3'!AD37,'KPI_FY 25-26_Q3'!AV37,'KPI_FY 25-26_Q3'!#REF!,'KPI_FY 25-26_Q3'!#REF!,'KPI_FY 25-26_Q3'!#REF!)</f>
        <v>#REF!</v>
      </c>
      <c r="M33" s="110" t="e">
        <f>C33/$B$2</f>
        <v>#REF!</v>
      </c>
      <c r="N33" s="110" t="e">
        <f>(C33-L33)/$B$2</f>
        <v>#REF!</v>
      </c>
      <c r="O33" s="124" t="e">
        <f>IF((AND(D33=0,F33=0)),0,(F33+L33)/(D33+F33+L33))</f>
        <v>#REF!</v>
      </c>
      <c r="P33" s="110" t="e">
        <f>S33/($B$2*U33)</f>
        <v>#REF!</v>
      </c>
      <c r="Q33" s="110" t="e">
        <f>L33/$B$2</f>
        <v>#REF!</v>
      </c>
      <c r="R33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33" s="19" t="e">
        <f>SUM('KPI_FY 25-26_Q3'!#REF!,'KPI_FY 25-26_Q3'!#REF!,'KPI_FY 25-26_Q3'!#REF!,'KPI_FY 25-26_Q3'!#REF!,'KPI_FY 25-26_Q3'!#REF!,'KPI_FY 25-26_Q3'!#REF!,'KPI_FY 25-26_Q3'!O37,'KPI_FY 25-26_Q3'!AG37,'KPI_FY 25-26_Q3'!AY37,'KPI_FY 25-26_Q3'!#REF!,'KPI_FY 25-26_Q3'!#REF!,'KPI_FY 25-26_Q3'!#REF!)</f>
        <v>#REF!</v>
      </c>
      <c r="T33" s="2">
        <v>21</v>
      </c>
      <c r="U33" s="2">
        <v>21</v>
      </c>
      <c r="V33" s="109" t="e">
        <f t="shared" ref="V33:V34" si="47">N33+K33+I33+G33+Q33</f>
        <v>#REF!</v>
      </c>
    </row>
    <row r="34" spans="1:23" ht="14.5" hidden="1" x14ac:dyDescent="0.35">
      <c r="A34" s="2"/>
      <c r="B34" s="12" t="s">
        <v>62</v>
      </c>
      <c r="C34" s="19" t="e">
        <f>SUM('KPI_FY 25-26_Q3'!#REF!,'KPI_FY 25-26_Q3'!#REF!,'KPI_FY 25-26_Q3'!#REF!,'KPI_FY 25-26_Q3'!#REF!,'KPI_FY 25-26_Q3'!#REF!,'KPI_FY 25-26_Q3'!#REF!,'KPI_FY 25-26_Q3'!C38,'KPI_FY 25-26_Q3'!U38,'KPI_FY 25-26_Q3'!AM38,'KPI_FY 25-26_Q3'!#REF!,'KPI_FY 25-26_Q3'!#REF!,'KPI_FY 25-26_Q3'!#REF!)</f>
        <v>#REF!</v>
      </c>
      <c r="D34" s="19" t="e">
        <f>SUM('KPI_FY 25-26_Q3'!#REF!,'KPI_FY 25-26_Q3'!#REF!,'KPI_FY 25-26_Q3'!#REF!,'KPI_FY 25-26_Q3'!#REF!,'KPI_FY 25-26_Q3'!#REF!,'KPI_FY 25-26_Q3'!#REF!,'KPI_FY 25-26_Q3'!D38,'KPI_FY 25-26_Q3'!V38,'KPI_FY 25-26_Q3'!AN38,'KPI_FY 25-26_Q3'!#REF!,'KPI_FY 25-26_Q3'!#REF!,'KPI_FY 25-26_Q3'!#REF!)</f>
        <v>#REF!</v>
      </c>
      <c r="E34" s="19" t="e">
        <f>SUM('KPI_FY 25-26_Q3'!#REF!,'KPI_FY 25-26_Q3'!#REF!,'KPI_FY 25-26_Q3'!#REF!,'KPI_FY 25-26_Q3'!#REF!,'KPI_FY 25-26_Q3'!#REF!,'KPI_FY 25-26_Q3'!#REF!,'KPI_FY 25-26_Q3'!E38,'KPI_FY 25-26_Q3'!W38,'KPI_FY 25-26_Q3'!AO38,'KPI_FY 25-26_Q3'!#REF!,'KPI_FY 25-26_Q3'!#REF!,'KPI_FY 25-26_Q3'!#REF!)</f>
        <v>#REF!</v>
      </c>
      <c r="F34" s="19" t="e">
        <f>SUM('KPI_FY 25-26_Q3'!#REF!,'KPI_FY 25-26_Q3'!#REF!,'KPI_FY 25-26_Q3'!#REF!,'KPI_FY 25-26_Q3'!#REF!)</f>
        <v>#REF!</v>
      </c>
      <c r="G34" s="110" t="e">
        <f>F34/$B$2</f>
        <v>#REF!</v>
      </c>
      <c r="H34" s="19" t="e">
        <f>SUM('KPI_FY 25-26_Q3'!#REF!,'KPI_FY 25-26_Q3'!#REF!,'KPI_FY 25-26_Q3'!#REF!,'KPI_FY 25-26_Q3'!#REF!,'KPI_FY 25-26_Q3'!#REF!,'KPI_FY 25-26_Q3'!#REF!,'KPI_FY 25-26_Q3'!H38,'KPI_FY 25-26_Q3'!Z38,'KPI_FY 25-26_Q3'!AR38,'KPI_FY 25-26_Q3'!#REF!,'KPI_FY 25-26_Q3'!#REF!,'KPI_FY 25-26_Q3'!#REF!)</f>
        <v>#REF!</v>
      </c>
      <c r="I34" s="110" t="e">
        <f>H34/$B$2</f>
        <v>#REF!</v>
      </c>
      <c r="J34" s="19" t="e">
        <f>SUM('KPI_FY 25-26_Q3'!#REF!,'KPI_FY 25-26_Q3'!#REF!,'KPI_FY 25-26_Q3'!#REF!,'KPI_FY 25-26_Q3'!#REF!,'KPI_FY 25-26_Q3'!#REF!,'KPI_FY 25-26_Q3'!#REF!,'KPI_FY 25-26_Q3'!J38,'KPI_FY 25-26_Q3'!AB38,'KPI_FY 25-26_Q3'!AT38,'KPI_FY 25-26_Q3'!#REF!,'KPI_FY 25-26_Q3'!#REF!,'KPI_FY 25-26_Q3'!#REF!)</f>
        <v>#REF!</v>
      </c>
      <c r="K34" s="110" t="e">
        <f>J34/$B$2</f>
        <v>#REF!</v>
      </c>
      <c r="L34" s="19" t="e">
        <f>SUM('KPI_FY 25-26_Q3'!#REF!,'KPI_FY 25-26_Q3'!#REF!,'KPI_FY 25-26_Q3'!#REF!,'KPI_FY 25-26_Q3'!#REF!,'KPI_FY 25-26_Q3'!#REF!,'KPI_FY 25-26_Q3'!#REF!,'KPI_FY 25-26_Q3'!L38,'KPI_FY 25-26_Q3'!AD38,'KPI_FY 25-26_Q3'!AV38,'KPI_FY 25-26_Q3'!#REF!,'KPI_FY 25-26_Q3'!#REF!,'KPI_FY 25-26_Q3'!#REF!)</f>
        <v>#REF!</v>
      </c>
      <c r="M34" s="110" t="e">
        <f>C34/$B$2</f>
        <v>#REF!</v>
      </c>
      <c r="N34" s="110" t="e">
        <f>(C34-L34)/$B$2</f>
        <v>#REF!</v>
      </c>
      <c r="O34" s="124" t="e">
        <f>IF((AND(D34=0,F34=0)),0,(F34+L34)/(D34+F34+L34))</f>
        <v>#REF!</v>
      </c>
      <c r="P34" s="110" t="e">
        <f>S34/($B$2*U34)</f>
        <v>#REF!</v>
      </c>
      <c r="Q34" s="110" t="e">
        <f>L34/$B$2</f>
        <v>#REF!</v>
      </c>
      <c r="R34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34" s="34" t="e">
        <f>SUM('KPI_FY 25-26_Q3'!#REF!,'KPI_FY 25-26_Q3'!#REF!,'KPI_FY 25-26_Q3'!#REF!,'KPI_FY 25-26_Q3'!#REF!,'KPI_FY 25-26_Q3'!#REF!,'KPI_FY 25-26_Q3'!#REF!,'KPI_FY 25-26_Q3'!O38,'KPI_FY 25-26_Q3'!AG38,'KPI_FY 25-26_Q3'!AY38,'KPI_FY 25-26_Q3'!#REF!,'KPI_FY 25-26_Q3'!#REF!,'KPI_FY 25-26_Q3'!#REF!)</f>
        <v>#REF!</v>
      </c>
      <c r="T34" s="2">
        <v>21</v>
      </c>
      <c r="U34" s="2">
        <v>21</v>
      </c>
      <c r="V34" s="109" t="e">
        <f t="shared" si="47"/>
        <v>#REF!</v>
      </c>
    </row>
    <row r="35" spans="1:23" ht="14.5" x14ac:dyDescent="0.35">
      <c r="A35" s="2" t="s">
        <v>89</v>
      </c>
      <c r="B35" s="70" t="s">
        <v>45</v>
      </c>
      <c r="C35" s="14" t="e">
        <f>SUM(C32:C34)</f>
        <v>#REF!</v>
      </c>
      <c r="D35" s="11" t="e">
        <f t="shared" ref="D35:L35" si="48">SUM(D32:D34)</f>
        <v>#REF!</v>
      </c>
      <c r="E35" s="14" t="e">
        <f t="shared" si="48"/>
        <v>#REF!</v>
      </c>
      <c r="F35" s="14" t="e">
        <f t="shared" si="48"/>
        <v>#REF!</v>
      </c>
      <c r="G35" s="111" t="e">
        <f>(G32*$U32+G33*$U33+G34*$U34)/$U35</f>
        <v>#REF!</v>
      </c>
      <c r="H35" s="11" t="e">
        <f t="shared" si="48"/>
        <v>#REF!</v>
      </c>
      <c r="I35" s="111" t="e">
        <f>(I32*$U32+I33*$U33+I34*$U34)/$U35</f>
        <v>#REF!</v>
      </c>
      <c r="J35" s="11" t="e">
        <f t="shared" si="48"/>
        <v>#REF!</v>
      </c>
      <c r="K35" s="111" t="e">
        <f>(K32*$U32+K33*$U33+K34*$U34)/$U35</f>
        <v>#REF!</v>
      </c>
      <c r="L35" s="11" t="e">
        <f t="shared" si="48"/>
        <v>#REF!</v>
      </c>
      <c r="M35" s="111" t="e">
        <f t="shared" ref="M35:Q35" si="49">(M32*$U32+M33*$U33+M34*$U34)/$U35</f>
        <v>#REF!</v>
      </c>
      <c r="N35" s="111" t="e">
        <f t="shared" si="49"/>
        <v>#REF!</v>
      </c>
      <c r="O35" s="111" t="e">
        <f t="shared" si="49"/>
        <v>#REF!</v>
      </c>
      <c r="P35" s="111" t="e">
        <f t="shared" si="49"/>
        <v>#REF!</v>
      </c>
      <c r="Q35" s="111" t="e">
        <f t="shared" si="49"/>
        <v>#REF!</v>
      </c>
      <c r="R35" s="32" t="e">
        <f t="shared" ref="R35:S35" si="50">SUM(R32:R34)</f>
        <v>#REF!</v>
      </c>
      <c r="S35" s="14" t="e">
        <f t="shared" si="50"/>
        <v>#REF!</v>
      </c>
      <c r="T35" s="10">
        <f>SUM(T32:T34)</f>
        <v>63</v>
      </c>
      <c r="U35" s="10">
        <f>SUM(U32:U34)</f>
        <v>63</v>
      </c>
      <c r="V35" s="109"/>
      <c r="W35" s="21"/>
    </row>
    <row r="36" spans="1:23" ht="14.5" hidden="1" x14ac:dyDescent="0.35">
      <c r="A36" s="25" t="s">
        <v>51</v>
      </c>
      <c r="B36" s="12" t="s">
        <v>58</v>
      </c>
      <c r="C36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D36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E36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F36" s="19" t="e">
        <f>SUM('KPI_FY 25-26_Q3'!#REF!,'KPI_FY 25-26_Q3'!#REF!,'KPI_FY 25-26_Q3'!#REF!,'KPI_FY 25-26_Q3'!#REF!)</f>
        <v>#REF!</v>
      </c>
      <c r="G36" s="110" t="e">
        <f>F36/$B$2</f>
        <v>#REF!</v>
      </c>
      <c r="H36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I36" s="110" t="e">
        <f>H36/$B$2</f>
        <v>#REF!</v>
      </c>
      <c r="J36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K36" s="110" t="e">
        <f>J36/$B$2</f>
        <v>#REF!</v>
      </c>
      <c r="L36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M36" s="110" t="e">
        <f>C36/$B$2</f>
        <v>#REF!</v>
      </c>
      <c r="N36" s="110" t="e">
        <f>(C36-L36)/$B$2</f>
        <v>#REF!</v>
      </c>
      <c r="O36" s="124" t="e">
        <f>IF((AND(D36=0,F36=0)),0,(F36+L36)/(D36+F36+L36))</f>
        <v>#REF!</v>
      </c>
      <c r="P36" s="110" t="e">
        <f>S36/($B$2*U36)</f>
        <v>#REF!</v>
      </c>
      <c r="Q36" s="110" t="e">
        <f>L36/$B$2</f>
        <v>#REF!</v>
      </c>
      <c r="R36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36" s="34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T36" s="2">
        <v>21</v>
      </c>
      <c r="U36" s="2">
        <v>21</v>
      </c>
      <c r="V36" s="109" t="e">
        <f t="shared" ref="V36" si="51">N36+K36+I36+G36+Q36</f>
        <v>#REF!</v>
      </c>
    </row>
    <row r="37" spans="1:23" ht="14.5" x14ac:dyDescent="0.35">
      <c r="A37" s="25" t="s">
        <v>88</v>
      </c>
      <c r="B37" s="68" t="s">
        <v>45</v>
      </c>
      <c r="C37" s="11" t="e">
        <f>SUM(C36)</f>
        <v>#REF!</v>
      </c>
      <c r="D37" s="11" t="e">
        <f t="shared" ref="D37:L37" si="52">SUM(D36)</f>
        <v>#REF!</v>
      </c>
      <c r="E37" s="11" t="e">
        <f t="shared" si="52"/>
        <v>#REF!</v>
      </c>
      <c r="F37" s="11" t="e">
        <f t="shared" si="52"/>
        <v>#REF!</v>
      </c>
      <c r="G37" s="111" t="e">
        <f>(G36*$U36)/$U37</f>
        <v>#REF!</v>
      </c>
      <c r="H37" s="11" t="e">
        <f t="shared" si="52"/>
        <v>#REF!</v>
      </c>
      <c r="I37" s="111" t="e">
        <f>(I36*$U36)/$U37</f>
        <v>#REF!</v>
      </c>
      <c r="J37" s="11" t="e">
        <f t="shared" si="52"/>
        <v>#REF!</v>
      </c>
      <c r="K37" s="111" t="e">
        <f>(K36*$U36)/$U37</f>
        <v>#REF!</v>
      </c>
      <c r="L37" s="11" t="e">
        <f t="shared" si="52"/>
        <v>#REF!</v>
      </c>
      <c r="M37" s="111" t="e">
        <f t="shared" ref="M37:Q37" si="53">(M36*$U36)/$U37</f>
        <v>#REF!</v>
      </c>
      <c r="N37" s="111" t="e">
        <f t="shared" si="53"/>
        <v>#REF!</v>
      </c>
      <c r="O37" s="111" t="e">
        <f t="shared" si="53"/>
        <v>#REF!</v>
      </c>
      <c r="P37" s="111" t="e">
        <f t="shared" si="53"/>
        <v>#REF!</v>
      </c>
      <c r="Q37" s="111" t="e">
        <f t="shared" si="53"/>
        <v>#REF!</v>
      </c>
      <c r="R37" s="32" t="e">
        <f t="shared" ref="R37:S37" si="54">SUM(R36)</f>
        <v>#REF!</v>
      </c>
      <c r="S37" s="11" t="e">
        <f t="shared" si="54"/>
        <v>#REF!</v>
      </c>
      <c r="T37" s="10">
        <f>SUM(T36:T36)</f>
        <v>21</v>
      </c>
      <c r="U37" s="10">
        <f>SUM(U36:U36)</f>
        <v>21</v>
      </c>
      <c r="V37" s="109"/>
    </row>
    <row r="38" spans="1:23" ht="14.5" hidden="1" x14ac:dyDescent="0.35">
      <c r="A38" s="2" t="s">
        <v>67</v>
      </c>
      <c r="B38" s="12" t="s">
        <v>58</v>
      </c>
      <c r="C38" s="19" t="e">
        <f>SUM('KPI_FY 25-26_Q3'!#REF!,'KPI_FY 25-26_Q3'!#REF!,'KPI_FY 25-26_Q3'!#REF!,'KPI_FY 25-26_Q3'!#REF!,'KPI_FY 25-26_Q3'!#REF!,'KPI_FY 25-26_Q3'!#REF!,'KPI_FY 25-26_Q3'!C40,'KPI_FY 25-26_Q3'!U40,'KPI_FY 25-26_Q3'!AM40,'KPI_FY 25-26_Q3'!#REF!,'KPI_FY 25-26_Q3'!#REF!,'KPI_FY 25-26_Q3'!#REF!)</f>
        <v>#REF!</v>
      </c>
      <c r="D38" s="19" t="e">
        <f>SUM('KPI_FY 25-26_Q3'!#REF!,'KPI_FY 25-26_Q3'!#REF!,'KPI_FY 25-26_Q3'!#REF!,'KPI_FY 25-26_Q3'!#REF!,'KPI_FY 25-26_Q3'!#REF!,'KPI_FY 25-26_Q3'!#REF!,'KPI_FY 25-26_Q3'!D40,'KPI_FY 25-26_Q3'!V40,'KPI_FY 25-26_Q3'!AN40,'KPI_FY 25-26_Q3'!#REF!,'KPI_FY 25-26_Q3'!#REF!,'KPI_FY 25-26_Q3'!#REF!)</f>
        <v>#REF!</v>
      </c>
      <c r="E38" s="19" t="e">
        <f>SUM('KPI_FY 25-26_Q3'!#REF!,'KPI_FY 25-26_Q3'!#REF!,'KPI_FY 25-26_Q3'!#REF!,'KPI_FY 25-26_Q3'!#REF!,'KPI_FY 25-26_Q3'!#REF!,'KPI_FY 25-26_Q3'!#REF!,'KPI_FY 25-26_Q3'!E40,'KPI_FY 25-26_Q3'!W40,'KPI_FY 25-26_Q3'!AO40,'KPI_FY 25-26_Q3'!#REF!,'KPI_FY 25-26_Q3'!#REF!,'KPI_FY 25-26_Q3'!#REF!)</f>
        <v>#REF!</v>
      </c>
      <c r="F38" s="19" t="e">
        <f>SUM('KPI_FY 25-26_Q3'!#REF!,'KPI_FY 25-26_Q3'!#REF!,'KPI_FY 25-26_Q3'!#REF!,'KPI_FY 25-26_Q3'!#REF!)</f>
        <v>#REF!</v>
      </c>
      <c r="G38" s="110" t="e">
        <f>F38/$B$2</f>
        <v>#REF!</v>
      </c>
      <c r="H38" s="19" t="e">
        <f>SUM('KPI_FY 25-26_Q3'!#REF!,'KPI_FY 25-26_Q3'!#REF!,'KPI_FY 25-26_Q3'!#REF!,'KPI_FY 25-26_Q3'!#REF!,'KPI_FY 25-26_Q3'!#REF!,'KPI_FY 25-26_Q3'!#REF!,'KPI_FY 25-26_Q3'!H40,'KPI_FY 25-26_Q3'!Z40,'KPI_FY 25-26_Q3'!AR40,'KPI_FY 25-26_Q3'!#REF!,'KPI_FY 25-26_Q3'!#REF!,'KPI_FY 25-26_Q3'!#REF!)</f>
        <v>#REF!</v>
      </c>
      <c r="I38" s="110" t="e">
        <f>H38/$B$2</f>
        <v>#REF!</v>
      </c>
      <c r="J38" s="19" t="e">
        <f>SUM('KPI_FY 25-26_Q3'!#REF!,'KPI_FY 25-26_Q3'!#REF!,'KPI_FY 25-26_Q3'!#REF!,'KPI_FY 25-26_Q3'!#REF!,'KPI_FY 25-26_Q3'!#REF!,'KPI_FY 25-26_Q3'!#REF!,'KPI_FY 25-26_Q3'!J40,'KPI_FY 25-26_Q3'!AB40,'KPI_FY 25-26_Q3'!AT40,'KPI_FY 25-26_Q3'!#REF!,'KPI_FY 25-26_Q3'!#REF!,'KPI_FY 25-26_Q3'!#REF!)</f>
        <v>#REF!</v>
      </c>
      <c r="K38" s="110" t="e">
        <f>J38/$B$2</f>
        <v>#REF!</v>
      </c>
      <c r="L38" s="19" t="e">
        <f>SUM('KPI_FY 25-26_Q3'!#REF!,'KPI_FY 25-26_Q3'!#REF!,'KPI_FY 25-26_Q3'!#REF!,'KPI_FY 25-26_Q3'!#REF!,'KPI_FY 25-26_Q3'!#REF!,'KPI_FY 25-26_Q3'!#REF!,'KPI_FY 25-26_Q3'!L40,'KPI_FY 25-26_Q3'!AD40,'KPI_FY 25-26_Q3'!AV40,'KPI_FY 25-26_Q3'!#REF!,'KPI_FY 25-26_Q3'!#REF!,'KPI_FY 25-26_Q3'!#REF!)</f>
        <v>#REF!</v>
      </c>
      <c r="M38" s="110" t="e">
        <f>C38/$B$2</f>
        <v>#REF!</v>
      </c>
      <c r="N38" s="110" t="e">
        <f>(C38-L38)/$B$2</f>
        <v>#REF!</v>
      </c>
      <c r="O38" s="124" t="e">
        <f>IF((AND(D38=0,F38=0)),0,(F38+L38)/(D38+F38+L38))</f>
        <v>#REF!</v>
      </c>
      <c r="P38" s="110" t="e">
        <f>S38/($B$2*U38)</f>
        <v>#REF!</v>
      </c>
      <c r="Q38" s="110" t="e">
        <f>L38/$B$2</f>
        <v>#REF!</v>
      </c>
      <c r="R38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38" s="19" t="e">
        <f>SUM('KPI_FY 25-26_Q3'!#REF!,'KPI_FY 25-26_Q3'!#REF!,'KPI_FY 25-26_Q3'!#REF!,'KPI_FY 25-26_Q3'!#REF!,'KPI_FY 25-26_Q3'!#REF!,'KPI_FY 25-26_Q3'!#REF!,'KPI_FY 25-26_Q3'!O40,'KPI_FY 25-26_Q3'!AG40,'KPI_FY 25-26_Q3'!AY40,'KPI_FY 25-26_Q3'!#REF!,'KPI_FY 25-26_Q3'!#REF!,'KPI_FY 25-26_Q3'!#REF!)</f>
        <v>#REF!</v>
      </c>
      <c r="T38" s="2">
        <v>21</v>
      </c>
      <c r="U38" s="2">
        <v>15</v>
      </c>
      <c r="V38" s="109" t="e">
        <f t="shared" ref="V38" si="55">N38+K38+I38+G38+Q38</f>
        <v>#REF!</v>
      </c>
    </row>
    <row r="39" spans="1:23" ht="14.5" x14ac:dyDescent="0.35">
      <c r="A39" s="2" t="s">
        <v>67</v>
      </c>
      <c r="B39" s="68" t="s">
        <v>45</v>
      </c>
      <c r="C39" s="14" t="e">
        <f>SUM(C38)</f>
        <v>#REF!</v>
      </c>
      <c r="D39" s="11" t="e">
        <f t="shared" ref="D39:F39" si="56">SUM(D38)</f>
        <v>#REF!</v>
      </c>
      <c r="E39" s="14" t="e">
        <f t="shared" si="56"/>
        <v>#REF!</v>
      </c>
      <c r="F39" s="11" t="e">
        <f t="shared" si="56"/>
        <v>#REF!</v>
      </c>
      <c r="G39" s="111" t="e">
        <f>(G38*$U38)/$U39</f>
        <v>#REF!</v>
      </c>
      <c r="H39" s="11" t="e">
        <f t="shared" ref="H39" si="57">SUM(H38)</f>
        <v>#REF!</v>
      </c>
      <c r="I39" s="111" t="e">
        <f>(I38*$U38)/$U39</f>
        <v>#REF!</v>
      </c>
      <c r="J39" s="11" t="e">
        <f t="shared" ref="J39" si="58">SUM(J38)</f>
        <v>#REF!</v>
      </c>
      <c r="K39" s="111" t="e">
        <f>(K38*$U38)/$U39</f>
        <v>#REF!</v>
      </c>
      <c r="L39" s="11" t="e">
        <f t="shared" ref="L39" si="59">SUM(L38)</f>
        <v>#REF!</v>
      </c>
      <c r="M39" s="111" t="e">
        <f t="shared" ref="M39:Q39" si="60">(M38*$U38)/$U39</f>
        <v>#REF!</v>
      </c>
      <c r="N39" s="111" t="e">
        <f t="shared" si="60"/>
        <v>#REF!</v>
      </c>
      <c r="O39" s="111" t="e">
        <f t="shared" si="60"/>
        <v>#REF!</v>
      </c>
      <c r="P39" s="111" t="e">
        <f t="shared" si="60"/>
        <v>#REF!</v>
      </c>
      <c r="Q39" s="111" t="e">
        <f t="shared" si="60"/>
        <v>#REF!</v>
      </c>
      <c r="R39" s="32" t="e">
        <f t="shared" ref="R39:S39" si="61">SUM(R38)</f>
        <v>#REF!</v>
      </c>
      <c r="S39" s="14" t="e">
        <f t="shared" si="61"/>
        <v>#REF!</v>
      </c>
      <c r="T39" s="10">
        <f>SUM(T38:T38)</f>
        <v>21</v>
      </c>
      <c r="U39" s="10">
        <f>SUM(U38:U38)</f>
        <v>15</v>
      </c>
      <c r="V39" s="109"/>
    </row>
    <row r="40" spans="1:23" ht="14.5" hidden="1" x14ac:dyDescent="0.35">
      <c r="A40" s="2" t="s">
        <v>68</v>
      </c>
      <c r="B40" s="12" t="s">
        <v>58</v>
      </c>
      <c r="C40" s="19" t="e">
        <f>SUM('KPI_FY 25-26_Q3'!#REF!,'KPI_FY 25-26_Q3'!#REF!,'KPI_FY 25-26_Q3'!#REF!,'KPI_FY 25-26_Q3'!#REF!,'KPI_FY 25-26_Q3'!#REF!,'KPI_FY 25-26_Q3'!#REF!,'KPI_FY 25-26_Q3'!C42,'KPI_FY 25-26_Q3'!U42,'KPI_FY 25-26_Q3'!AM42,'KPI_FY 25-26_Q3'!#REF!,'KPI_FY 25-26_Q3'!#REF!,'KPI_FY 25-26_Q3'!#REF!)</f>
        <v>#REF!</v>
      </c>
      <c r="D40" s="19" t="e">
        <f>SUM('KPI_FY 25-26_Q3'!#REF!,'KPI_FY 25-26_Q3'!#REF!,'KPI_FY 25-26_Q3'!#REF!,'KPI_FY 25-26_Q3'!#REF!,'KPI_FY 25-26_Q3'!#REF!,'KPI_FY 25-26_Q3'!#REF!,'KPI_FY 25-26_Q3'!D42,'KPI_FY 25-26_Q3'!V42,'KPI_FY 25-26_Q3'!AN42,'KPI_FY 25-26_Q3'!#REF!,'KPI_FY 25-26_Q3'!#REF!,'KPI_FY 25-26_Q3'!#REF!)</f>
        <v>#REF!</v>
      </c>
      <c r="E40" s="19" t="e">
        <f>SUM('KPI_FY 25-26_Q3'!#REF!,'KPI_FY 25-26_Q3'!#REF!,'KPI_FY 25-26_Q3'!#REF!,'KPI_FY 25-26_Q3'!#REF!,'KPI_FY 25-26_Q3'!#REF!,'KPI_FY 25-26_Q3'!#REF!,'KPI_FY 25-26_Q3'!E42,'KPI_FY 25-26_Q3'!W42,'KPI_FY 25-26_Q3'!AO42,'KPI_FY 25-26_Q3'!#REF!,'KPI_FY 25-26_Q3'!#REF!,'KPI_FY 25-26_Q3'!#REF!)</f>
        <v>#REF!</v>
      </c>
      <c r="F40" s="19" t="e">
        <f>SUM('KPI_FY 25-26_Q3'!#REF!,'KPI_FY 25-26_Q3'!#REF!,'KPI_FY 25-26_Q3'!#REF!,'KPI_FY 25-26_Q3'!#REF!)</f>
        <v>#REF!</v>
      </c>
      <c r="G40" s="110" t="e">
        <f>F40/$B$2</f>
        <v>#REF!</v>
      </c>
      <c r="H40" s="19" t="e">
        <f>SUM('KPI_FY 25-26_Q3'!#REF!,'KPI_FY 25-26_Q3'!#REF!,'KPI_FY 25-26_Q3'!#REF!,'KPI_FY 25-26_Q3'!#REF!,'KPI_FY 25-26_Q3'!#REF!,'KPI_FY 25-26_Q3'!#REF!,'KPI_FY 25-26_Q3'!H42,'KPI_FY 25-26_Q3'!Z42,'KPI_FY 25-26_Q3'!AR42,'KPI_FY 25-26_Q3'!#REF!,'KPI_FY 25-26_Q3'!#REF!,'KPI_FY 25-26_Q3'!#REF!)</f>
        <v>#REF!</v>
      </c>
      <c r="I40" s="110" t="e">
        <f>H40/$B$2</f>
        <v>#REF!</v>
      </c>
      <c r="J40" s="19" t="e">
        <f>SUM('KPI_FY 25-26_Q3'!#REF!,'KPI_FY 25-26_Q3'!#REF!,'KPI_FY 25-26_Q3'!#REF!,'KPI_FY 25-26_Q3'!#REF!,'KPI_FY 25-26_Q3'!#REF!,'KPI_FY 25-26_Q3'!#REF!,'KPI_FY 25-26_Q3'!J42,'KPI_FY 25-26_Q3'!AB42,'KPI_FY 25-26_Q3'!AT42,'KPI_FY 25-26_Q3'!#REF!,'KPI_FY 25-26_Q3'!#REF!,'KPI_FY 25-26_Q3'!#REF!)</f>
        <v>#REF!</v>
      </c>
      <c r="K40" s="110" t="e">
        <f>J40/$B$2</f>
        <v>#REF!</v>
      </c>
      <c r="L40" s="19" t="e">
        <f>SUM('KPI_FY 25-26_Q3'!#REF!,'KPI_FY 25-26_Q3'!#REF!,'KPI_FY 25-26_Q3'!#REF!,'KPI_FY 25-26_Q3'!#REF!,'KPI_FY 25-26_Q3'!#REF!,'KPI_FY 25-26_Q3'!#REF!,'KPI_FY 25-26_Q3'!L42,'KPI_FY 25-26_Q3'!AD42,'KPI_FY 25-26_Q3'!AV42,'KPI_FY 25-26_Q3'!#REF!,'KPI_FY 25-26_Q3'!#REF!,'KPI_FY 25-26_Q3'!#REF!)</f>
        <v>#REF!</v>
      </c>
      <c r="M40" s="110" t="e">
        <f>C40/$B$2</f>
        <v>#REF!</v>
      </c>
      <c r="N40" s="110" t="e">
        <f>(C40-L40)/$B$2</f>
        <v>#REF!</v>
      </c>
      <c r="O40" s="124" t="e">
        <f>IF((AND(D40=0,F40=0)),0,(F40+L40)/(D40+F40+L40))</f>
        <v>#REF!</v>
      </c>
      <c r="P40" s="110" t="e">
        <f>S40/($B$2*U40)</f>
        <v>#REF!</v>
      </c>
      <c r="Q40" s="110" t="e">
        <f>L40/$B$2</f>
        <v>#REF!</v>
      </c>
      <c r="R40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40" s="19" t="e">
        <f>SUM('KPI_FY 25-26_Q3'!#REF!,'KPI_FY 25-26_Q3'!#REF!,'KPI_FY 25-26_Q3'!#REF!,'KPI_FY 25-26_Q3'!#REF!,'KPI_FY 25-26_Q3'!#REF!,'KPI_FY 25-26_Q3'!#REF!,'KPI_FY 25-26_Q3'!O42,'KPI_FY 25-26_Q3'!AG42,'KPI_FY 25-26_Q3'!AY42,'KPI_FY 25-26_Q3'!#REF!,'KPI_FY 25-26_Q3'!#REF!,'KPI_FY 25-26_Q3'!#REF!)</f>
        <v>#REF!</v>
      </c>
      <c r="T40" s="2">
        <v>21</v>
      </c>
      <c r="U40" s="2">
        <v>20</v>
      </c>
      <c r="V40" s="109" t="e">
        <f t="shared" ref="V40" si="62">N40+K40+I40+G40+Q40</f>
        <v>#REF!</v>
      </c>
    </row>
    <row r="41" spans="1:23" ht="14.5" x14ac:dyDescent="0.35">
      <c r="A41" s="2" t="s">
        <v>68</v>
      </c>
      <c r="B41" s="70" t="s">
        <v>45</v>
      </c>
      <c r="C41" s="14" t="e">
        <f>SUM(C40)</f>
        <v>#REF!</v>
      </c>
      <c r="D41" s="11" t="e">
        <f t="shared" ref="D41:F41" si="63">SUM(D40)</f>
        <v>#REF!</v>
      </c>
      <c r="E41" s="14" t="e">
        <f t="shared" si="63"/>
        <v>#REF!</v>
      </c>
      <c r="F41" s="11" t="e">
        <f t="shared" si="63"/>
        <v>#REF!</v>
      </c>
      <c r="G41" s="111" t="e">
        <f>(G40*$U40)/$U41</f>
        <v>#REF!</v>
      </c>
      <c r="H41" s="11" t="e">
        <f t="shared" ref="H41" si="64">SUM(H40)</f>
        <v>#REF!</v>
      </c>
      <c r="I41" s="111" t="e">
        <f>(I40*$U40)/$U41</f>
        <v>#REF!</v>
      </c>
      <c r="J41" s="11" t="e">
        <f t="shared" ref="J41" si="65">SUM(J40)</f>
        <v>#REF!</v>
      </c>
      <c r="K41" s="111" t="e">
        <f>(K40*$U40)/$U41</f>
        <v>#REF!</v>
      </c>
      <c r="L41" s="11" t="e">
        <f t="shared" ref="L41" si="66">SUM(L40)</f>
        <v>#REF!</v>
      </c>
      <c r="M41" s="111" t="e">
        <f t="shared" ref="M41:Q41" si="67">(M40*$U40)/$U41</f>
        <v>#REF!</v>
      </c>
      <c r="N41" s="111" t="e">
        <f t="shared" si="67"/>
        <v>#REF!</v>
      </c>
      <c r="O41" s="111" t="e">
        <f t="shared" si="67"/>
        <v>#REF!</v>
      </c>
      <c r="P41" s="111" t="e">
        <f t="shared" si="67"/>
        <v>#REF!</v>
      </c>
      <c r="Q41" s="111" t="e">
        <f t="shared" si="67"/>
        <v>#REF!</v>
      </c>
      <c r="R41" s="32" t="e">
        <f t="shared" ref="R41:S41" si="68">SUM(R40)</f>
        <v>#REF!</v>
      </c>
      <c r="S41" s="14" t="e">
        <f t="shared" si="68"/>
        <v>#REF!</v>
      </c>
      <c r="T41" s="10">
        <f>SUM(T40:T40)</f>
        <v>21</v>
      </c>
      <c r="U41" s="10">
        <f>SUM(U40:U40)</f>
        <v>20</v>
      </c>
      <c r="V41" s="109"/>
    </row>
    <row r="42" spans="1:23" ht="14.5" hidden="1" x14ac:dyDescent="0.35">
      <c r="A42" s="2" t="s">
        <v>69</v>
      </c>
      <c r="B42" s="12" t="s">
        <v>57</v>
      </c>
      <c r="C42" s="19" t="e">
        <f>SUM('KPI_FY 25-26_Q3'!#REF!,'KPI_FY 25-26_Q3'!#REF!,'KPI_FY 25-26_Q3'!#REF!,'KPI_FY 25-26_Q3'!#REF!,'KPI_FY 25-26_Q3'!#REF!,'KPI_FY 25-26_Q3'!#REF!,'KPI_FY 25-26_Q3'!C44,'KPI_FY 25-26_Q3'!U44,'KPI_FY 25-26_Q3'!AM44,'KPI_FY 25-26_Q3'!#REF!,'KPI_FY 25-26_Q3'!#REF!,'KPI_FY 25-26_Q3'!#REF!)</f>
        <v>#REF!</v>
      </c>
      <c r="D42" s="19" t="e">
        <f>SUM('KPI_FY 25-26_Q3'!#REF!,'KPI_FY 25-26_Q3'!#REF!,'KPI_FY 25-26_Q3'!#REF!,'KPI_FY 25-26_Q3'!#REF!,'KPI_FY 25-26_Q3'!#REF!,'KPI_FY 25-26_Q3'!#REF!,'KPI_FY 25-26_Q3'!D44,'KPI_FY 25-26_Q3'!V44,'KPI_FY 25-26_Q3'!AN44,'KPI_FY 25-26_Q3'!#REF!,'KPI_FY 25-26_Q3'!#REF!,'KPI_FY 25-26_Q3'!#REF!)</f>
        <v>#REF!</v>
      </c>
      <c r="E42" s="19" t="e">
        <f>SUM('KPI_FY 25-26_Q3'!#REF!,'KPI_FY 25-26_Q3'!#REF!,'KPI_FY 25-26_Q3'!#REF!,'KPI_FY 25-26_Q3'!#REF!,'KPI_FY 25-26_Q3'!#REF!,'KPI_FY 25-26_Q3'!#REF!,'KPI_FY 25-26_Q3'!E44,'KPI_FY 25-26_Q3'!W44,'KPI_FY 25-26_Q3'!AO44,'KPI_FY 25-26_Q3'!#REF!,'KPI_FY 25-26_Q3'!#REF!,'KPI_FY 25-26_Q3'!#REF!)</f>
        <v>#REF!</v>
      </c>
      <c r="F42" s="19" t="e">
        <f>SUM('KPI_FY 25-26_Q3'!#REF!,'KPI_FY 25-26_Q3'!#REF!,'KPI_FY 25-26_Q3'!#REF!,'KPI_FY 25-26_Q3'!#REF!)</f>
        <v>#REF!</v>
      </c>
      <c r="G42" s="110" t="e">
        <f>F42/$B$2</f>
        <v>#REF!</v>
      </c>
      <c r="H42" s="19" t="e">
        <f>SUM('KPI_FY 25-26_Q3'!#REF!,'KPI_FY 25-26_Q3'!#REF!,'KPI_FY 25-26_Q3'!#REF!,'KPI_FY 25-26_Q3'!#REF!,'KPI_FY 25-26_Q3'!#REF!,'KPI_FY 25-26_Q3'!#REF!,'KPI_FY 25-26_Q3'!H44,'KPI_FY 25-26_Q3'!Z44,'KPI_FY 25-26_Q3'!AR44,'KPI_FY 25-26_Q3'!#REF!,'KPI_FY 25-26_Q3'!#REF!,'KPI_FY 25-26_Q3'!#REF!)</f>
        <v>#REF!</v>
      </c>
      <c r="I42" s="110" t="e">
        <f>H42/$B$2</f>
        <v>#REF!</v>
      </c>
      <c r="J42" s="19" t="e">
        <f>SUM('KPI_FY 25-26_Q3'!#REF!,'KPI_FY 25-26_Q3'!#REF!,'KPI_FY 25-26_Q3'!#REF!,'KPI_FY 25-26_Q3'!#REF!,'KPI_FY 25-26_Q3'!#REF!,'KPI_FY 25-26_Q3'!#REF!,'KPI_FY 25-26_Q3'!J44,'KPI_FY 25-26_Q3'!AB44,'KPI_FY 25-26_Q3'!AT44,'KPI_FY 25-26_Q3'!#REF!,'KPI_FY 25-26_Q3'!#REF!,'KPI_FY 25-26_Q3'!#REF!)</f>
        <v>#REF!</v>
      </c>
      <c r="K42" s="110" t="e">
        <f>J42/$B$2</f>
        <v>#REF!</v>
      </c>
      <c r="L42" s="19" t="e">
        <f>SUM('KPI_FY 25-26_Q3'!#REF!,'KPI_FY 25-26_Q3'!#REF!,'KPI_FY 25-26_Q3'!#REF!,'KPI_FY 25-26_Q3'!#REF!,'KPI_FY 25-26_Q3'!#REF!,'KPI_FY 25-26_Q3'!#REF!,'KPI_FY 25-26_Q3'!L44,'KPI_FY 25-26_Q3'!AD44,'KPI_FY 25-26_Q3'!AV44,'KPI_FY 25-26_Q3'!#REF!,'KPI_FY 25-26_Q3'!#REF!,'KPI_FY 25-26_Q3'!#REF!)</f>
        <v>#REF!</v>
      </c>
      <c r="M42" s="110" t="e">
        <f>C42/$B$2</f>
        <v>#REF!</v>
      </c>
      <c r="N42" s="110" t="e">
        <f>(C42-L42)/$B$2</f>
        <v>#REF!</v>
      </c>
      <c r="O42" s="124" t="e">
        <f>IF((AND(D42=0,F42=0)),0,(F42+L42)/(D42+F42+L42))</f>
        <v>#REF!</v>
      </c>
      <c r="P42" s="110" t="e">
        <f>S42/($B$2*U42)</f>
        <v>#REF!</v>
      </c>
      <c r="Q42" s="110" t="e">
        <f>L42/$B$2</f>
        <v>#REF!</v>
      </c>
      <c r="R42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42" s="19" t="e">
        <f>SUM('KPI_FY 25-26_Q3'!#REF!,'KPI_FY 25-26_Q3'!#REF!,'KPI_FY 25-26_Q3'!#REF!,'KPI_FY 25-26_Q3'!#REF!,'KPI_FY 25-26_Q3'!#REF!,'KPI_FY 25-26_Q3'!#REF!,'KPI_FY 25-26_Q3'!O44,'KPI_FY 25-26_Q3'!AG44,'KPI_FY 25-26_Q3'!AY44,'KPI_FY 25-26_Q3'!#REF!,'KPI_FY 25-26_Q3'!#REF!,'KPI_FY 25-26_Q3'!#REF!)</f>
        <v>#REF!</v>
      </c>
      <c r="T42" s="2">
        <v>21</v>
      </c>
      <c r="U42" s="2">
        <v>20</v>
      </c>
      <c r="V42" s="109" t="e">
        <f>N42+K42+I42+G42+Q42</f>
        <v>#REF!</v>
      </c>
    </row>
    <row r="43" spans="1:23" ht="14.5" hidden="1" x14ac:dyDescent="0.35">
      <c r="A43" s="2" t="s">
        <v>69</v>
      </c>
      <c r="B43" s="12" t="s">
        <v>58</v>
      </c>
      <c r="C43" s="19" t="e">
        <f>SUM('KPI_FY 25-26_Q3'!#REF!,'KPI_FY 25-26_Q3'!#REF!,'KPI_FY 25-26_Q3'!#REF!,'KPI_FY 25-26_Q3'!#REF!,'KPI_FY 25-26_Q3'!#REF!,'KPI_FY 25-26_Q3'!#REF!,'KPI_FY 25-26_Q3'!C45,'KPI_FY 25-26_Q3'!U45,'KPI_FY 25-26_Q3'!AM45,'KPI_FY 25-26_Q3'!#REF!,'KPI_FY 25-26_Q3'!#REF!,'KPI_FY 25-26_Q3'!#REF!)</f>
        <v>#REF!</v>
      </c>
      <c r="D43" s="19" t="e">
        <f>SUM('KPI_FY 25-26_Q3'!#REF!,'KPI_FY 25-26_Q3'!#REF!,'KPI_FY 25-26_Q3'!#REF!,'KPI_FY 25-26_Q3'!#REF!,'KPI_FY 25-26_Q3'!#REF!,'KPI_FY 25-26_Q3'!#REF!,'KPI_FY 25-26_Q3'!D45,'KPI_FY 25-26_Q3'!V45,'KPI_FY 25-26_Q3'!AN45,'KPI_FY 25-26_Q3'!#REF!,'KPI_FY 25-26_Q3'!#REF!,'KPI_FY 25-26_Q3'!#REF!)</f>
        <v>#REF!</v>
      </c>
      <c r="E43" s="19" t="e">
        <f>SUM('KPI_FY 25-26_Q3'!#REF!,'KPI_FY 25-26_Q3'!#REF!,'KPI_FY 25-26_Q3'!#REF!,'KPI_FY 25-26_Q3'!#REF!,'KPI_FY 25-26_Q3'!#REF!,'KPI_FY 25-26_Q3'!#REF!,'KPI_FY 25-26_Q3'!E45,'KPI_FY 25-26_Q3'!W45,'KPI_FY 25-26_Q3'!AO45,'KPI_FY 25-26_Q3'!#REF!,'KPI_FY 25-26_Q3'!#REF!,'KPI_FY 25-26_Q3'!#REF!)</f>
        <v>#REF!</v>
      </c>
      <c r="F43" s="19" t="e">
        <f>SUM('KPI_FY 25-26_Q3'!#REF!,'KPI_FY 25-26_Q3'!#REF!,'KPI_FY 25-26_Q3'!#REF!,'KPI_FY 25-26_Q3'!#REF!)</f>
        <v>#REF!</v>
      </c>
      <c r="G43" s="110" t="e">
        <f>F43/$B$2</f>
        <v>#REF!</v>
      </c>
      <c r="H43" s="19" t="e">
        <f>SUM('KPI_FY 25-26_Q3'!#REF!,'KPI_FY 25-26_Q3'!#REF!,'KPI_FY 25-26_Q3'!#REF!,'KPI_FY 25-26_Q3'!#REF!,'KPI_FY 25-26_Q3'!#REF!,'KPI_FY 25-26_Q3'!#REF!,'KPI_FY 25-26_Q3'!H45,'KPI_FY 25-26_Q3'!Z45,'KPI_FY 25-26_Q3'!AR45,'KPI_FY 25-26_Q3'!#REF!,'KPI_FY 25-26_Q3'!#REF!,'KPI_FY 25-26_Q3'!#REF!)</f>
        <v>#REF!</v>
      </c>
      <c r="I43" s="110" t="e">
        <f>H43/$B$2</f>
        <v>#REF!</v>
      </c>
      <c r="J43" s="19" t="e">
        <f>SUM('KPI_FY 25-26_Q3'!#REF!,'KPI_FY 25-26_Q3'!#REF!,'KPI_FY 25-26_Q3'!#REF!,'KPI_FY 25-26_Q3'!#REF!,'KPI_FY 25-26_Q3'!#REF!,'KPI_FY 25-26_Q3'!#REF!,'KPI_FY 25-26_Q3'!J45,'KPI_FY 25-26_Q3'!AB45,'KPI_FY 25-26_Q3'!AT45,'KPI_FY 25-26_Q3'!#REF!,'KPI_FY 25-26_Q3'!#REF!,'KPI_FY 25-26_Q3'!#REF!)</f>
        <v>#REF!</v>
      </c>
      <c r="K43" s="110" t="e">
        <f>J43/$B$2</f>
        <v>#REF!</v>
      </c>
      <c r="L43" s="19" t="e">
        <f>SUM('KPI_FY 25-26_Q3'!#REF!,'KPI_FY 25-26_Q3'!#REF!,'KPI_FY 25-26_Q3'!#REF!,'KPI_FY 25-26_Q3'!#REF!,'KPI_FY 25-26_Q3'!#REF!,'KPI_FY 25-26_Q3'!#REF!,'KPI_FY 25-26_Q3'!L45,'KPI_FY 25-26_Q3'!AD45,'KPI_FY 25-26_Q3'!AV45,'KPI_FY 25-26_Q3'!#REF!,'KPI_FY 25-26_Q3'!#REF!,'KPI_FY 25-26_Q3'!#REF!)</f>
        <v>#REF!</v>
      </c>
      <c r="M43" s="110" t="e">
        <f>C43/$B$2</f>
        <v>#REF!</v>
      </c>
      <c r="N43" s="110" t="e">
        <f>(C43-L43)/$B$2</f>
        <v>#REF!</v>
      </c>
      <c r="O43" s="124" t="e">
        <f>IF((AND(D43=0,F43=0)),0,(F43+L43)/(D43+F43+L43))</f>
        <v>#REF!</v>
      </c>
      <c r="P43" s="110" t="e">
        <f>S43/($B$2*U43)</f>
        <v>#REF!</v>
      </c>
      <c r="Q43" s="110" t="e">
        <f>L43/$B$2</f>
        <v>#REF!</v>
      </c>
      <c r="R43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43" s="19" t="e">
        <f>SUM('KPI_FY 25-26_Q3'!#REF!,'KPI_FY 25-26_Q3'!#REF!,'KPI_FY 25-26_Q3'!#REF!,'KPI_FY 25-26_Q3'!#REF!,'KPI_FY 25-26_Q3'!#REF!,'KPI_FY 25-26_Q3'!#REF!,'KPI_FY 25-26_Q3'!O45,'KPI_FY 25-26_Q3'!AG45,'KPI_FY 25-26_Q3'!AY45,'KPI_FY 25-26_Q3'!#REF!,'KPI_FY 25-26_Q3'!#REF!,'KPI_FY 25-26_Q3'!#REF!)</f>
        <v>#REF!</v>
      </c>
      <c r="T43" s="2">
        <v>21</v>
      </c>
      <c r="U43" s="2">
        <v>21</v>
      </c>
      <c r="V43" s="109" t="e">
        <f t="shared" ref="V43" si="69">N43+K43+I43+G43+Q43</f>
        <v>#REF!</v>
      </c>
    </row>
    <row r="44" spans="1:23" ht="14.5" x14ac:dyDescent="0.35">
      <c r="A44" s="2" t="s">
        <v>69</v>
      </c>
      <c r="B44" s="49" t="s">
        <v>45</v>
      </c>
      <c r="C44" s="14" t="e">
        <f>SUM(C42:C43)</f>
        <v>#REF!</v>
      </c>
      <c r="D44" s="11" t="e">
        <f t="shared" ref="D44:L44" si="70">SUM(D42:D43)</f>
        <v>#REF!</v>
      </c>
      <c r="E44" s="14" t="e">
        <f t="shared" si="70"/>
        <v>#REF!</v>
      </c>
      <c r="F44" s="11" t="e">
        <f t="shared" si="70"/>
        <v>#REF!</v>
      </c>
      <c r="G44" s="111" t="e">
        <f>(G42*$U42+G43*$U43)/$U44</f>
        <v>#REF!</v>
      </c>
      <c r="H44" s="11" t="e">
        <f t="shared" si="70"/>
        <v>#REF!</v>
      </c>
      <c r="I44" s="111" t="e">
        <f>(I42*$U42+I43*$U43)/$U44</f>
        <v>#REF!</v>
      </c>
      <c r="J44" s="11" t="e">
        <f t="shared" si="70"/>
        <v>#REF!</v>
      </c>
      <c r="K44" s="111" t="e">
        <f>(K42*$U42+K43*$U43)/$U44</f>
        <v>#REF!</v>
      </c>
      <c r="L44" s="11" t="e">
        <f t="shared" si="70"/>
        <v>#REF!</v>
      </c>
      <c r="M44" s="111" t="e">
        <f t="shared" ref="M44:Q44" si="71">(M42*$U42+M43*$U43)/$U44</f>
        <v>#REF!</v>
      </c>
      <c r="N44" s="111" t="e">
        <f t="shared" si="71"/>
        <v>#REF!</v>
      </c>
      <c r="O44" s="111" t="e">
        <f t="shared" si="71"/>
        <v>#REF!</v>
      </c>
      <c r="P44" s="111" t="e">
        <f t="shared" si="71"/>
        <v>#REF!</v>
      </c>
      <c r="Q44" s="111" t="e">
        <f t="shared" si="71"/>
        <v>#REF!</v>
      </c>
      <c r="R44" s="32" t="e">
        <f t="shared" ref="R44:S44" si="72">SUM(R42:R43)</f>
        <v>#REF!</v>
      </c>
      <c r="S44" s="14" t="e">
        <f t="shared" si="72"/>
        <v>#REF!</v>
      </c>
      <c r="T44" s="10">
        <f>SUM(T42:T43)</f>
        <v>42</v>
      </c>
      <c r="U44" s="10">
        <f>SUM(U42:U43)</f>
        <v>41</v>
      </c>
      <c r="V44" s="109"/>
    </row>
    <row r="45" spans="1:23" ht="14.5" hidden="1" x14ac:dyDescent="0.35">
      <c r="A45" s="2" t="s">
        <v>90</v>
      </c>
      <c r="B45" s="12" t="s">
        <v>91</v>
      </c>
      <c r="C45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D45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E45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F45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G45" s="110" t="e">
        <f>F45/$B$2</f>
        <v>#REF!</v>
      </c>
      <c r="H45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I45" s="110" t="e">
        <f>H45/$B$2</f>
        <v>#REF!</v>
      </c>
      <c r="J45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K45" s="110" t="e">
        <f>J45/$B$2</f>
        <v>#REF!</v>
      </c>
      <c r="L45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M45" s="110" t="e">
        <f>C45/$B$2</f>
        <v>#REF!</v>
      </c>
      <c r="N45" s="110" t="e">
        <f>(C45-L45)/$B$2</f>
        <v>#REF!</v>
      </c>
      <c r="O45" s="124" t="e">
        <f>IF((AND(D45=0,F45=0)),0,(F45+L45)/(D45+F45+L45))</f>
        <v>#REF!</v>
      </c>
      <c r="P45" s="110" t="e">
        <f>S45/($B$2*U45)</f>
        <v>#REF!</v>
      </c>
      <c r="Q45" s="110" t="e">
        <f>L45/$B$2</f>
        <v>#REF!</v>
      </c>
      <c r="R45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45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T45" s="2">
        <v>27</v>
      </c>
      <c r="U45" s="2">
        <v>27</v>
      </c>
      <c r="V45" s="109" t="e">
        <f>N45+K45+I45+G45+Q45</f>
        <v>#REF!</v>
      </c>
    </row>
    <row r="46" spans="1:23" ht="14.5" hidden="1" x14ac:dyDescent="0.35">
      <c r="A46" s="2" t="s">
        <v>90</v>
      </c>
      <c r="B46" s="12" t="s">
        <v>92</v>
      </c>
      <c r="C46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D46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E46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F46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G46" s="110" t="e">
        <f>F46/$B$2</f>
        <v>#REF!</v>
      </c>
      <c r="H46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I46" s="110" t="e">
        <f>H46/$B$2</f>
        <v>#REF!</v>
      </c>
      <c r="J46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K46" s="110" t="e">
        <f>J46/$B$2</f>
        <v>#REF!</v>
      </c>
      <c r="L46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M46" s="110" t="e">
        <f>C46/$B$2</f>
        <v>#REF!</v>
      </c>
      <c r="N46" s="110" t="e">
        <f>(C46-L46)/$B$2</f>
        <v>#REF!</v>
      </c>
      <c r="O46" s="124" t="e">
        <f>IF((AND(D46=0,F46=0)),0,(F46+L46)/(D46+F46+L46))</f>
        <v>#REF!</v>
      </c>
      <c r="P46" s="110" t="e">
        <f>S46/($B$2*U46)</f>
        <v>#REF!</v>
      </c>
      <c r="Q46" s="110" t="e">
        <f>L46/$B$2</f>
        <v>#REF!</v>
      </c>
      <c r="R46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46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T46" s="2">
        <v>27</v>
      </c>
      <c r="U46" s="2">
        <v>27</v>
      </c>
      <c r="V46" s="109" t="e">
        <f t="shared" ref="V46:V47" si="73">N46+K46+I46+G46+Q46</f>
        <v>#REF!</v>
      </c>
    </row>
    <row r="47" spans="1:23" ht="14.5" hidden="1" x14ac:dyDescent="0.35">
      <c r="A47" s="2" t="s">
        <v>90</v>
      </c>
      <c r="B47" s="12" t="s">
        <v>93</v>
      </c>
      <c r="C47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D47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E47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F47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G47" s="110" t="e">
        <f>F47/$B$2</f>
        <v>#REF!</v>
      </c>
      <c r="H47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I47" s="110" t="e">
        <f>H47/$B$2</f>
        <v>#REF!</v>
      </c>
      <c r="J47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K47" s="110" t="e">
        <f>J47/$B$2</f>
        <v>#REF!</v>
      </c>
      <c r="L47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M47" s="110" t="e">
        <f>C47/$B$2</f>
        <v>#REF!</v>
      </c>
      <c r="N47" s="110" t="e">
        <f>(C47-L47)/$B$2</f>
        <v>#REF!</v>
      </c>
      <c r="O47" s="124" t="e">
        <f>IF((AND(D47=0,F47=0)),0,(F47+L47)/(D47+F47+L47))</f>
        <v>#REF!</v>
      </c>
      <c r="P47" s="110" t="e">
        <f>S47/($B$2*U47)</f>
        <v>#REF!</v>
      </c>
      <c r="Q47" s="110" t="e">
        <f>L47/$B$2</f>
        <v>#REF!</v>
      </c>
      <c r="R47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47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T47" s="2">
        <v>27</v>
      </c>
      <c r="U47" s="2">
        <v>27</v>
      </c>
      <c r="V47" s="109" t="e">
        <f t="shared" si="73"/>
        <v>#REF!</v>
      </c>
    </row>
    <row r="48" spans="1:23" ht="14.5" x14ac:dyDescent="0.35">
      <c r="A48" s="2" t="s">
        <v>90</v>
      </c>
      <c r="B48" s="70" t="s">
        <v>45</v>
      </c>
      <c r="C48" s="14" t="e">
        <f>SUM(C45:C47)</f>
        <v>#REF!</v>
      </c>
      <c r="D48" s="14" t="e">
        <f t="shared" ref="D48:L48" si="74">SUM(D45:D47)</f>
        <v>#REF!</v>
      </c>
      <c r="E48" s="14" t="e">
        <f t="shared" si="74"/>
        <v>#REF!</v>
      </c>
      <c r="F48" s="11" t="e">
        <f t="shared" si="74"/>
        <v>#REF!</v>
      </c>
      <c r="G48" s="111" t="e">
        <f>(G45*$U45+G46*$U46+G47*$U47)/$U48</f>
        <v>#REF!</v>
      </c>
      <c r="H48" s="11" t="e">
        <f t="shared" si="74"/>
        <v>#REF!</v>
      </c>
      <c r="I48" s="111" t="e">
        <f>(I45*$U45+I46*$U46+I47*$U47)/$U48</f>
        <v>#REF!</v>
      </c>
      <c r="J48" s="11" t="e">
        <f t="shared" si="74"/>
        <v>#REF!</v>
      </c>
      <c r="K48" s="111" t="e">
        <f>(K45*$U45+K46*$U46+K47*$U47)/$U48</f>
        <v>#REF!</v>
      </c>
      <c r="L48" s="11" t="e">
        <f t="shared" si="74"/>
        <v>#REF!</v>
      </c>
      <c r="M48" s="111" t="e">
        <f>(M45*$U45+M46*$U46+M47*$U47)/$U48</f>
        <v>#REF!</v>
      </c>
      <c r="N48" s="111" t="e">
        <f t="shared" ref="N48:Q48" si="75">(N45*$U45+N46*$U46+N47*$U47)/$U48</f>
        <v>#REF!</v>
      </c>
      <c r="O48" s="111" t="e">
        <f t="shared" si="75"/>
        <v>#REF!</v>
      </c>
      <c r="P48" s="111" t="e">
        <f t="shared" si="75"/>
        <v>#REF!</v>
      </c>
      <c r="Q48" s="111" t="e">
        <f t="shared" si="75"/>
        <v>#REF!</v>
      </c>
      <c r="R48" s="32" t="e">
        <f t="shared" ref="R48:S48" si="76">SUM(R45:R47)</f>
        <v>#REF!</v>
      </c>
      <c r="S48" s="14" t="e">
        <f t="shared" si="76"/>
        <v>#REF!</v>
      </c>
      <c r="T48" s="10">
        <f>SUM(T45:T47)</f>
        <v>81</v>
      </c>
      <c r="U48" s="10">
        <f>SUM(U45:U47)</f>
        <v>81</v>
      </c>
      <c r="V48" s="109"/>
    </row>
    <row r="49" spans="1:22" ht="14.5" hidden="1" x14ac:dyDescent="0.35">
      <c r="A49" s="2" t="s">
        <v>70</v>
      </c>
      <c r="B49" s="12" t="s">
        <v>71</v>
      </c>
      <c r="C49" s="19" t="e">
        <f>SUM('KPI_FY 25-26_Q3'!#REF!,'KPI_FY 25-26_Q3'!#REF!,'KPI_FY 25-26_Q3'!#REF!,'KPI_FY 25-26_Q3'!#REF!,'KPI_FY 25-26_Q3'!#REF!,'KPI_FY 25-26_Q3'!#REF!,'KPI_FY 25-26_Q3'!C47,'KPI_FY 25-26_Q3'!U47,'KPI_FY 25-26_Q3'!AM47,'KPI_FY 25-26_Q3'!#REF!,'KPI_FY 25-26_Q3'!#REF!,'KPI_FY 25-26_Q3'!#REF!)</f>
        <v>#REF!</v>
      </c>
      <c r="D49" s="19" t="e">
        <f>SUM('KPI_FY 25-26_Q3'!#REF!,'KPI_FY 25-26_Q3'!#REF!,'KPI_FY 25-26_Q3'!#REF!,'KPI_FY 25-26_Q3'!#REF!,'KPI_FY 25-26_Q3'!#REF!,'KPI_FY 25-26_Q3'!#REF!,'KPI_FY 25-26_Q3'!D47,'KPI_FY 25-26_Q3'!V47,'KPI_FY 25-26_Q3'!AN47,'KPI_FY 25-26_Q3'!#REF!,'KPI_FY 25-26_Q3'!#REF!,'KPI_FY 25-26_Q3'!#REF!)</f>
        <v>#REF!</v>
      </c>
      <c r="E49" s="19" t="e">
        <f>SUM('KPI_FY 25-26_Q3'!#REF!,'KPI_FY 25-26_Q3'!#REF!,'KPI_FY 25-26_Q3'!#REF!,'KPI_FY 25-26_Q3'!#REF!,'KPI_FY 25-26_Q3'!#REF!,'KPI_FY 25-26_Q3'!#REF!,'KPI_FY 25-26_Q3'!E47,'KPI_FY 25-26_Q3'!W47,'KPI_FY 25-26_Q3'!AO47,'KPI_FY 25-26_Q3'!#REF!,'KPI_FY 25-26_Q3'!#REF!,'KPI_FY 25-26_Q3'!#REF!)</f>
        <v>#REF!</v>
      </c>
      <c r="F49" s="19" t="e">
        <f>SUM('KPI_FY 25-26_Q3'!#REF!,'KPI_FY 25-26_Q3'!#REF!,'KPI_FY 25-26_Q3'!#REF!,'KPI_FY 25-26_Q3'!#REF!)</f>
        <v>#REF!</v>
      </c>
      <c r="G49" s="110" t="e">
        <f>F49/$B$2</f>
        <v>#REF!</v>
      </c>
      <c r="H49" s="19" t="e">
        <f>SUM('KPI_FY 25-26_Q3'!#REF!,'KPI_FY 25-26_Q3'!#REF!,'KPI_FY 25-26_Q3'!#REF!,'KPI_FY 25-26_Q3'!#REF!,'KPI_FY 25-26_Q3'!#REF!,'KPI_FY 25-26_Q3'!#REF!,'KPI_FY 25-26_Q3'!H47,'KPI_FY 25-26_Q3'!Z47,'KPI_FY 25-26_Q3'!AR47,'KPI_FY 25-26_Q3'!#REF!,'KPI_FY 25-26_Q3'!#REF!,'KPI_FY 25-26_Q3'!#REF!)</f>
        <v>#REF!</v>
      </c>
      <c r="I49" s="110" t="e">
        <f>H49/$B$2</f>
        <v>#REF!</v>
      </c>
      <c r="J49" s="19" t="e">
        <f>SUM('KPI_FY 25-26_Q3'!#REF!,'KPI_FY 25-26_Q3'!#REF!,'KPI_FY 25-26_Q3'!#REF!,'KPI_FY 25-26_Q3'!#REF!,'KPI_FY 25-26_Q3'!#REF!,'KPI_FY 25-26_Q3'!#REF!,'KPI_FY 25-26_Q3'!J47,'KPI_FY 25-26_Q3'!AB47,'KPI_FY 25-26_Q3'!AT47,'KPI_FY 25-26_Q3'!#REF!,'KPI_FY 25-26_Q3'!#REF!,'KPI_FY 25-26_Q3'!#REF!)</f>
        <v>#REF!</v>
      </c>
      <c r="K49" s="110" t="e">
        <f>J49/$B$2</f>
        <v>#REF!</v>
      </c>
      <c r="L49" s="19" t="e">
        <f>SUM('KPI_FY 25-26_Q3'!#REF!,'KPI_FY 25-26_Q3'!#REF!,'KPI_FY 25-26_Q3'!#REF!,'KPI_FY 25-26_Q3'!#REF!,'KPI_FY 25-26_Q3'!#REF!,'KPI_FY 25-26_Q3'!#REF!,'KPI_FY 25-26_Q3'!L47,'KPI_FY 25-26_Q3'!AD47,'KPI_FY 25-26_Q3'!AV47,'KPI_FY 25-26_Q3'!#REF!,'KPI_FY 25-26_Q3'!#REF!,'KPI_FY 25-26_Q3'!#REF!)</f>
        <v>#REF!</v>
      </c>
      <c r="M49" s="110" t="e">
        <f>C49/$B$2</f>
        <v>#REF!</v>
      </c>
      <c r="N49" s="110" t="e">
        <f>(C49-L49)/$B$2</f>
        <v>#REF!</v>
      </c>
      <c r="O49" s="124" t="e">
        <f>IF((AND(D49=0,F49=0)),0,(F49+L49)/(D49+F49+L49))</f>
        <v>#REF!</v>
      </c>
      <c r="P49" s="110" t="e">
        <f>S49/($B$2*U49)</f>
        <v>#REF!</v>
      </c>
      <c r="Q49" s="110" t="e">
        <f>L49/$B$2</f>
        <v>#REF!</v>
      </c>
      <c r="R49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49" s="19" t="e">
        <f>SUM('KPI_FY 25-26_Q3'!#REF!,'KPI_FY 25-26_Q3'!#REF!,'KPI_FY 25-26_Q3'!#REF!,'KPI_FY 25-26_Q3'!#REF!,'KPI_FY 25-26_Q3'!#REF!,'KPI_FY 25-26_Q3'!#REF!,'KPI_FY 25-26_Q3'!O47,'KPI_FY 25-26_Q3'!AG47,'KPI_FY 25-26_Q3'!AY47,'KPI_FY 25-26_Q3'!#REF!,'KPI_FY 25-26_Q3'!#REF!,'KPI_FY 25-26_Q3'!#REF!)</f>
        <v>#REF!</v>
      </c>
      <c r="T49" s="2">
        <v>82.5</v>
      </c>
      <c r="U49" s="2">
        <v>77.2</v>
      </c>
      <c r="V49" s="109" t="e">
        <f>N49+K49+I49+G49+Q49</f>
        <v>#REF!</v>
      </c>
    </row>
    <row r="50" spans="1:22" ht="14.5" hidden="1" x14ac:dyDescent="0.35">
      <c r="A50" s="2" t="s">
        <v>70</v>
      </c>
      <c r="B50" s="12" t="s">
        <v>72</v>
      </c>
      <c r="C50" s="19" t="e">
        <f>SUM('KPI_FY 25-26_Q3'!#REF!,'KPI_FY 25-26_Q3'!#REF!,'KPI_FY 25-26_Q3'!#REF!,'KPI_FY 25-26_Q3'!#REF!,'KPI_FY 25-26_Q3'!#REF!,'KPI_FY 25-26_Q3'!#REF!,'KPI_FY 25-26_Q3'!C48,'KPI_FY 25-26_Q3'!U48,'KPI_FY 25-26_Q3'!AM48,'KPI_FY 25-26_Q3'!#REF!,'KPI_FY 25-26_Q3'!#REF!,'KPI_FY 25-26_Q3'!#REF!)</f>
        <v>#REF!</v>
      </c>
      <c r="D50" s="19" t="e">
        <f>SUM('KPI_FY 25-26_Q3'!#REF!,'KPI_FY 25-26_Q3'!#REF!,'KPI_FY 25-26_Q3'!#REF!,'KPI_FY 25-26_Q3'!#REF!,'KPI_FY 25-26_Q3'!#REF!,'KPI_FY 25-26_Q3'!#REF!,'KPI_FY 25-26_Q3'!D48,'KPI_FY 25-26_Q3'!V48,'KPI_FY 25-26_Q3'!AN48,'KPI_FY 25-26_Q3'!#REF!,'KPI_FY 25-26_Q3'!#REF!,'KPI_FY 25-26_Q3'!#REF!)</f>
        <v>#REF!</v>
      </c>
      <c r="E50" s="19" t="e">
        <f>SUM('KPI_FY 25-26_Q3'!#REF!,'KPI_FY 25-26_Q3'!#REF!,'KPI_FY 25-26_Q3'!#REF!,'KPI_FY 25-26_Q3'!#REF!,'KPI_FY 25-26_Q3'!#REF!,'KPI_FY 25-26_Q3'!#REF!,'KPI_FY 25-26_Q3'!E48,'KPI_FY 25-26_Q3'!W48,'KPI_FY 25-26_Q3'!AO48,'KPI_FY 25-26_Q3'!#REF!,'KPI_FY 25-26_Q3'!#REF!,'KPI_FY 25-26_Q3'!#REF!)</f>
        <v>#REF!</v>
      </c>
      <c r="F50" s="19" t="e">
        <f>SUM('KPI_FY 25-26_Q3'!#REF!,'KPI_FY 25-26_Q3'!#REF!,'KPI_FY 25-26_Q3'!#REF!,'KPI_FY 25-26_Q3'!#REF!)</f>
        <v>#REF!</v>
      </c>
      <c r="G50" s="110" t="e">
        <f>F50/$B$2</f>
        <v>#REF!</v>
      </c>
      <c r="H50" s="19" t="e">
        <f>SUM('KPI_FY 25-26_Q3'!#REF!,'KPI_FY 25-26_Q3'!#REF!,'KPI_FY 25-26_Q3'!#REF!,'KPI_FY 25-26_Q3'!#REF!,'KPI_FY 25-26_Q3'!#REF!,'KPI_FY 25-26_Q3'!#REF!,'KPI_FY 25-26_Q3'!H48,'KPI_FY 25-26_Q3'!Z48,'KPI_FY 25-26_Q3'!AR48,'KPI_FY 25-26_Q3'!#REF!,'KPI_FY 25-26_Q3'!#REF!,'KPI_FY 25-26_Q3'!#REF!)</f>
        <v>#REF!</v>
      </c>
      <c r="I50" s="110" t="e">
        <f>H50/$B$2</f>
        <v>#REF!</v>
      </c>
      <c r="J50" s="19" t="e">
        <f>SUM('KPI_FY 25-26_Q3'!#REF!,'KPI_FY 25-26_Q3'!#REF!,'KPI_FY 25-26_Q3'!#REF!,'KPI_FY 25-26_Q3'!#REF!,'KPI_FY 25-26_Q3'!#REF!,'KPI_FY 25-26_Q3'!#REF!,'KPI_FY 25-26_Q3'!J48,'KPI_FY 25-26_Q3'!AB48,'KPI_FY 25-26_Q3'!AT48,'KPI_FY 25-26_Q3'!#REF!,'KPI_FY 25-26_Q3'!#REF!,'KPI_FY 25-26_Q3'!#REF!)</f>
        <v>#REF!</v>
      </c>
      <c r="K50" s="110" t="e">
        <f>J50/$B$2</f>
        <v>#REF!</v>
      </c>
      <c r="L50" s="19" t="e">
        <f>SUM('KPI_FY 25-26_Q3'!#REF!,'KPI_FY 25-26_Q3'!#REF!,'KPI_FY 25-26_Q3'!#REF!,'KPI_FY 25-26_Q3'!#REF!,'KPI_FY 25-26_Q3'!#REF!,'KPI_FY 25-26_Q3'!#REF!,'KPI_FY 25-26_Q3'!L48,'KPI_FY 25-26_Q3'!AD48,'KPI_FY 25-26_Q3'!AV48,'KPI_FY 25-26_Q3'!#REF!,'KPI_FY 25-26_Q3'!#REF!,'KPI_FY 25-26_Q3'!#REF!)</f>
        <v>#REF!</v>
      </c>
      <c r="M50" s="110" t="e">
        <f>C50/$B$2</f>
        <v>#REF!</v>
      </c>
      <c r="N50" s="110" t="e">
        <f>(C50-L50)/$B$2</f>
        <v>#REF!</v>
      </c>
      <c r="O50" s="124" t="e">
        <f>IF((AND(D50=0,F50=0)),0,(F50+L50)/(D50+F50+L50))</f>
        <v>#REF!</v>
      </c>
      <c r="P50" s="110" t="e">
        <f>S50/($B$2*U50)</f>
        <v>#REF!</v>
      </c>
      <c r="Q50" s="110" t="e">
        <f>L50/$B$2</f>
        <v>#REF!</v>
      </c>
      <c r="R50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50" s="34" t="e">
        <f>SUM('KPI_FY 25-26_Q3'!#REF!,'KPI_FY 25-26_Q3'!#REF!,'KPI_FY 25-26_Q3'!#REF!,'KPI_FY 25-26_Q3'!#REF!,'KPI_FY 25-26_Q3'!#REF!,'KPI_FY 25-26_Q3'!#REF!,'KPI_FY 25-26_Q3'!O48,'KPI_FY 25-26_Q3'!AG48,'KPI_FY 25-26_Q3'!AY48,'KPI_FY 25-26_Q3'!#REF!,'KPI_FY 25-26_Q3'!#REF!,'KPI_FY 25-26_Q3'!#REF!)</f>
        <v>#REF!</v>
      </c>
      <c r="T50" s="2">
        <v>82.5</v>
      </c>
      <c r="U50" s="2">
        <v>74.599999999999994</v>
      </c>
      <c r="V50" s="109" t="e">
        <f t="shared" ref="V50" si="77">N50+K50+I50+G50+Q50</f>
        <v>#REF!</v>
      </c>
    </row>
    <row r="51" spans="1:22" ht="14.5" x14ac:dyDescent="0.35">
      <c r="A51" s="2" t="s">
        <v>70</v>
      </c>
      <c r="B51" s="49" t="s">
        <v>45</v>
      </c>
      <c r="C51" s="14" t="e">
        <f>SUM(C49:C50)</f>
        <v>#REF!</v>
      </c>
      <c r="D51" s="14" t="e">
        <f t="shared" ref="D51:L51" si="78">SUM(D49:D50)</f>
        <v>#REF!</v>
      </c>
      <c r="E51" s="14" t="e">
        <f t="shared" si="78"/>
        <v>#REF!</v>
      </c>
      <c r="F51" s="14" t="e">
        <f t="shared" si="78"/>
        <v>#REF!</v>
      </c>
      <c r="G51" s="111" t="e">
        <f>(G49*$U49+G50*$U50)/$U51</f>
        <v>#REF!</v>
      </c>
      <c r="H51" s="11" t="e">
        <f t="shared" si="78"/>
        <v>#REF!</v>
      </c>
      <c r="I51" s="111" t="e">
        <f>(I49*$U49+I50*$U50)/$U51</f>
        <v>#REF!</v>
      </c>
      <c r="J51" s="11" t="e">
        <f t="shared" si="78"/>
        <v>#REF!</v>
      </c>
      <c r="K51" s="111" t="e">
        <f>(K49*$U49+K50*$U50)/$U51</f>
        <v>#REF!</v>
      </c>
      <c r="L51" s="11" t="e">
        <f t="shared" si="78"/>
        <v>#REF!</v>
      </c>
      <c r="M51" s="111" t="e">
        <f t="shared" ref="M51:Q51" si="79">(M49*$U49+M50*$U50)/$U51</f>
        <v>#REF!</v>
      </c>
      <c r="N51" s="111" t="e">
        <f t="shared" si="79"/>
        <v>#REF!</v>
      </c>
      <c r="O51" s="111" t="e">
        <f t="shared" si="79"/>
        <v>#REF!</v>
      </c>
      <c r="P51" s="111" t="e">
        <f t="shared" si="79"/>
        <v>#REF!</v>
      </c>
      <c r="Q51" s="111" t="e">
        <f t="shared" si="79"/>
        <v>#REF!</v>
      </c>
      <c r="R51" s="32" t="e">
        <f t="shared" ref="R51:S51" si="80">SUM(R49:R50)</f>
        <v>#REF!</v>
      </c>
      <c r="S51" s="14" t="e">
        <f t="shared" si="80"/>
        <v>#REF!</v>
      </c>
      <c r="T51" s="10">
        <f>SUM(T49:T50)</f>
        <v>165</v>
      </c>
      <c r="U51" s="10">
        <f>SUM(U49:U50)</f>
        <v>151.80000000000001</v>
      </c>
      <c r="V51" s="109"/>
    </row>
    <row r="52" spans="1:22" ht="14.5" hidden="1" x14ac:dyDescent="0.35">
      <c r="A52" s="2" t="s">
        <v>73</v>
      </c>
      <c r="B52" s="12" t="s">
        <v>74</v>
      </c>
      <c r="C52" s="19" t="e">
        <f>SUM('KPI_FY 25-26_Q3'!#REF!,'KPI_FY 25-26_Q3'!#REF!,'KPI_FY 25-26_Q3'!#REF!,'KPI_FY 25-26_Q3'!#REF!,'KPI_FY 25-26_Q3'!#REF!,'KPI_FY 25-26_Q3'!#REF!,'KPI_FY 25-26_Q3'!C50,'KPI_FY 25-26_Q3'!U50,'KPI_FY 25-26_Q3'!AM50,'KPI_FY 25-26_Q3'!#REF!,'KPI_FY 25-26_Q3'!#REF!,'KPI_FY 25-26_Q3'!#REF!)</f>
        <v>#REF!</v>
      </c>
      <c r="D52" s="19" t="e">
        <f>SUM('KPI_FY 25-26_Q3'!#REF!,'KPI_FY 25-26_Q3'!#REF!,'KPI_FY 25-26_Q3'!#REF!,'KPI_FY 25-26_Q3'!#REF!,'KPI_FY 25-26_Q3'!#REF!,'KPI_FY 25-26_Q3'!#REF!,'KPI_FY 25-26_Q3'!D50,'KPI_FY 25-26_Q3'!V50,'KPI_FY 25-26_Q3'!AN50,'KPI_FY 25-26_Q3'!#REF!,'KPI_FY 25-26_Q3'!#REF!,'KPI_FY 25-26_Q3'!#REF!)</f>
        <v>#REF!</v>
      </c>
      <c r="E52" s="19" t="e">
        <f>SUM('KPI_FY 25-26_Q3'!#REF!,'KPI_FY 25-26_Q3'!#REF!,'KPI_FY 25-26_Q3'!#REF!,'KPI_FY 25-26_Q3'!#REF!,'KPI_FY 25-26_Q3'!#REF!,'KPI_FY 25-26_Q3'!#REF!,'KPI_FY 25-26_Q3'!E50,'KPI_FY 25-26_Q3'!W50,'KPI_FY 25-26_Q3'!AO50,'KPI_FY 25-26_Q3'!#REF!,'KPI_FY 25-26_Q3'!#REF!,'KPI_FY 25-26_Q3'!#REF!)</f>
        <v>#REF!</v>
      </c>
      <c r="F52" s="19" t="e">
        <f>SUM('KPI_FY 25-26_Q3'!#REF!,'KPI_FY 25-26_Q3'!#REF!,'KPI_FY 25-26_Q3'!#REF!,'KPI_FY 25-26_Q3'!#REF!)</f>
        <v>#REF!</v>
      </c>
      <c r="G52" s="110" t="e">
        <f>F52/$B$2</f>
        <v>#REF!</v>
      </c>
      <c r="H52" s="19" t="e">
        <f>SUM('KPI_FY 25-26_Q3'!#REF!,'KPI_FY 25-26_Q3'!#REF!,'KPI_FY 25-26_Q3'!#REF!,'KPI_FY 25-26_Q3'!#REF!,'KPI_FY 25-26_Q3'!#REF!,'KPI_FY 25-26_Q3'!#REF!,'KPI_FY 25-26_Q3'!H50,'KPI_FY 25-26_Q3'!Z50,'KPI_FY 25-26_Q3'!AR50,'KPI_FY 25-26_Q3'!#REF!,'KPI_FY 25-26_Q3'!#REF!,'KPI_FY 25-26_Q3'!#REF!)</f>
        <v>#REF!</v>
      </c>
      <c r="I52" s="110" t="e">
        <f>H52/$B$2</f>
        <v>#REF!</v>
      </c>
      <c r="J52" s="19" t="e">
        <f>SUM('KPI_FY 25-26_Q3'!#REF!,'KPI_FY 25-26_Q3'!#REF!,'KPI_FY 25-26_Q3'!#REF!,'KPI_FY 25-26_Q3'!#REF!,'KPI_FY 25-26_Q3'!#REF!,'KPI_FY 25-26_Q3'!#REF!,'KPI_FY 25-26_Q3'!J50,'KPI_FY 25-26_Q3'!AB50,'KPI_FY 25-26_Q3'!AT50,'KPI_FY 25-26_Q3'!#REF!,'KPI_FY 25-26_Q3'!#REF!,'KPI_FY 25-26_Q3'!#REF!)</f>
        <v>#REF!</v>
      </c>
      <c r="K52" s="110" t="e">
        <f>J52/$B$2</f>
        <v>#REF!</v>
      </c>
      <c r="L52" s="19" t="e">
        <f>SUM('KPI_FY 25-26_Q3'!#REF!,'KPI_FY 25-26_Q3'!#REF!,'KPI_FY 25-26_Q3'!#REF!,'KPI_FY 25-26_Q3'!#REF!,'KPI_FY 25-26_Q3'!#REF!,'KPI_FY 25-26_Q3'!#REF!,'KPI_FY 25-26_Q3'!L50,'KPI_FY 25-26_Q3'!AD50,'KPI_FY 25-26_Q3'!AV50,'KPI_FY 25-26_Q3'!#REF!,'KPI_FY 25-26_Q3'!#REF!,'KPI_FY 25-26_Q3'!#REF!)</f>
        <v>#REF!</v>
      </c>
      <c r="M52" s="110" t="e">
        <f>C52/$B$2</f>
        <v>#REF!</v>
      </c>
      <c r="N52" s="110" t="e">
        <f>(C52-L52)/$B$2</f>
        <v>#REF!</v>
      </c>
      <c r="O52" s="124" t="e">
        <f>IF((AND(D52=0,F52=0)),0,(F52+L52)/(D52+F52+L52))</f>
        <v>#REF!</v>
      </c>
      <c r="P52" s="110" t="e">
        <f>S52/($B$2*U52)</f>
        <v>#REF!</v>
      </c>
      <c r="Q52" s="110" t="e">
        <f>L52/$B$2</f>
        <v>#REF!</v>
      </c>
      <c r="R52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52" s="34" t="e">
        <f>SUM('KPI_FY 25-26_Q3'!#REF!,'KPI_FY 25-26_Q3'!#REF!,'KPI_FY 25-26_Q3'!#REF!,'KPI_FY 25-26_Q3'!#REF!,'KPI_FY 25-26_Q3'!#REF!,'KPI_FY 25-26_Q3'!#REF!,'KPI_FY 25-26_Q3'!O50,'KPI_FY 25-26_Q3'!AG50,'KPI_FY 25-26_Q3'!AY50,'KPI_FY 25-26_Q3'!#REF!,'KPI_FY 25-26_Q3'!#REF!,'KPI_FY 25-26_Q3'!#REF!)</f>
        <v>#REF!</v>
      </c>
      <c r="T52" s="2">
        <v>55</v>
      </c>
      <c r="U52" s="2">
        <v>47.7</v>
      </c>
      <c r="V52" s="109" t="e">
        <f>N52+K52+I52+G52+Q52</f>
        <v>#REF!</v>
      </c>
    </row>
    <row r="53" spans="1:22" ht="14.5" hidden="1" x14ac:dyDescent="0.35">
      <c r="A53" s="2" t="s">
        <v>73</v>
      </c>
      <c r="B53" s="12" t="s">
        <v>71</v>
      </c>
      <c r="C53" s="19" t="e">
        <f>SUM('KPI_FY 25-26_Q3'!#REF!,'KPI_FY 25-26_Q3'!#REF!,'KPI_FY 25-26_Q3'!#REF!,'KPI_FY 25-26_Q3'!#REF!,'KPI_FY 25-26_Q3'!#REF!,'KPI_FY 25-26_Q3'!#REF!,'KPI_FY 25-26_Q3'!C51,'KPI_FY 25-26_Q3'!U51,'KPI_FY 25-26_Q3'!AM51,'KPI_FY 25-26_Q3'!#REF!,'KPI_FY 25-26_Q3'!#REF!,'KPI_FY 25-26_Q3'!#REF!)</f>
        <v>#REF!</v>
      </c>
      <c r="D53" s="19" t="e">
        <f>SUM('KPI_FY 25-26_Q3'!#REF!,'KPI_FY 25-26_Q3'!#REF!,'KPI_FY 25-26_Q3'!#REF!,'KPI_FY 25-26_Q3'!#REF!,'KPI_FY 25-26_Q3'!#REF!,'KPI_FY 25-26_Q3'!#REF!,'KPI_FY 25-26_Q3'!D51,'KPI_FY 25-26_Q3'!V51,'KPI_FY 25-26_Q3'!AN51,'KPI_FY 25-26_Q3'!#REF!,'KPI_FY 25-26_Q3'!#REF!,'KPI_FY 25-26_Q3'!#REF!)</f>
        <v>#REF!</v>
      </c>
      <c r="E53" s="19" t="e">
        <f>SUM('KPI_FY 25-26_Q3'!#REF!,'KPI_FY 25-26_Q3'!#REF!,'KPI_FY 25-26_Q3'!#REF!,'KPI_FY 25-26_Q3'!#REF!,'KPI_FY 25-26_Q3'!#REF!,'KPI_FY 25-26_Q3'!#REF!,'KPI_FY 25-26_Q3'!E51,'KPI_FY 25-26_Q3'!W51,'KPI_FY 25-26_Q3'!AO51,'KPI_FY 25-26_Q3'!#REF!,'KPI_FY 25-26_Q3'!#REF!,'KPI_FY 25-26_Q3'!#REF!)</f>
        <v>#REF!</v>
      </c>
      <c r="F53" s="19" t="e">
        <f>SUM('KPI_FY 25-26_Q3'!#REF!,'KPI_FY 25-26_Q3'!#REF!,'KPI_FY 25-26_Q3'!#REF!,'KPI_FY 25-26_Q3'!#REF!)</f>
        <v>#REF!</v>
      </c>
      <c r="G53" s="110" t="e">
        <f>F53/$B$2</f>
        <v>#REF!</v>
      </c>
      <c r="H53" s="19" t="e">
        <f>SUM('KPI_FY 25-26_Q3'!#REF!,'KPI_FY 25-26_Q3'!#REF!,'KPI_FY 25-26_Q3'!#REF!,'KPI_FY 25-26_Q3'!#REF!,'KPI_FY 25-26_Q3'!#REF!,'KPI_FY 25-26_Q3'!#REF!,'KPI_FY 25-26_Q3'!H51,'KPI_FY 25-26_Q3'!Z51,'KPI_FY 25-26_Q3'!AR51,'KPI_FY 25-26_Q3'!#REF!,'KPI_FY 25-26_Q3'!#REF!,'KPI_FY 25-26_Q3'!#REF!)</f>
        <v>#REF!</v>
      </c>
      <c r="I53" s="110" t="e">
        <f>H53/$B$2</f>
        <v>#REF!</v>
      </c>
      <c r="J53" s="19" t="e">
        <f>SUM('KPI_FY 25-26_Q3'!#REF!,'KPI_FY 25-26_Q3'!#REF!,'KPI_FY 25-26_Q3'!#REF!,'KPI_FY 25-26_Q3'!#REF!,'KPI_FY 25-26_Q3'!#REF!,'KPI_FY 25-26_Q3'!#REF!,'KPI_FY 25-26_Q3'!J51,'KPI_FY 25-26_Q3'!AB51,'KPI_FY 25-26_Q3'!AT51,'KPI_FY 25-26_Q3'!#REF!,'KPI_FY 25-26_Q3'!#REF!,'KPI_FY 25-26_Q3'!#REF!)</f>
        <v>#REF!</v>
      </c>
      <c r="K53" s="110" t="e">
        <f>J53/$B$2</f>
        <v>#REF!</v>
      </c>
      <c r="L53" s="19" t="e">
        <f>SUM('KPI_FY 25-26_Q3'!#REF!,'KPI_FY 25-26_Q3'!#REF!,'KPI_FY 25-26_Q3'!#REF!,'KPI_FY 25-26_Q3'!#REF!,'KPI_FY 25-26_Q3'!#REF!,'KPI_FY 25-26_Q3'!#REF!,'KPI_FY 25-26_Q3'!L51,'KPI_FY 25-26_Q3'!AD51,'KPI_FY 25-26_Q3'!AV51,'KPI_FY 25-26_Q3'!#REF!,'KPI_FY 25-26_Q3'!#REF!,'KPI_FY 25-26_Q3'!#REF!)</f>
        <v>#REF!</v>
      </c>
      <c r="M53" s="110" t="e">
        <f>C53/$B$2</f>
        <v>#REF!</v>
      </c>
      <c r="N53" s="110" t="e">
        <f>(C53-L53)/$B$2</f>
        <v>#REF!</v>
      </c>
      <c r="O53" s="124" t="e">
        <f>IF((AND(D53=0,F53=0)),0,(F53+L53)/(D53+F53+L53))</f>
        <v>#REF!</v>
      </c>
      <c r="P53" s="110" t="e">
        <f>S53/($B$2*U53)</f>
        <v>#REF!</v>
      </c>
      <c r="Q53" s="110" t="e">
        <f>L53/$B$2</f>
        <v>#REF!</v>
      </c>
      <c r="R53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53" s="34" t="e">
        <f>SUM('KPI_FY 25-26_Q3'!#REF!,'KPI_FY 25-26_Q3'!#REF!,'KPI_FY 25-26_Q3'!#REF!,'KPI_FY 25-26_Q3'!#REF!,'KPI_FY 25-26_Q3'!#REF!,'KPI_FY 25-26_Q3'!#REF!,'KPI_FY 25-26_Q3'!O51,'KPI_FY 25-26_Q3'!AG51,'KPI_FY 25-26_Q3'!AY51,'KPI_FY 25-26_Q3'!#REF!,'KPI_FY 25-26_Q3'!#REF!,'KPI_FY 25-26_Q3'!#REF!)</f>
        <v>#REF!</v>
      </c>
      <c r="T53" s="2">
        <v>55</v>
      </c>
      <c r="U53" s="2">
        <v>49</v>
      </c>
      <c r="V53" s="109" t="e">
        <f t="shared" ref="V53:V55" si="81">N53+K53+I53+G53+Q53</f>
        <v>#REF!</v>
      </c>
    </row>
    <row r="54" spans="1:22" ht="14.5" hidden="1" x14ac:dyDescent="0.35">
      <c r="A54" s="2" t="s">
        <v>73</v>
      </c>
      <c r="B54" s="2">
        <v>3</v>
      </c>
      <c r="C54" s="19" t="e">
        <f>SUM('KPI_FY 25-26_Q3'!#REF!,'KPI_FY 25-26_Q3'!#REF!,'KPI_FY 25-26_Q3'!#REF!,'KPI_FY 25-26_Q3'!#REF!,'KPI_FY 25-26_Q3'!#REF!,'KPI_FY 25-26_Q3'!#REF!,'KPI_FY 25-26_Q3'!C52,'KPI_FY 25-26_Q3'!U52,'KPI_FY 25-26_Q3'!AM52,'KPI_FY 25-26_Q3'!#REF!,'KPI_FY 25-26_Q3'!#REF!,'KPI_FY 25-26_Q3'!#REF!)</f>
        <v>#REF!</v>
      </c>
      <c r="D54" s="19" t="e">
        <f>SUM('KPI_FY 25-26_Q3'!#REF!,'KPI_FY 25-26_Q3'!#REF!,'KPI_FY 25-26_Q3'!#REF!,'KPI_FY 25-26_Q3'!#REF!,'KPI_FY 25-26_Q3'!#REF!,'KPI_FY 25-26_Q3'!#REF!,'KPI_FY 25-26_Q3'!D52,'KPI_FY 25-26_Q3'!V52,'KPI_FY 25-26_Q3'!AN52,'KPI_FY 25-26_Q3'!#REF!,'KPI_FY 25-26_Q3'!#REF!,'KPI_FY 25-26_Q3'!#REF!)</f>
        <v>#REF!</v>
      </c>
      <c r="E54" s="19" t="e">
        <f>SUM('KPI_FY 25-26_Q3'!#REF!,'KPI_FY 25-26_Q3'!#REF!,'KPI_FY 25-26_Q3'!#REF!,'KPI_FY 25-26_Q3'!#REF!,'KPI_FY 25-26_Q3'!#REF!,'KPI_FY 25-26_Q3'!#REF!,'KPI_FY 25-26_Q3'!E52,'KPI_FY 25-26_Q3'!W52,'KPI_FY 25-26_Q3'!AO52,'KPI_FY 25-26_Q3'!#REF!,'KPI_FY 25-26_Q3'!#REF!,'KPI_FY 25-26_Q3'!#REF!)</f>
        <v>#REF!</v>
      </c>
      <c r="F54" s="19" t="e">
        <f>SUM('KPI_FY 25-26_Q3'!#REF!,'KPI_FY 25-26_Q3'!#REF!,'KPI_FY 25-26_Q3'!#REF!,'KPI_FY 25-26_Q3'!#REF!)</f>
        <v>#REF!</v>
      </c>
      <c r="G54" s="110" t="e">
        <f>F54/$B$2</f>
        <v>#REF!</v>
      </c>
      <c r="H54" s="19" t="e">
        <f>SUM('KPI_FY 25-26_Q3'!#REF!,'KPI_FY 25-26_Q3'!#REF!,'KPI_FY 25-26_Q3'!#REF!,'KPI_FY 25-26_Q3'!#REF!,'KPI_FY 25-26_Q3'!#REF!,'KPI_FY 25-26_Q3'!#REF!,'KPI_FY 25-26_Q3'!H52,'KPI_FY 25-26_Q3'!Z52,'KPI_FY 25-26_Q3'!AR52,'KPI_FY 25-26_Q3'!#REF!,'KPI_FY 25-26_Q3'!#REF!,'KPI_FY 25-26_Q3'!#REF!)</f>
        <v>#REF!</v>
      </c>
      <c r="I54" s="110" t="e">
        <f>H54/$B$2</f>
        <v>#REF!</v>
      </c>
      <c r="J54" s="19" t="e">
        <f>SUM('KPI_FY 25-26_Q3'!#REF!,'KPI_FY 25-26_Q3'!#REF!,'KPI_FY 25-26_Q3'!#REF!,'KPI_FY 25-26_Q3'!#REF!,'KPI_FY 25-26_Q3'!#REF!,'KPI_FY 25-26_Q3'!#REF!,'KPI_FY 25-26_Q3'!J52,'KPI_FY 25-26_Q3'!AB52,'KPI_FY 25-26_Q3'!AT52,'KPI_FY 25-26_Q3'!#REF!,'KPI_FY 25-26_Q3'!#REF!,'KPI_FY 25-26_Q3'!#REF!)</f>
        <v>#REF!</v>
      </c>
      <c r="K54" s="110" t="e">
        <f>J54/$B$2</f>
        <v>#REF!</v>
      </c>
      <c r="L54" s="19" t="e">
        <f>SUM('KPI_FY 25-26_Q3'!#REF!,'KPI_FY 25-26_Q3'!#REF!,'KPI_FY 25-26_Q3'!#REF!,'KPI_FY 25-26_Q3'!#REF!,'KPI_FY 25-26_Q3'!#REF!,'KPI_FY 25-26_Q3'!#REF!,'KPI_FY 25-26_Q3'!L52,'KPI_FY 25-26_Q3'!AD52,'KPI_FY 25-26_Q3'!AV52,'KPI_FY 25-26_Q3'!#REF!,'KPI_FY 25-26_Q3'!#REF!,'KPI_FY 25-26_Q3'!#REF!)</f>
        <v>#REF!</v>
      </c>
      <c r="M54" s="110" t="e">
        <f>C54/$B$2</f>
        <v>#REF!</v>
      </c>
      <c r="N54" s="110" t="e">
        <f>(C54-L54)/$B$2</f>
        <v>#REF!</v>
      </c>
      <c r="O54" s="124" t="e">
        <f>IF((AND(D54=0,F54=0)),0,(F54+L54)/(D54+F54+L54))</f>
        <v>#REF!</v>
      </c>
      <c r="P54" s="110" t="e">
        <f>S54/($B$2*U54)</f>
        <v>#REF!</v>
      </c>
      <c r="Q54" s="110" t="e">
        <f>L54/$B$2</f>
        <v>#REF!</v>
      </c>
      <c r="R54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54" s="19" t="e">
        <f>SUM('KPI_FY 25-26_Q3'!#REF!,'KPI_FY 25-26_Q3'!#REF!,'KPI_FY 25-26_Q3'!#REF!,'KPI_FY 25-26_Q3'!#REF!,'KPI_FY 25-26_Q3'!#REF!,'KPI_FY 25-26_Q3'!#REF!,'KPI_FY 25-26_Q3'!O52,'KPI_FY 25-26_Q3'!AG52,'KPI_FY 25-26_Q3'!AY52,'KPI_FY 25-26_Q3'!#REF!,'KPI_FY 25-26_Q3'!#REF!,'KPI_FY 25-26_Q3'!#REF!)</f>
        <v>#REF!</v>
      </c>
      <c r="T54" s="2">
        <v>55</v>
      </c>
      <c r="U54" s="2">
        <v>55</v>
      </c>
      <c r="V54" s="109" t="e">
        <f>N54+K54+I54+G54+Q54</f>
        <v>#REF!</v>
      </c>
    </row>
    <row r="55" spans="1:22" ht="14.5" hidden="1" x14ac:dyDescent="0.35">
      <c r="A55" s="2" t="s">
        <v>73</v>
      </c>
      <c r="B55" s="2">
        <v>4</v>
      </c>
      <c r="C55" s="19" t="e">
        <f>SUM('KPI_FY 25-26_Q3'!#REF!,'KPI_FY 25-26_Q3'!#REF!,'KPI_FY 25-26_Q3'!#REF!,'KPI_FY 25-26_Q3'!#REF!,'KPI_FY 25-26_Q3'!#REF!,'KPI_FY 25-26_Q3'!#REF!,'KPI_FY 25-26_Q3'!C53,'KPI_FY 25-26_Q3'!U53,'KPI_FY 25-26_Q3'!AM53,'KPI_FY 25-26_Q3'!#REF!,'KPI_FY 25-26_Q3'!#REF!,'KPI_FY 25-26_Q3'!#REF!)</f>
        <v>#REF!</v>
      </c>
      <c r="D55" s="19" t="e">
        <f>SUM('KPI_FY 25-26_Q3'!#REF!,'KPI_FY 25-26_Q3'!#REF!,'KPI_FY 25-26_Q3'!#REF!,'KPI_FY 25-26_Q3'!#REF!,'KPI_FY 25-26_Q3'!#REF!,'KPI_FY 25-26_Q3'!#REF!,'KPI_FY 25-26_Q3'!D53,'KPI_FY 25-26_Q3'!V53,'KPI_FY 25-26_Q3'!AN53,'KPI_FY 25-26_Q3'!#REF!,'KPI_FY 25-26_Q3'!#REF!,'KPI_FY 25-26_Q3'!#REF!)</f>
        <v>#REF!</v>
      </c>
      <c r="E55" s="19" t="e">
        <f>SUM('KPI_FY 25-26_Q3'!#REF!,'KPI_FY 25-26_Q3'!#REF!,'KPI_FY 25-26_Q3'!#REF!,'KPI_FY 25-26_Q3'!#REF!,'KPI_FY 25-26_Q3'!#REF!,'KPI_FY 25-26_Q3'!#REF!,'KPI_FY 25-26_Q3'!E53,'KPI_FY 25-26_Q3'!W53,'KPI_FY 25-26_Q3'!AO53,'KPI_FY 25-26_Q3'!#REF!,'KPI_FY 25-26_Q3'!#REF!,'KPI_FY 25-26_Q3'!#REF!)</f>
        <v>#REF!</v>
      </c>
      <c r="F55" s="19" t="e">
        <f>SUM('KPI_FY 25-26_Q3'!#REF!,'KPI_FY 25-26_Q3'!#REF!,'KPI_FY 25-26_Q3'!#REF!,'KPI_FY 25-26_Q3'!#REF!)</f>
        <v>#REF!</v>
      </c>
      <c r="G55" s="110" t="e">
        <f>F55/$B$2</f>
        <v>#REF!</v>
      </c>
      <c r="H55" s="19" t="e">
        <f>SUM('KPI_FY 25-26_Q3'!#REF!,'KPI_FY 25-26_Q3'!#REF!,'KPI_FY 25-26_Q3'!#REF!,'KPI_FY 25-26_Q3'!#REF!,'KPI_FY 25-26_Q3'!#REF!,'KPI_FY 25-26_Q3'!#REF!,'KPI_FY 25-26_Q3'!H53,'KPI_FY 25-26_Q3'!Z53,'KPI_FY 25-26_Q3'!AR53,'KPI_FY 25-26_Q3'!#REF!,'KPI_FY 25-26_Q3'!#REF!,'KPI_FY 25-26_Q3'!#REF!)</f>
        <v>#REF!</v>
      </c>
      <c r="I55" s="110" t="e">
        <f>H55/$B$2</f>
        <v>#REF!</v>
      </c>
      <c r="J55" s="19" t="e">
        <f>SUM('KPI_FY 25-26_Q3'!#REF!,'KPI_FY 25-26_Q3'!#REF!,'KPI_FY 25-26_Q3'!#REF!,'KPI_FY 25-26_Q3'!#REF!,'KPI_FY 25-26_Q3'!#REF!,'KPI_FY 25-26_Q3'!#REF!,'KPI_FY 25-26_Q3'!J53,'KPI_FY 25-26_Q3'!AB53,'KPI_FY 25-26_Q3'!AT53,'KPI_FY 25-26_Q3'!#REF!,'KPI_FY 25-26_Q3'!#REF!,'KPI_FY 25-26_Q3'!#REF!)</f>
        <v>#REF!</v>
      </c>
      <c r="K55" s="110" t="e">
        <f>J55/$B$2</f>
        <v>#REF!</v>
      </c>
      <c r="L55" s="19" t="e">
        <f>SUM('KPI_FY 25-26_Q3'!#REF!,'KPI_FY 25-26_Q3'!#REF!,'KPI_FY 25-26_Q3'!#REF!,'KPI_FY 25-26_Q3'!#REF!,'KPI_FY 25-26_Q3'!#REF!,'KPI_FY 25-26_Q3'!#REF!,'KPI_FY 25-26_Q3'!L53,'KPI_FY 25-26_Q3'!AD53,'KPI_FY 25-26_Q3'!AV53,'KPI_FY 25-26_Q3'!#REF!,'KPI_FY 25-26_Q3'!#REF!,'KPI_FY 25-26_Q3'!#REF!)</f>
        <v>#REF!</v>
      </c>
      <c r="M55" s="110" t="e">
        <f>C55/$B$2</f>
        <v>#REF!</v>
      </c>
      <c r="N55" s="110" t="e">
        <f>(C55-L55)/$B$2</f>
        <v>#REF!</v>
      </c>
      <c r="O55" s="124" t="e">
        <f>IF((AND(D55=0,F55=0)),0,(F55+L55)/(D55+F55+L55))</f>
        <v>#REF!</v>
      </c>
      <c r="P55" s="110" t="e">
        <f>S55/($B$2*U55)</f>
        <v>#REF!</v>
      </c>
      <c r="Q55" s="110" t="e">
        <f>L55/$B$2</f>
        <v>#REF!</v>
      </c>
      <c r="R55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55" s="19" t="e">
        <f>SUM('KPI_FY 25-26_Q3'!#REF!,'KPI_FY 25-26_Q3'!#REF!,'KPI_FY 25-26_Q3'!#REF!,'KPI_FY 25-26_Q3'!#REF!,'KPI_FY 25-26_Q3'!#REF!,'KPI_FY 25-26_Q3'!#REF!,'KPI_FY 25-26_Q3'!O53,'KPI_FY 25-26_Q3'!AG53,'KPI_FY 25-26_Q3'!AY53,'KPI_FY 25-26_Q3'!#REF!,'KPI_FY 25-26_Q3'!#REF!,'KPI_FY 25-26_Q3'!#REF!)</f>
        <v>#REF!</v>
      </c>
      <c r="T55" s="2">
        <v>55</v>
      </c>
      <c r="U55" s="2">
        <v>50.3</v>
      </c>
      <c r="V55" s="109" t="e">
        <f t="shared" si="81"/>
        <v>#REF!</v>
      </c>
    </row>
    <row r="56" spans="1:22" ht="14.5" x14ac:dyDescent="0.35">
      <c r="A56" s="2" t="s">
        <v>73</v>
      </c>
      <c r="B56" s="70" t="s">
        <v>45</v>
      </c>
      <c r="C56" s="14" t="e">
        <f>SUM(C52:C55)</f>
        <v>#REF!</v>
      </c>
      <c r="D56" s="11" t="e">
        <f t="shared" ref="D56:L56" si="82">SUM(D52:D55)</f>
        <v>#REF!</v>
      </c>
      <c r="E56" s="14" t="e">
        <f t="shared" si="82"/>
        <v>#REF!</v>
      </c>
      <c r="F56" s="14" t="e">
        <f t="shared" si="82"/>
        <v>#REF!</v>
      </c>
      <c r="G56" s="111" t="e">
        <f>(G52*$U52+G53*$U53+G54*$U54+G55*$U55)/$U56</f>
        <v>#REF!</v>
      </c>
      <c r="H56" s="11" t="e">
        <f t="shared" si="82"/>
        <v>#REF!</v>
      </c>
      <c r="I56" s="111" t="e">
        <f>(I52*$U52+I53*$U53+I54*$U54+I55*$U55)/$U56</f>
        <v>#REF!</v>
      </c>
      <c r="J56" s="14" t="e">
        <f t="shared" si="82"/>
        <v>#REF!</v>
      </c>
      <c r="K56" s="111" t="e">
        <f>(K52*$U52+K53*$U53+K54*$U54+K55*$U55)/$U56</f>
        <v>#REF!</v>
      </c>
      <c r="L56" s="11" t="e">
        <f t="shared" si="82"/>
        <v>#REF!</v>
      </c>
      <c r="M56" s="111" t="e">
        <f t="shared" ref="M56:Q56" si="83">(M52*$U52+M53*$U53+M54*$U54+M55*$U55)/$U56</f>
        <v>#REF!</v>
      </c>
      <c r="N56" s="111" t="e">
        <f t="shared" si="83"/>
        <v>#REF!</v>
      </c>
      <c r="O56" s="111" t="e">
        <f t="shared" si="83"/>
        <v>#REF!</v>
      </c>
      <c r="P56" s="111" t="e">
        <f t="shared" si="83"/>
        <v>#REF!</v>
      </c>
      <c r="Q56" s="111" t="e">
        <f t="shared" si="83"/>
        <v>#REF!</v>
      </c>
      <c r="R56" s="32" t="e">
        <f t="shared" ref="R56:S56" si="84">SUM(R52:R55)</f>
        <v>#REF!</v>
      </c>
      <c r="S56" s="14" t="e">
        <f t="shared" si="84"/>
        <v>#REF!</v>
      </c>
      <c r="T56" s="10">
        <f>SUM(T52:T55)</f>
        <v>220</v>
      </c>
      <c r="U56" s="10">
        <f>SUM(U52:U55)</f>
        <v>202</v>
      </c>
      <c r="V56" s="109"/>
    </row>
    <row r="57" spans="1:22" ht="14.5" hidden="1" x14ac:dyDescent="0.35">
      <c r="A57" s="2" t="s">
        <v>94</v>
      </c>
      <c r="B57" s="2" t="s">
        <v>95</v>
      </c>
      <c r="C57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D57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E57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F57" s="19" t="e">
        <f>SUM('KPI_FY 25-26_Q3'!#REF!,'KPI_FY 25-26_Q3'!#REF!,'KPI_FY 25-26_Q3'!#REF!,'KPI_FY 25-26_Q3'!#REF!)</f>
        <v>#REF!</v>
      </c>
      <c r="G57" s="110" t="e">
        <f t="shared" ref="G57:G70" si="85">F57/$B$2</f>
        <v>#REF!</v>
      </c>
      <c r="H57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I57" s="110" t="e">
        <f t="shared" ref="I57:I70" si="86">H57/$B$2</f>
        <v>#REF!</v>
      </c>
      <c r="J57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K57" s="110" t="e">
        <f t="shared" ref="K57:K70" si="87">J57/$B$2</f>
        <v>#REF!</v>
      </c>
      <c r="L57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M57" s="110" t="e">
        <f t="shared" ref="M57:M70" si="88">C57/$B$2</f>
        <v>#REF!</v>
      </c>
      <c r="N57" s="110" t="e">
        <f t="shared" ref="N57:N70" si="89">(C57-L57)/$B$2</f>
        <v>#REF!</v>
      </c>
      <c r="O57" s="124" t="e">
        <f t="shared" ref="O57:O70" si="90">IF((AND(D57=0,F57=0)),0,(F57+L57)/(D57+F57+L57))</f>
        <v>#REF!</v>
      </c>
      <c r="P57" s="110" t="e">
        <f t="shared" ref="P57:P70" si="91">S57/($B$2*U57)</f>
        <v>#REF!</v>
      </c>
      <c r="Q57" s="110" t="e">
        <f t="shared" ref="Q57:Q70" si="92">L57/$B$2</f>
        <v>#REF!</v>
      </c>
      <c r="R57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57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T57" s="2">
        <v>25</v>
      </c>
      <c r="U57" s="2">
        <v>25</v>
      </c>
      <c r="V57" s="109" t="e">
        <f>N57+K57+I57+G57+Q57</f>
        <v>#REF!</v>
      </c>
    </row>
    <row r="58" spans="1:22" ht="14.5" hidden="1" x14ac:dyDescent="0.35">
      <c r="A58" s="2" t="s">
        <v>94</v>
      </c>
      <c r="B58" s="2" t="s">
        <v>96</v>
      </c>
      <c r="C58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D58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E58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F58" s="19" t="e">
        <f>SUM('KPI_FY 25-26_Q3'!#REF!,'KPI_FY 25-26_Q3'!#REF!,'KPI_FY 25-26_Q3'!#REF!,'KPI_FY 25-26_Q3'!#REF!)</f>
        <v>#REF!</v>
      </c>
      <c r="G58" s="110" t="e">
        <f t="shared" si="85"/>
        <v>#REF!</v>
      </c>
      <c r="H58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I58" s="110" t="e">
        <f t="shared" si="86"/>
        <v>#REF!</v>
      </c>
      <c r="J58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K58" s="110" t="e">
        <f t="shared" si="87"/>
        <v>#REF!</v>
      </c>
      <c r="L58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M58" s="110" t="e">
        <f t="shared" si="88"/>
        <v>#REF!</v>
      </c>
      <c r="N58" s="110" t="e">
        <f t="shared" si="89"/>
        <v>#REF!</v>
      </c>
      <c r="O58" s="124" t="e">
        <f t="shared" si="90"/>
        <v>#REF!</v>
      </c>
      <c r="P58" s="110" t="e">
        <f t="shared" si="91"/>
        <v>#REF!</v>
      </c>
      <c r="Q58" s="110" t="e">
        <f t="shared" si="92"/>
        <v>#REF!</v>
      </c>
      <c r="R58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58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T58" s="2">
        <v>25</v>
      </c>
      <c r="U58" s="2">
        <v>25</v>
      </c>
      <c r="V58" s="109" t="e">
        <f t="shared" ref="V58:V70" si="93">N58+K58+I58+G58+Q58</f>
        <v>#REF!</v>
      </c>
    </row>
    <row r="59" spans="1:22" ht="14.5" hidden="1" x14ac:dyDescent="0.35">
      <c r="A59" s="2" t="s">
        <v>94</v>
      </c>
      <c r="B59" s="2" t="s">
        <v>97</v>
      </c>
      <c r="C59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D59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E59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F59" s="19" t="e">
        <f>SUM('KPI_FY 25-26_Q3'!#REF!,'KPI_FY 25-26_Q3'!#REF!,'KPI_FY 25-26_Q3'!#REF!,'KPI_FY 25-26_Q3'!#REF!)</f>
        <v>#REF!</v>
      </c>
      <c r="G59" s="110" t="e">
        <f t="shared" si="85"/>
        <v>#REF!</v>
      </c>
      <c r="H59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I59" s="110" t="e">
        <f t="shared" si="86"/>
        <v>#REF!</v>
      </c>
      <c r="J59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K59" s="110" t="e">
        <f t="shared" si="87"/>
        <v>#REF!</v>
      </c>
      <c r="L59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M59" s="110" t="e">
        <f t="shared" si="88"/>
        <v>#REF!</v>
      </c>
      <c r="N59" s="110" t="e">
        <f t="shared" si="89"/>
        <v>#REF!</v>
      </c>
      <c r="O59" s="124" t="e">
        <f t="shared" si="90"/>
        <v>#REF!</v>
      </c>
      <c r="P59" s="110" t="e">
        <f t="shared" si="91"/>
        <v>#REF!</v>
      </c>
      <c r="Q59" s="110" t="e">
        <f t="shared" si="92"/>
        <v>#REF!</v>
      </c>
      <c r="R59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59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T59" s="2">
        <v>25</v>
      </c>
      <c r="U59" s="2">
        <v>25</v>
      </c>
      <c r="V59" s="109" t="e">
        <f t="shared" si="93"/>
        <v>#REF!</v>
      </c>
    </row>
    <row r="60" spans="1:22" ht="14.5" hidden="1" x14ac:dyDescent="0.35">
      <c r="A60" s="2" t="s">
        <v>94</v>
      </c>
      <c r="B60" s="2" t="s">
        <v>98</v>
      </c>
      <c r="C60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D60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E60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F60" s="19" t="e">
        <f>SUM('KPI_FY 25-26_Q3'!#REF!,'KPI_FY 25-26_Q3'!#REF!,'KPI_FY 25-26_Q3'!#REF!,'KPI_FY 25-26_Q3'!#REF!)</f>
        <v>#REF!</v>
      </c>
      <c r="G60" s="110" t="e">
        <f t="shared" si="85"/>
        <v>#REF!</v>
      </c>
      <c r="H60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I60" s="110" t="e">
        <f t="shared" si="86"/>
        <v>#REF!</v>
      </c>
      <c r="J60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K60" s="110" t="e">
        <f t="shared" si="87"/>
        <v>#REF!</v>
      </c>
      <c r="L60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M60" s="110" t="e">
        <f t="shared" si="88"/>
        <v>#REF!</v>
      </c>
      <c r="N60" s="110" t="e">
        <f t="shared" si="89"/>
        <v>#REF!</v>
      </c>
      <c r="O60" s="124" t="e">
        <f t="shared" si="90"/>
        <v>#REF!</v>
      </c>
      <c r="P60" s="110" t="e">
        <f t="shared" si="91"/>
        <v>#REF!</v>
      </c>
      <c r="Q60" s="110" t="e">
        <f t="shared" si="92"/>
        <v>#REF!</v>
      </c>
      <c r="R60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60" s="34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T60" s="2">
        <v>25</v>
      </c>
      <c r="U60" s="2">
        <v>25</v>
      </c>
      <c r="V60" s="109" t="e">
        <f t="shared" si="93"/>
        <v>#REF!</v>
      </c>
    </row>
    <row r="61" spans="1:22" ht="14.5" hidden="1" x14ac:dyDescent="0.35">
      <c r="A61" s="2" t="s">
        <v>94</v>
      </c>
      <c r="B61" s="2" t="s">
        <v>99</v>
      </c>
      <c r="C61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D61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E61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F61" s="19" t="e">
        <f>SUM('KPI_FY 25-26_Q3'!#REF!,'KPI_FY 25-26_Q3'!#REF!,'KPI_FY 25-26_Q3'!#REF!,'KPI_FY 25-26_Q3'!#REF!)</f>
        <v>#REF!</v>
      </c>
      <c r="G61" s="110" t="e">
        <f t="shared" si="85"/>
        <v>#REF!</v>
      </c>
      <c r="H61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I61" s="110" t="e">
        <f t="shared" si="86"/>
        <v>#REF!</v>
      </c>
      <c r="J61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K61" s="110" t="e">
        <f t="shared" si="87"/>
        <v>#REF!</v>
      </c>
      <c r="L61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M61" s="110" t="e">
        <f t="shared" si="88"/>
        <v>#REF!</v>
      </c>
      <c r="N61" s="110" t="e">
        <f t="shared" si="89"/>
        <v>#REF!</v>
      </c>
      <c r="O61" s="124" t="e">
        <f t="shared" si="90"/>
        <v>#REF!</v>
      </c>
      <c r="P61" s="110" t="e">
        <f t="shared" si="91"/>
        <v>#REF!</v>
      </c>
      <c r="Q61" s="110" t="e">
        <f t="shared" si="92"/>
        <v>#REF!</v>
      </c>
      <c r="R61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61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T61" s="2">
        <v>25</v>
      </c>
      <c r="U61" s="2">
        <v>25</v>
      </c>
      <c r="V61" s="109" t="e">
        <f t="shared" si="93"/>
        <v>#REF!</v>
      </c>
    </row>
    <row r="62" spans="1:22" ht="14.5" hidden="1" x14ac:dyDescent="0.35">
      <c r="A62" s="2" t="s">
        <v>94</v>
      </c>
      <c r="B62" s="2" t="s">
        <v>100</v>
      </c>
      <c r="C62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D62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E62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F62" s="19" t="e">
        <f>SUM('KPI_FY 25-26_Q3'!#REF!,'KPI_FY 25-26_Q3'!#REF!,'KPI_FY 25-26_Q3'!#REF!,'KPI_FY 25-26_Q3'!#REF!)</f>
        <v>#REF!</v>
      </c>
      <c r="G62" s="110" t="e">
        <f t="shared" si="85"/>
        <v>#REF!</v>
      </c>
      <c r="H62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I62" s="110" t="e">
        <f t="shared" si="86"/>
        <v>#REF!</v>
      </c>
      <c r="J62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K62" s="110" t="e">
        <f t="shared" si="87"/>
        <v>#REF!</v>
      </c>
      <c r="L62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M62" s="110" t="e">
        <f t="shared" si="88"/>
        <v>#REF!</v>
      </c>
      <c r="N62" s="110" t="e">
        <f t="shared" si="89"/>
        <v>#REF!</v>
      </c>
      <c r="O62" s="124" t="e">
        <f t="shared" si="90"/>
        <v>#REF!</v>
      </c>
      <c r="P62" s="110" t="e">
        <f t="shared" si="91"/>
        <v>#REF!</v>
      </c>
      <c r="Q62" s="110" t="e">
        <f t="shared" si="92"/>
        <v>#REF!</v>
      </c>
      <c r="R62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62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T62" s="2">
        <v>25</v>
      </c>
      <c r="U62" s="2">
        <v>25</v>
      </c>
      <c r="V62" s="109" t="e">
        <f t="shared" si="93"/>
        <v>#REF!</v>
      </c>
    </row>
    <row r="63" spans="1:22" ht="14.5" hidden="1" x14ac:dyDescent="0.35">
      <c r="A63" s="2" t="s">
        <v>94</v>
      </c>
      <c r="B63" s="2" t="s">
        <v>101</v>
      </c>
      <c r="C63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D63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E63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F63" s="19" t="e">
        <f>SUM('KPI_FY 25-26_Q3'!#REF!,'KPI_FY 25-26_Q3'!#REF!,'KPI_FY 25-26_Q3'!#REF!,'KPI_FY 25-26_Q3'!#REF!)</f>
        <v>#REF!</v>
      </c>
      <c r="G63" s="110" t="e">
        <f t="shared" si="85"/>
        <v>#REF!</v>
      </c>
      <c r="H63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I63" s="110" t="e">
        <f t="shared" si="86"/>
        <v>#REF!</v>
      </c>
      <c r="J63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K63" s="110" t="e">
        <f t="shared" si="87"/>
        <v>#REF!</v>
      </c>
      <c r="L63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M63" s="110" t="e">
        <f t="shared" si="88"/>
        <v>#REF!</v>
      </c>
      <c r="N63" s="110" t="e">
        <f t="shared" si="89"/>
        <v>#REF!</v>
      </c>
      <c r="O63" s="124" t="e">
        <f t="shared" si="90"/>
        <v>#REF!</v>
      </c>
      <c r="P63" s="110" t="e">
        <f t="shared" si="91"/>
        <v>#REF!</v>
      </c>
      <c r="Q63" s="110" t="e">
        <f t="shared" si="92"/>
        <v>#REF!</v>
      </c>
      <c r="R63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63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T63" s="2">
        <v>25</v>
      </c>
      <c r="U63" s="2">
        <v>25</v>
      </c>
      <c r="V63" s="109" t="e">
        <f t="shared" si="93"/>
        <v>#REF!</v>
      </c>
    </row>
    <row r="64" spans="1:22" ht="14.5" hidden="1" x14ac:dyDescent="0.35">
      <c r="A64" s="2" t="s">
        <v>94</v>
      </c>
      <c r="B64" s="2" t="s">
        <v>102</v>
      </c>
      <c r="C64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D64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E64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F64" s="19" t="e">
        <f>SUM('KPI_FY 25-26_Q3'!#REF!,'KPI_FY 25-26_Q3'!#REF!,'KPI_FY 25-26_Q3'!#REF!,'KPI_FY 25-26_Q3'!#REF!)</f>
        <v>#REF!</v>
      </c>
      <c r="G64" s="110" t="e">
        <f t="shared" si="85"/>
        <v>#REF!</v>
      </c>
      <c r="H64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I64" s="110" t="e">
        <f t="shared" si="86"/>
        <v>#REF!</v>
      </c>
      <c r="J64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K64" s="110" t="e">
        <f t="shared" si="87"/>
        <v>#REF!</v>
      </c>
      <c r="L64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M64" s="110" t="e">
        <f t="shared" si="88"/>
        <v>#REF!</v>
      </c>
      <c r="N64" s="110" t="e">
        <f t="shared" si="89"/>
        <v>#REF!</v>
      </c>
      <c r="O64" s="124" t="e">
        <f t="shared" si="90"/>
        <v>#REF!</v>
      </c>
      <c r="P64" s="110" t="e">
        <f t="shared" si="91"/>
        <v>#REF!</v>
      </c>
      <c r="Q64" s="110" t="e">
        <f t="shared" si="92"/>
        <v>#REF!</v>
      </c>
      <c r="R64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64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T64" s="2">
        <v>25</v>
      </c>
      <c r="U64" s="2">
        <v>25</v>
      </c>
      <c r="V64" s="109" t="e">
        <f t="shared" si="93"/>
        <v>#REF!</v>
      </c>
    </row>
    <row r="65" spans="1:23" ht="14.5" hidden="1" x14ac:dyDescent="0.35">
      <c r="A65" s="2" t="s">
        <v>94</v>
      </c>
      <c r="B65" s="2" t="s">
        <v>103</v>
      </c>
      <c r="C65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D65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E65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F65" s="19" t="e">
        <f>SUM('KPI_FY 25-26_Q3'!#REF!,'KPI_FY 25-26_Q3'!#REF!,'KPI_FY 25-26_Q3'!#REF!,'KPI_FY 25-26_Q3'!#REF!)</f>
        <v>#REF!</v>
      </c>
      <c r="G65" s="110" t="e">
        <f t="shared" si="85"/>
        <v>#REF!</v>
      </c>
      <c r="H65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I65" s="110" t="e">
        <f t="shared" si="86"/>
        <v>#REF!</v>
      </c>
      <c r="J65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K65" s="110" t="e">
        <f t="shared" si="87"/>
        <v>#REF!</v>
      </c>
      <c r="L65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M65" s="110" t="e">
        <f t="shared" si="88"/>
        <v>#REF!</v>
      </c>
      <c r="N65" s="110" t="e">
        <f t="shared" si="89"/>
        <v>#REF!</v>
      </c>
      <c r="O65" s="124" t="e">
        <f t="shared" si="90"/>
        <v>#REF!</v>
      </c>
      <c r="P65" s="110" t="e">
        <f t="shared" si="91"/>
        <v>#REF!</v>
      </c>
      <c r="Q65" s="110" t="e">
        <f t="shared" si="92"/>
        <v>#REF!</v>
      </c>
      <c r="R65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65" s="34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T65" s="2">
        <v>25</v>
      </c>
      <c r="U65" s="2">
        <v>25</v>
      </c>
      <c r="V65" s="109" t="e">
        <f t="shared" si="93"/>
        <v>#REF!</v>
      </c>
    </row>
    <row r="66" spans="1:23" ht="14.5" hidden="1" x14ac:dyDescent="0.35">
      <c r="A66" s="2" t="s">
        <v>94</v>
      </c>
      <c r="B66" s="2" t="s">
        <v>104</v>
      </c>
      <c r="C66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D66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E66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F66" s="19" t="e">
        <f>SUM('KPI_FY 25-26_Q3'!#REF!,'KPI_FY 25-26_Q3'!#REF!,'KPI_FY 25-26_Q3'!#REF!,'KPI_FY 25-26_Q3'!#REF!)</f>
        <v>#REF!</v>
      </c>
      <c r="G66" s="110" t="e">
        <f t="shared" si="85"/>
        <v>#REF!</v>
      </c>
      <c r="H66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I66" s="110" t="e">
        <f t="shared" si="86"/>
        <v>#REF!</v>
      </c>
      <c r="J66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K66" s="110" t="e">
        <f t="shared" si="87"/>
        <v>#REF!</v>
      </c>
      <c r="L66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M66" s="110" t="e">
        <f t="shared" si="88"/>
        <v>#REF!</v>
      </c>
      <c r="N66" s="110" t="e">
        <f t="shared" si="89"/>
        <v>#REF!</v>
      </c>
      <c r="O66" s="124" t="e">
        <f t="shared" si="90"/>
        <v>#REF!</v>
      </c>
      <c r="P66" s="110" t="e">
        <f t="shared" si="91"/>
        <v>#REF!</v>
      </c>
      <c r="Q66" s="110" t="e">
        <f t="shared" si="92"/>
        <v>#REF!</v>
      </c>
      <c r="R66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66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T66" s="2">
        <v>25</v>
      </c>
      <c r="U66" s="2">
        <v>25</v>
      </c>
      <c r="V66" s="109" t="e">
        <f t="shared" si="93"/>
        <v>#REF!</v>
      </c>
    </row>
    <row r="67" spans="1:23" ht="14.5" hidden="1" x14ac:dyDescent="0.35">
      <c r="A67" s="2" t="s">
        <v>94</v>
      </c>
      <c r="B67" s="12" t="s">
        <v>95</v>
      </c>
      <c r="C67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D67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E67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F67" s="19" t="e">
        <f>SUM('KPI_FY 25-26_Q3'!#REF!,'KPI_FY 25-26_Q3'!#REF!,'KPI_FY 25-26_Q3'!#REF!,'KPI_FY 25-26_Q3'!#REF!)</f>
        <v>#REF!</v>
      </c>
      <c r="G67" s="110" t="e">
        <f t="shared" si="85"/>
        <v>#REF!</v>
      </c>
      <c r="H67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I67" s="110" t="e">
        <f t="shared" si="86"/>
        <v>#REF!</v>
      </c>
      <c r="J67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K67" s="110" t="e">
        <f t="shared" si="87"/>
        <v>#REF!</v>
      </c>
      <c r="L67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M67" s="110" t="e">
        <f t="shared" si="88"/>
        <v>#REF!</v>
      </c>
      <c r="N67" s="110" t="e">
        <f t="shared" si="89"/>
        <v>#REF!</v>
      </c>
      <c r="O67" s="124" t="e">
        <f t="shared" si="90"/>
        <v>#REF!</v>
      </c>
      <c r="P67" s="110" t="e">
        <f t="shared" si="91"/>
        <v>#REF!</v>
      </c>
      <c r="Q67" s="110" t="e">
        <f t="shared" si="92"/>
        <v>#REF!</v>
      </c>
      <c r="R67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67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T67" s="2">
        <v>25</v>
      </c>
      <c r="U67" s="2">
        <v>25</v>
      </c>
      <c r="V67" s="109" t="e">
        <f t="shared" si="93"/>
        <v>#REF!</v>
      </c>
    </row>
    <row r="68" spans="1:23" ht="14.5" hidden="1" x14ac:dyDescent="0.35">
      <c r="A68" s="2" t="s">
        <v>94</v>
      </c>
      <c r="B68" s="12" t="s">
        <v>96</v>
      </c>
      <c r="C68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D68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E68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F68" s="19" t="e">
        <f>SUM('KPI_FY 25-26_Q3'!#REF!,'KPI_FY 25-26_Q3'!#REF!,'KPI_FY 25-26_Q3'!#REF!,'KPI_FY 25-26_Q3'!#REF!)</f>
        <v>#REF!</v>
      </c>
      <c r="G68" s="110" t="e">
        <f t="shared" si="85"/>
        <v>#REF!</v>
      </c>
      <c r="H68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I68" s="110" t="e">
        <f t="shared" si="86"/>
        <v>#REF!</v>
      </c>
      <c r="J68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K68" s="110" t="e">
        <f t="shared" si="87"/>
        <v>#REF!</v>
      </c>
      <c r="L68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M68" s="110" t="e">
        <f t="shared" si="88"/>
        <v>#REF!</v>
      </c>
      <c r="N68" s="110" t="e">
        <f t="shared" si="89"/>
        <v>#REF!</v>
      </c>
      <c r="O68" s="124" t="e">
        <f t="shared" si="90"/>
        <v>#REF!</v>
      </c>
      <c r="P68" s="110" t="e">
        <f t="shared" si="91"/>
        <v>#REF!</v>
      </c>
      <c r="Q68" s="110" t="e">
        <f t="shared" si="92"/>
        <v>#REF!</v>
      </c>
      <c r="R68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68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T68" s="2">
        <v>25</v>
      </c>
      <c r="U68" s="2">
        <v>25</v>
      </c>
      <c r="V68" s="109" t="e">
        <f t="shared" si="93"/>
        <v>#REF!</v>
      </c>
    </row>
    <row r="69" spans="1:23" ht="14.5" hidden="1" x14ac:dyDescent="0.35">
      <c r="A69" s="2" t="s">
        <v>94</v>
      </c>
      <c r="B69" s="12" t="s">
        <v>97</v>
      </c>
      <c r="C69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D69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E69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F69" s="19" t="e">
        <f>SUM('KPI_FY 25-26_Q3'!#REF!,'KPI_FY 25-26_Q3'!#REF!,'KPI_FY 25-26_Q3'!#REF!,'KPI_FY 25-26_Q3'!#REF!)</f>
        <v>#REF!</v>
      </c>
      <c r="G69" s="110" t="e">
        <f t="shared" si="85"/>
        <v>#REF!</v>
      </c>
      <c r="H69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I69" s="110" t="e">
        <f t="shared" si="86"/>
        <v>#REF!</v>
      </c>
      <c r="J69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K69" s="110" t="e">
        <f t="shared" si="87"/>
        <v>#REF!</v>
      </c>
      <c r="L69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M69" s="110" t="e">
        <f t="shared" si="88"/>
        <v>#REF!</v>
      </c>
      <c r="N69" s="110" t="e">
        <f t="shared" si="89"/>
        <v>#REF!</v>
      </c>
      <c r="O69" s="124" t="e">
        <f t="shared" si="90"/>
        <v>#REF!</v>
      </c>
      <c r="P69" s="110" t="e">
        <f t="shared" si="91"/>
        <v>#REF!</v>
      </c>
      <c r="Q69" s="110" t="e">
        <f t="shared" si="92"/>
        <v>#REF!</v>
      </c>
      <c r="R69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69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T69" s="2">
        <v>20</v>
      </c>
      <c r="U69" s="2">
        <v>20</v>
      </c>
      <c r="V69" s="109" t="e">
        <f t="shared" si="93"/>
        <v>#REF!</v>
      </c>
    </row>
    <row r="70" spans="1:23" ht="14.5" hidden="1" x14ac:dyDescent="0.35">
      <c r="A70" s="2" t="s">
        <v>94</v>
      </c>
      <c r="B70" s="12" t="s">
        <v>98</v>
      </c>
      <c r="C70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D70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E70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F70" s="19" t="e">
        <f>SUM('KPI_FY 25-26_Q3'!#REF!,'KPI_FY 25-26_Q3'!#REF!,'KPI_FY 25-26_Q3'!#REF!,'KPI_FY 25-26_Q3'!#REF!)</f>
        <v>#REF!</v>
      </c>
      <c r="G70" s="110" t="e">
        <f t="shared" si="85"/>
        <v>#REF!</v>
      </c>
      <c r="H70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I70" s="110" t="e">
        <f t="shared" si="86"/>
        <v>#REF!</v>
      </c>
      <c r="J70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K70" s="110" t="e">
        <f t="shared" si="87"/>
        <v>#REF!</v>
      </c>
      <c r="L70" s="1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M70" s="110" t="e">
        <f t="shared" si="88"/>
        <v>#REF!</v>
      </c>
      <c r="N70" s="110" t="e">
        <f t="shared" si="89"/>
        <v>#REF!</v>
      </c>
      <c r="O70" s="124" t="e">
        <f t="shared" si="90"/>
        <v>#REF!</v>
      </c>
      <c r="P70" s="110" t="e">
        <f t="shared" si="91"/>
        <v>#REF!</v>
      </c>
      <c r="Q70" s="110" t="e">
        <f t="shared" si="92"/>
        <v>#REF!</v>
      </c>
      <c r="R70" s="9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S70" s="34" t="e">
        <f>SUM('KPI_FY 25-26_Q3'!#REF!,'KPI_FY 25-26_Q3'!#REF!,'KPI_FY 25-26_Q3'!#REF!,'KPI_FY 25-26_Q3'!#REF!,'KPI_FY 25-26_Q3'!#REF!,'KPI_FY 25-26_Q3'!#REF!,'KPI_FY 25-26_Q3'!#REF!,'KPI_FY 25-26_Q3'!#REF!,'KPI_FY 25-26_Q3'!#REF!,'KPI_FY 25-26_Q3'!#REF!,'KPI_FY 25-26_Q3'!#REF!,'KPI_FY 25-26_Q3'!#REF!)</f>
        <v>#REF!</v>
      </c>
      <c r="T70" s="2">
        <v>20</v>
      </c>
      <c r="U70" s="2">
        <v>20</v>
      </c>
      <c r="V70" s="109" t="e">
        <f t="shared" si="93"/>
        <v>#REF!</v>
      </c>
    </row>
    <row r="71" spans="1:23" ht="14.5" x14ac:dyDescent="0.35">
      <c r="A71" s="2" t="s">
        <v>94</v>
      </c>
      <c r="B71" s="70" t="s">
        <v>45</v>
      </c>
      <c r="C71" s="14" t="e">
        <f>SUM(C57:C70)</f>
        <v>#REF!</v>
      </c>
      <c r="D71" s="14" t="e">
        <f t="shared" ref="D71:L71" si="94">SUM(D57:D70)</f>
        <v>#REF!</v>
      </c>
      <c r="E71" s="14" t="e">
        <f t="shared" si="94"/>
        <v>#REF!</v>
      </c>
      <c r="F71" s="14" t="e">
        <f t="shared" si="94"/>
        <v>#REF!</v>
      </c>
      <c r="G71" s="111" t="e">
        <f>(G57*$U57+G58*$U58+G59*$U59+G60*$U60+G61*$U61+G62*$U62+G63*$U63+G64*$U64+G65*$U65+G66*$U66+G67*$U67+G68*$U68+G69*$U69+G70*$U70)/$U71</f>
        <v>#REF!</v>
      </c>
      <c r="H71" s="14" t="e">
        <f t="shared" si="94"/>
        <v>#REF!</v>
      </c>
      <c r="I71" s="111" t="e">
        <f>(I57*$U57+I58*$U58+I59*$U59+I60*$U60+I61*$U61+I62*$U62+I63*$U63+I64*$U64+I65*$U65+I66*$U66+I67*$U67+I68*$U68+I69*$U69+I70*$U70)/$U71</f>
        <v>#REF!</v>
      </c>
      <c r="J71" s="14" t="e">
        <f t="shared" si="94"/>
        <v>#REF!</v>
      </c>
      <c r="K71" s="111" t="e">
        <f>(K57*$U57+K58*$U58+K59*$U59+K60*$U60+K61*$U61+K62*$U62+K63*$U63+K64*$U64+K65*$U65+K66*$U66+K67*$U67+K68*$U68+K69*$U69+K70*$U70)/$U71</f>
        <v>#REF!</v>
      </c>
      <c r="L71" s="14" t="e">
        <f t="shared" si="94"/>
        <v>#REF!</v>
      </c>
      <c r="M71" s="111" t="e">
        <f t="shared" ref="M71:Q71" si="95">(M57*$U57+M58*$U58+M59*$U59+M60*$U60+M61*$U61+M62*$U62+M63*$U63+M64*$U64+M65*$U65+M66*$U66+M67*$U67+M68*$U68+M69*$U69+M70*$U70)/$U71</f>
        <v>#REF!</v>
      </c>
      <c r="N71" s="111" t="e">
        <f t="shared" si="95"/>
        <v>#REF!</v>
      </c>
      <c r="O71" s="111" t="e">
        <f t="shared" si="95"/>
        <v>#REF!</v>
      </c>
      <c r="P71" s="111" t="e">
        <f t="shared" si="95"/>
        <v>#REF!</v>
      </c>
      <c r="Q71" s="111" t="e">
        <f t="shared" si="95"/>
        <v>#REF!</v>
      </c>
      <c r="R71" s="32" t="e">
        <f t="shared" ref="R71:S71" si="96">SUM(R57:R70)</f>
        <v>#REF!</v>
      </c>
      <c r="S71" s="14" t="e">
        <f t="shared" si="96"/>
        <v>#REF!</v>
      </c>
      <c r="T71" s="10">
        <f>SUM(T57:T70)</f>
        <v>340</v>
      </c>
      <c r="U71" s="10">
        <f>SUM(U57:U70)</f>
        <v>340</v>
      </c>
    </row>
    <row r="72" spans="1:23" ht="14.5" x14ac:dyDescent="0.35">
      <c r="B72" s="84" t="s">
        <v>75</v>
      </c>
      <c r="C72" s="75" t="e">
        <f>SUM(C31,C35,C37,C39,C41,C44,C48,C51,C56,C71)</f>
        <v>#REF!</v>
      </c>
      <c r="D72" s="75" t="e">
        <f t="shared" ref="D72:L72" si="97">SUM(D31,D35,D37,D39,D41,D44,D48,D51,D56,D71)</f>
        <v>#REF!</v>
      </c>
      <c r="E72" s="75" t="e">
        <f t="shared" si="97"/>
        <v>#REF!</v>
      </c>
      <c r="F72" s="75" t="e">
        <f t="shared" si="97"/>
        <v>#REF!</v>
      </c>
      <c r="G72" s="108" t="e">
        <f>(G31*$U31+G35*$U35+G37*$U37+G39*$U39+G41*$U41+G44*$U44+G48*$U48+G51*$U51+G56*$U56+G71*$U71)/$U72</f>
        <v>#REF!</v>
      </c>
      <c r="H72" s="75" t="e">
        <f t="shared" si="97"/>
        <v>#REF!</v>
      </c>
      <c r="I72" s="108" t="e">
        <f>(I31*$U31+I35*$U35+I37*$U37+I39*$U39+I41*$U41+I44*$U44+I48*$U48+I51*$U51+I56*$U56+I71*$U71)/$U72</f>
        <v>#REF!</v>
      </c>
      <c r="J72" s="75" t="e">
        <f t="shared" si="97"/>
        <v>#REF!</v>
      </c>
      <c r="K72" s="108" t="e">
        <f>(K31*$U31+K35*$U35+K37*$U37+K39*$U39+K41*$U41+K44*$U44+K48*$U48+K51*$U51+K56*$U56+K71*$U71)/$U72</f>
        <v>#REF!</v>
      </c>
      <c r="L72" s="75" t="e">
        <f t="shared" si="97"/>
        <v>#REF!</v>
      </c>
      <c r="M72" s="108" t="e">
        <f t="shared" ref="M72:Q72" si="98">(M31*$U31+M35*$U35+M37*$U37+M39*$U39+M41*$U41+M44*$U44+M48*$U48+M51*$U51+M56*$U56+M71*$U71)/$U72</f>
        <v>#REF!</v>
      </c>
      <c r="N72" s="108" t="e">
        <f t="shared" si="98"/>
        <v>#REF!</v>
      </c>
      <c r="O72" s="108" t="e">
        <f t="shared" si="98"/>
        <v>#REF!</v>
      </c>
      <c r="P72" s="108" t="e">
        <f t="shared" si="98"/>
        <v>#REF!</v>
      </c>
      <c r="Q72" s="108" t="e">
        <f t="shared" si="98"/>
        <v>#REF!</v>
      </c>
      <c r="R72" s="78" t="e">
        <f t="shared" ref="R72:S72" si="99">SUM(R31,R35,R37,R39,R41,R44,R48,R51,R56,R71)</f>
        <v>#REF!</v>
      </c>
      <c r="S72" s="75" t="e">
        <f t="shared" si="99"/>
        <v>#REF!</v>
      </c>
      <c r="T72" s="75">
        <f t="shared" ref="T72:U72" si="100">SUM(T71,T56,T51,T48,T44,T41,T39,T37,T35,T31)</f>
        <v>1566</v>
      </c>
      <c r="U72" s="75">
        <f t="shared" si="100"/>
        <v>1526.8</v>
      </c>
      <c r="W72" s="20"/>
    </row>
    <row r="73" spans="1:23" ht="14.5" x14ac:dyDescent="0.35">
      <c r="B73" s="17"/>
      <c r="C73" s="22"/>
      <c r="D73" s="22"/>
      <c r="E73" s="22"/>
      <c r="F73" s="22"/>
      <c r="H73" s="22"/>
      <c r="J73" s="22"/>
      <c r="K73" s="22"/>
      <c r="Q73" s="21"/>
      <c r="R73" s="21"/>
      <c r="S73" s="71"/>
      <c r="W73" s="20"/>
    </row>
    <row r="74" spans="1:23" ht="15" customHeight="1" x14ac:dyDescent="0.35">
      <c r="B74" s="83" t="s">
        <v>76</v>
      </c>
      <c r="C74" s="80" t="e">
        <f>SUM(C20,C72)</f>
        <v>#REF!</v>
      </c>
      <c r="D74" s="80" t="e">
        <f t="shared" ref="D74:L74" si="101">SUM(D20,D72)</f>
        <v>#REF!</v>
      </c>
      <c r="E74" s="80" t="e">
        <f t="shared" si="101"/>
        <v>#REF!</v>
      </c>
      <c r="F74" s="80" t="e">
        <f t="shared" si="101"/>
        <v>#REF!</v>
      </c>
      <c r="G74" s="114" t="e">
        <f>(G20*U20+G72*U72)/U74</f>
        <v>#REF!</v>
      </c>
      <c r="H74" s="80" t="e">
        <f t="shared" si="101"/>
        <v>#REF!</v>
      </c>
      <c r="I74" s="114" t="e">
        <f>(I20*$U20+I72*$U72)/$U74</f>
        <v>#REF!</v>
      </c>
      <c r="J74" s="80" t="e">
        <f t="shared" si="101"/>
        <v>#REF!</v>
      </c>
      <c r="K74" s="114" t="e">
        <f>(K20*$U20+K72*$U72)/$U74</f>
        <v>#REF!</v>
      </c>
      <c r="L74" s="80" t="e">
        <f t="shared" si="101"/>
        <v>#REF!</v>
      </c>
      <c r="M74" s="114" t="e">
        <f t="shared" ref="M74:Q74" si="102">(M20*$U20+M72*$U72)/$U74</f>
        <v>#REF!</v>
      </c>
      <c r="N74" s="114" t="e">
        <f t="shared" si="102"/>
        <v>#REF!</v>
      </c>
      <c r="O74" s="114" t="e">
        <f t="shared" si="102"/>
        <v>#REF!</v>
      </c>
      <c r="P74" s="114" t="e">
        <f t="shared" si="102"/>
        <v>#REF!</v>
      </c>
      <c r="Q74" s="114" t="e">
        <f t="shared" si="102"/>
        <v>#REF!</v>
      </c>
      <c r="R74" s="82" t="e">
        <f t="shared" ref="R74:S74" si="103">SUM(R20,R72)</f>
        <v>#REF!</v>
      </c>
      <c r="S74" s="80" t="e">
        <f t="shared" si="103"/>
        <v>#REF!</v>
      </c>
      <c r="T74" s="80">
        <f>SUM(T72,T20)</f>
        <v>4358</v>
      </c>
      <c r="U74" s="80">
        <f>SUM(U20,U72)</f>
        <v>4017.8</v>
      </c>
    </row>
    <row r="75" spans="1:23" ht="15" customHeight="1" x14ac:dyDescent="0.35">
      <c r="C75" s="22"/>
    </row>
    <row r="76" spans="1:23" ht="15" customHeight="1" x14ac:dyDescent="0.35">
      <c r="C76" s="22"/>
      <c r="F76" s="13"/>
      <c r="H76" s="13"/>
      <c r="J76" s="13"/>
      <c r="K76" s="13"/>
    </row>
    <row r="77" spans="1:23" ht="15" customHeight="1" x14ac:dyDescent="0.35">
      <c r="F77" s="13"/>
      <c r="J77" s="13"/>
    </row>
    <row r="81" ht="33" customHeight="1" x14ac:dyDescent="0.35"/>
    <row r="84" ht="25.5" customHeight="1" x14ac:dyDescent="0.35"/>
    <row r="85" ht="27.75" customHeight="1" x14ac:dyDescent="0.35"/>
    <row r="86" ht="66" customHeight="1" x14ac:dyDescent="0.35"/>
    <row r="91" ht="14.5" x14ac:dyDescent="0.35"/>
    <row r="92" ht="14.5" x14ac:dyDescent="0.35"/>
    <row r="94" ht="24" customHeight="1" x14ac:dyDescent="0.35"/>
    <row r="95" ht="14.5" x14ac:dyDescent="0.35"/>
    <row r="96" ht="33" customHeight="1" x14ac:dyDescent="0.35"/>
    <row r="97" ht="14.5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CCEBC-03AF-452B-8C08-DA84064F56E5}">
  <sheetPr>
    <tabColor rgb="FFFF0000"/>
  </sheetPr>
  <dimension ref="A1:KL82"/>
  <sheetViews>
    <sheetView zoomScale="82" zoomScaleNormal="100" workbookViewId="0">
      <pane ySplit="5" topLeftCell="A6" activePane="bottomLeft" state="frozen"/>
      <selection pane="bottomLeft" activeCell="S6" sqref="S6"/>
    </sheetView>
  </sheetViews>
  <sheetFormatPr defaultColWidth="8.7265625" defaultRowHeight="12.75" customHeight="1" x14ac:dyDescent="0.35"/>
  <cols>
    <col min="1" max="1" width="18.1796875" style="2" bestFit="1" customWidth="1"/>
    <col min="2" max="2" width="14.26953125" style="2" customWidth="1"/>
    <col min="3" max="3" width="11.81640625" style="2" bestFit="1" customWidth="1"/>
    <col min="4" max="4" width="10.7265625" style="2" bestFit="1" customWidth="1"/>
    <col min="5" max="5" width="11.81640625" style="2" bestFit="1" customWidth="1"/>
    <col min="6" max="6" width="10.7265625" style="2" bestFit="1" customWidth="1"/>
    <col min="7" max="7" width="9.54296875" style="2" bestFit="1" customWidth="1"/>
    <col min="8" max="8" width="10.7265625" style="2" bestFit="1" customWidth="1"/>
    <col min="9" max="9" width="9.54296875" style="2" bestFit="1" customWidth="1"/>
    <col min="10" max="10" width="10.7265625" style="2" bestFit="1" customWidth="1"/>
    <col min="11" max="11" width="9.54296875" style="2" bestFit="1" customWidth="1"/>
    <col min="12" max="12" width="8.81640625" style="2" bestFit="1" customWidth="1"/>
    <col min="13" max="15" width="9.54296875" style="2" bestFit="1" customWidth="1"/>
    <col min="16" max="16" width="12.7265625" style="2" customWidth="1"/>
    <col min="17" max="17" width="11.54296875" style="2" hidden="1" customWidth="1"/>
    <col min="18" max="18" width="9.26953125" style="2" hidden="1" customWidth="1"/>
    <col min="19" max="19" width="15" style="2" bestFit="1" customWidth="1"/>
    <col min="20" max="20" width="12.1796875" style="2" customWidth="1"/>
    <col min="21" max="21" width="10.26953125" style="2" customWidth="1"/>
    <col min="22" max="22" width="10" style="2" customWidth="1"/>
    <col min="23" max="23" width="11.26953125" style="2" bestFit="1" customWidth="1"/>
    <col min="24" max="24" width="15" style="2" bestFit="1" customWidth="1"/>
    <col min="25" max="25" width="18" style="2" bestFit="1" customWidth="1"/>
    <col min="26" max="26" width="15.26953125" style="2" bestFit="1" customWidth="1"/>
    <col min="27" max="27" width="11.81640625" style="2" bestFit="1" customWidth="1"/>
    <col min="28" max="28" width="10.7265625" style="2" bestFit="1" customWidth="1"/>
    <col min="29" max="29" width="11.26953125" style="2" customWidth="1"/>
    <col min="30" max="30" width="10.7265625" style="2" bestFit="1" customWidth="1"/>
    <col min="31" max="31" width="9.1796875" style="2"/>
    <col min="32" max="32" width="10.7265625" style="2" bestFit="1" customWidth="1"/>
    <col min="33" max="41" width="9.1796875" style="2"/>
    <col min="42" max="42" width="0" style="2" hidden="1" customWidth="1"/>
    <col min="43" max="43" width="9.81640625" style="2" hidden="1" customWidth="1"/>
    <col min="44" max="44" width="13.7265625" style="2" customWidth="1"/>
    <col min="45" max="45" width="12.453125" style="2" customWidth="1"/>
    <col min="46" max="46" width="10.7265625" style="2" customWidth="1"/>
    <col min="47" max="47" width="10.54296875" style="2" customWidth="1"/>
    <col min="48" max="48" width="11.26953125" style="2" bestFit="1" customWidth="1"/>
    <col min="49" max="49" width="9.1796875" style="2"/>
    <col min="50" max="50" width="18" style="2" bestFit="1" customWidth="1"/>
    <col min="51" max="51" width="15.26953125" style="2" bestFit="1" customWidth="1"/>
    <col min="52" max="52" width="11.81640625" style="2" bestFit="1" customWidth="1"/>
    <col min="53" max="55" width="10.7265625" style="2" bestFit="1" customWidth="1"/>
    <col min="56" max="56" width="9.1796875" style="2"/>
    <col min="57" max="57" width="10.7265625" style="2" bestFit="1" customWidth="1"/>
    <col min="58" max="60" width="9.1796875" style="2"/>
    <col min="61" max="61" width="8.81640625" style="2" bestFit="1" customWidth="1"/>
    <col min="62" max="66" width="9.1796875" style="2"/>
    <col min="67" max="68" width="0" style="2" hidden="1" customWidth="1"/>
    <col min="69" max="69" width="15" style="2" bestFit="1" customWidth="1"/>
    <col min="70" max="70" width="11.453125" style="2" customWidth="1"/>
    <col min="71" max="71" width="10.1796875" style="2" customWidth="1"/>
    <col min="72" max="72" width="10.453125" style="2" customWidth="1"/>
    <col min="73" max="73" width="11.26953125" style="2" bestFit="1" customWidth="1"/>
    <col min="74" max="74" width="9.1796875" style="2"/>
    <col min="75" max="75" width="18" style="2" bestFit="1" customWidth="1"/>
    <col min="76" max="76" width="15.26953125" style="2" bestFit="1" customWidth="1"/>
    <col min="77" max="78" width="11.81640625" style="2" bestFit="1" customWidth="1"/>
    <col min="79" max="79" width="10.7265625" style="2" bestFit="1" customWidth="1"/>
    <col min="80" max="80" width="11.81640625" style="2" bestFit="1" customWidth="1"/>
    <col min="81" max="81" width="9.54296875" style="2" bestFit="1" customWidth="1"/>
    <col min="82" max="82" width="10.7265625" style="2" bestFit="1" customWidth="1"/>
    <col min="83" max="83" width="9.54296875" style="2" bestFit="1" customWidth="1"/>
    <col min="84" max="86" width="9.1796875" style="2"/>
    <col min="87" max="90" width="9.54296875" style="2" bestFit="1" customWidth="1"/>
    <col min="91" max="91" width="9.1796875" style="2"/>
    <col min="92" max="93" width="0" style="2" hidden="1" customWidth="1"/>
    <col min="94" max="94" width="15" style="2" bestFit="1" customWidth="1"/>
    <col min="95" max="95" width="11.54296875" style="2" customWidth="1"/>
    <col min="96" max="96" width="10.453125" style="2" customWidth="1"/>
    <col min="97" max="97" width="9.81640625" style="2" customWidth="1"/>
    <col min="98" max="98" width="11.26953125" style="2" bestFit="1" customWidth="1"/>
    <col min="99" max="99" width="9.1796875" style="2"/>
    <col min="100" max="100" width="18" style="2" bestFit="1" customWidth="1"/>
    <col min="101" max="101" width="15.26953125" style="2" bestFit="1" customWidth="1"/>
    <col min="102" max="118" width="9.1796875" style="2"/>
    <col min="119" max="119" width="11.81640625" style="2" customWidth="1"/>
    <col min="120" max="120" width="12.26953125" style="2" customWidth="1"/>
    <col min="121" max="121" width="11" style="2" customWidth="1"/>
    <col min="122" max="122" width="10.26953125" style="2" customWidth="1"/>
    <col min="123" max="123" width="11.26953125" style="2" bestFit="1" customWidth="1"/>
    <col min="124" max="124" width="9.1796875" style="2"/>
    <col min="125" max="125" width="18" style="2" bestFit="1" customWidth="1"/>
    <col min="126" max="126" width="15.26953125" style="2" bestFit="1" customWidth="1"/>
    <col min="127" max="143" width="9.1796875" style="2"/>
    <col min="144" max="144" width="12.1796875" style="2" customWidth="1"/>
    <col min="145" max="145" width="11.26953125" style="2" customWidth="1"/>
    <col min="146" max="146" width="9.7265625" style="2" customWidth="1"/>
    <col min="147" max="147" width="10.7265625" style="2" customWidth="1"/>
    <col min="148" max="148" width="11.26953125" style="2" bestFit="1" customWidth="1"/>
    <col min="149" max="149" width="9.1796875" style="2"/>
    <col min="150" max="150" width="18" style="2" bestFit="1" customWidth="1"/>
    <col min="151" max="151" width="15.26953125" style="2" bestFit="1" customWidth="1"/>
    <col min="152" max="168" width="9.1796875" style="2"/>
    <col min="169" max="169" width="11.81640625" style="2" customWidth="1"/>
    <col min="170" max="170" width="12.7265625" style="2" customWidth="1"/>
    <col min="171" max="171" width="10.54296875" style="2" customWidth="1"/>
    <col min="172" max="172" width="11" style="2" customWidth="1"/>
    <col min="173" max="173" width="11.26953125" style="2" bestFit="1" customWidth="1"/>
    <col min="174" max="174" width="9.1796875" style="2"/>
    <col min="175" max="175" width="18" style="2" bestFit="1" customWidth="1"/>
    <col min="176" max="176" width="15.26953125" style="2" bestFit="1" customWidth="1"/>
    <col min="177" max="193" width="9.1796875" style="2"/>
    <col min="194" max="194" width="11.81640625" style="2" customWidth="1"/>
    <col min="195" max="195" width="12" style="2" customWidth="1"/>
    <col min="196" max="196" width="10" style="2" customWidth="1"/>
    <col min="197" max="197" width="10.26953125" style="2" customWidth="1"/>
    <col min="198" max="198" width="11.26953125" style="2" bestFit="1" customWidth="1"/>
    <col min="199" max="199" width="9.1796875" style="2"/>
    <col min="200" max="200" width="18" style="2" bestFit="1" customWidth="1"/>
    <col min="201" max="201" width="15.26953125" style="2" bestFit="1" customWidth="1"/>
    <col min="202" max="218" width="9.1796875" style="2"/>
    <col min="219" max="219" width="11.453125" style="2" customWidth="1"/>
    <col min="220" max="220" width="12.453125" style="2" customWidth="1"/>
    <col min="221" max="221" width="11" style="2" customWidth="1"/>
    <col min="222" max="222" width="11.453125" style="2" customWidth="1"/>
    <col min="223" max="223" width="11.26953125" style="2" bestFit="1" customWidth="1"/>
    <col min="224" max="224" width="9.1796875" style="2"/>
    <col min="225" max="225" width="18" style="2" bestFit="1" customWidth="1"/>
    <col min="226" max="226" width="15.26953125" style="2" bestFit="1" customWidth="1"/>
    <col min="227" max="243" width="9.1796875" style="2"/>
    <col min="244" max="244" width="12.7265625" style="2" customWidth="1"/>
    <col min="245" max="245" width="12" style="2" customWidth="1"/>
    <col min="246" max="246" width="10" style="2" customWidth="1"/>
    <col min="247" max="247" width="10.26953125" style="2" customWidth="1"/>
    <col min="248" max="248" width="11.26953125" style="2" bestFit="1" customWidth="1"/>
    <col min="249" max="249" width="9.1796875" style="2"/>
    <col min="250" max="250" width="18" style="2" bestFit="1" customWidth="1"/>
    <col min="251" max="251" width="15.26953125" style="2" bestFit="1" customWidth="1"/>
    <col min="252" max="268" width="9.1796875" style="2"/>
    <col min="269" max="269" width="11.7265625" style="2" customWidth="1"/>
    <col min="270" max="270" width="12" style="2" customWidth="1"/>
    <col min="271" max="271" width="9.7265625" style="2" customWidth="1"/>
    <col min="272" max="272" width="10" style="2" customWidth="1"/>
    <col min="273" max="273" width="11.26953125" style="2" bestFit="1" customWidth="1"/>
    <col min="274" max="274" width="9.1796875" style="2"/>
    <col min="275" max="275" width="18" style="2" bestFit="1" customWidth="1"/>
    <col min="276" max="276" width="15.26953125" style="2" bestFit="1" customWidth="1"/>
    <col min="277" max="293" width="9.1796875" style="2"/>
    <col min="294" max="294" width="11.453125" style="2" customWidth="1"/>
    <col min="295" max="295" width="11.1796875" style="2" customWidth="1"/>
    <col min="296" max="296" width="10.1796875" style="2" customWidth="1"/>
    <col min="297" max="297" width="10.453125" style="2" customWidth="1"/>
    <col min="298" max="298" width="11.26953125" style="2" bestFit="1" customWidth="1"/>
    <col min="299" max="16384" width="8.7265625" style="2"/>
  </cols>
  <sheetData>
    <row r="1" spans="1:298" ht="14" x14ac:dyDescent="0.35">
      <c r="F1" s="17"/>
    </row>
    <row r="2" spans="1:298" ht="15" customHeight="1" x14ac:dyDescent="0.35"/>
    <row r="3" spans="1:298" ht="13" customHeight="1" x14ac:dyDescent="0.35">
      <c r="A3" s="212" t="s">
        <v>105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Y3" s="212" t="s">
        <v>106</v>
      </c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X3" s="212" t="s">
        <v>107</v>
      </c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W3" s="212" t="s">
        <v>108</v>
      </c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V3" s="212" t="s">
        <v>109</v>
      </c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U3" s="212" t="s">
        <v>110</v>
      </c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T3" s="212" t="s">
        <v>0</v>
      </c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S3" s="212" t="s">
        <v>1</v>
      </c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R3" s="212" t="s">
        <v>2</v>
      </c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Q3" s="212" t="s">
        <v>3</v>
      </c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P3" s="212" t="s">
        <v>4</v>
      </c>
      <c r="IQ3" s="212"/>
      <c r="IR3" s="212"/>
      <c r="IS3" s="212"/>
      <c r="IT3" s="212"/>
      <c r="IU3" s="212"/>
      <c r="IV3" s="212"/>
      <c r="IW3" s="212"/>
      <c r="IX3" s="212"/>
      <c r="IY3" s="212"/>
      <c r="IZ3" s="212"/>
      <c r="JA3" s="212"/>
      <c r="JB3" s="212"/>
      <c r="JC3" s="212"/>
      <c r="JD3" s="212"/>
      <c r="JE3" s="212"/>
      <c r="JF3" s="212"/>
      <c r="JG3" s="212"/>
      <c r="JH3" s="212"/>
      <c r="JI3" s="212"/>
      <c r="JJ3" s="212"/>
      <c r="JK3" s="212"/>
      <c r="JL3" s="212"/>
      <c r="JM3" s="212"/>
      <c r="JO3" s="212" t="s">
        <v>5</v>
      </c>
      <c r="JP3" s="212"/>
      <c r="JQ3" s="212"/>
      <c r="JR3" s="212"/>
      <c r="JS3" s="212"/>
      <c r="JT3" s="212"/>
      <c r="JU3" s="212"/>
      <c r="JV3" s="212"/>
      <c r="JW3" s="212"/>
      <c r="JX3" s="212"/>
      <c r="JY3" s="212"/>
      <c r="JZ3" s="212"/>
      <c r="KA3" s="212"/>
      <c r="KB3" s="212"/>
      <c r="KC3" s="212"/>
      <c r="KD3" s="212"/>
      <c r="KE3" s="212"/>
      <c r="KF3" s="212"/>
      <c r="KG3" s="212"/>
      <c r="KH3" s="212"/>
      <c r="KI3" s="212"/>
      <c r="KJ3" s="212"/>
      <c r="KK3" s="212"/>
      <c r="KL3" s="212"/>
    </row>
    <row r="4" spans="1:298" ht="14" x14ac:dyDescent="0.35">
      <c r="A4" s="17" t="s">
        <v>6</v>
      </c>
      <c r="B4" s="2">
        <v>744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Y4" s="17" t="s">
        <v>6</v>
      </c>
      <c r="Z4" s="2">
        <v>744</v>
      </c>
      <c r="AX4" s="17" t="s">
        <v>6</v>
      </c>
      <c r="AY4" s="2">
        <v>720</v>
      </c>
      <c r="BW4" s="17" t="s">
        <v>6</v>
      </c>
      <c r="BX4" s="2">
        <v>744</v>
      </c>
      <c r="CV4" s="17" t="s">
        <v>6</v>
      </c>
      <c r="DU4" s="17" t="s">
        <v>6</v>
      </c>
      <c r="ET4" s="17" t="s">
        <v>6</v>
      </c>
      <c r="FS4" s="17" t="s">
        <v>6</v>
      </c>
      <c r="GR4" s="17" t="s">
        <v>6</v>
      </c>
      <c r="HQ4" s="17" t="s">
        <v>6</v>
      </c>
      <c r="IP4" s="17" t="s">
        <v>6</v>
      </c>
      <c r="JO4" s="17" t="s">
        <v>6</v>
      </c>
    </row>
    <row r="5" spans="1:298" ht="28" x14ac:dyDescent="0.35">
      <c r="A5" s="4" t="s">
        <v>7</v>
      </c>
      <c r="B5" s="5" t="s">
        <v>8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28</v>
      </c>
      <c r="H5" s="5" t="s">
        <v>29</v>
      </c>
      <c r="I5" s="5" t="s">
        <v>30</v>
      </c>
      <c r="J5" s="5" t="s">
        <v>31</v>
      </c>
      <c r="K5" s="5" t="s">
        <v>32</v>
      </c>
      <c r="L5" s="5" t="s">
        <v>33</v>
      </c>
      <c r="M5" s="5" t="s">
        <v>80</v>
      </c>
      <c r="N5" s="5" t="s">
        <v>34</v>
      </c>
      <c r="O5" s="5" t="s">
        <v>81</v>
      </c>
      <c r="P5" s="5" t="s">
        <v>35</v>
      </c>
      <c r="Q5" s="5" t="s">
        <v>82</v>
      </c>
      <c r="R5" s="15" t="s">
        <v>111</v>
      </c>
      <c r="S5" s="7" t="s">
        <v>21</v>
      </c>
      <c r="T5" s="8" t="s">
        <v>22</v>
      </c>
      <c r="U5" s="15" t="s">
        <v>23</v>
      </c>
      <c r="V5" s="15" t="s">
        <v>112</v>
      </c>
      <c r="W5" s="17" t="s">
        <v>85</v>
      </c>
      <c r="Y5" s="4" t="s">
        <v>7</v>
      </c>
      <c r="Z5" s="5" t="s">
        <v>8</v>
      </c>
      <c r="AA5" s="5" t="s">
        <v>24</v>
      </c>
      <c r="AB5" s="5" t="s">
        <v>25</v>
      </c>
      <c r="AC5" s="5" t="s">
        <v>26</v>
      </c>
      <c r="AD5" s="5" t="s">
        <v>27</v>
      </c>
      <c r="AE5" s="5" t="s">
        <v>28</v>
      </c>
      <c r="AF5" s="5" t="s">
        <v>29</v>
      </c>
      <c r="AG5" s="5" t="s">
        <v>30</v>
      </c>
      <c r="AH5" s="5" t="s">
        <v>31</v>
      </c>
      <c r="AI5" s="5" t="s">
        <v>32</v>
      </c>
      <c r="AJ5" s="5" t="s">
        <v>33</v>
      </c>
      <c r="AK5" s="5" t="s">
        <v>80</v>
      </c>
      <c r="AL5" s="5" t="s">
        <v>34</v>
      </c>
      <c r="AM5" s="5" t="s">
        <v>81</v>
      </c>
      <c r="AN5" s="5" t="s">
        <v>35</v>
      </c>
      <c r="AO5" s="5" t="s">
        <v>82</v>
      </c>
      <c r="AP5" s="6" t="s">
        <v>83</v>
      </c>
      <c r="AQ5" s="15" t="s">
        <v>111</v>
      </c>
      <c r="AR5" s="7" t="s">
        <v>21</v>
      </c>
      <c r="AS5" s="8" t="s">
        <v>22</v>
      </c>
      <c r="AT5" s="15" t="s">
        <v>23</v>
      </c>
      <c r="AU5" s="15" t="s">
        <v>112</v>
      </c>
      <c r="AV5" s="17" t="s">
        <v>85</v>
      </c>
      <c r="AX5" s="4" t="s">
        <v>7</v>
      </c>
      <c r="AY5" s="5" t="s">
        <v>8</v>
      </c>
      <c r="AZ5" s="5" t="s">
        <v>24</v>
      </c>
      <c r="BA5" s="5" t="s">
        <v>25</v>
      </c>
      <c r="BB5" s="5" t="s">
        <v>26</v>
      </c>
      <c r="BC5" s="5" t="s">
        <v>27</v>
      </c>
      <c r="BD5" s="5" t="s">
        <v>28</v>
      </c>
      <c r="BE5" s="5" t="s">
        <v>29</v>
      </c>
      <c r="BF5" s="5" t="s">
        <v>30</v>
      </c>
      <c r="BG5" s="5" t="s">
        <v>31</v>
      </c>
      <c r="BH5" s="5" t="s">
        <v>32</v>
      </c>
      <c r="BI5" s="5" t="s">
        <v>33</v>
      </c>
      <c r="BJ5" s="5" t="s">
        <v>80</v>
      </c>
      <c r="BK5" s="5" t="s">
        <v>34</v>
      </c>
      <c r="BL5" s="5" t="s">
        <v>81</v>
      </c>
      <c r="BM5" s="5" t="s">
        <v>35</v>
      </c>
      <c r="BN5" s="5" t="s">
        <v>82</v>
      </c>
      <c r="BO5" s="6" t="s">
        <v>83</v>
      </c>
      <c r="BP5" s="15" t="s">
        <v>111</v>
      </c>
      <c r="BQ5" s="7" t="s">
        <v>21</v>
      </c>
      <c r="BR5" s="8" t="s">
        <v>22</v>
      </c>
      <c r="BS5" s="15" t="s">
        <v>23</v>
      </c>
      <c r="BT5" s="15" t="s">
        <v>112</v>
      </c>
      <c r="BU5" s="17" t="s">
        <v>85</v>
      </c>
      <c r="BW5" s="4" t="s">
        <v>7</v>
      </c>
      <c r="BX5" s="5" t="s">
        <v>8</v>
      </c>
      <c r="BY5" s="5" t="s">
        <v>24</v>
      </c>
      <c r="BZ5" s="5" t="s">
        <v>25</v>
      </c>
      <c r="CA5" s="5" t="s">
        <v>26</v>
      </c>
      <c r="CB5" s="5" t="s">
        <v>27</v>
      </c>
      <c r="CC5" s="5" t="s">
        <v>28</v>
      </c>
      <c r="CD5" s="5" t="s">
        <v>29</v>
      </c>
      <c r="CE5" s="5" t="s">
        <v>30</v>
      </c>
      <c r="CF5" s="5" t="s">
        <v>31</v>
      </c>
      <c r="CG5" s="5" t="s">
        <v>32</v>
      </c>
      <c r="CH5" s="5" t="s">
        <v>33</v>
      </c>
      <c r="CI5" s="5" t="s">
        <v>80</v>
      </c>
      <c r="CJ5" s="5" t="s">
        <v>34</v>
      </c>
      <c r="CK5" s="5" t="s">
        <v>81</v>
      </c>
      <c r="CL5" s="5" t="s">
        <v>35</v>
      </c>
      <c r="CM5" s="5" t="s">
        <v>82</v>
      </c>
      <c r="CN5" s="6" t="s">
        <v>83</v>
      </c>
      <c r="CO5" s="15" t="s">
        <v>111</v>
      </c>
      <c r="CP5" s="7" t="s">
        <v>21</v>
      </c>
      <c r="CQ5" s="8" t="s">
        <v>22</v>
      </c>
      <c r="CR5" s="15" t="s">
        <v>23</v>
      </c>
      <c r="CS5" s="15" t="s">
        <v>112</v>
      </c>
      <c r="CT5" s="17" t="s">
        <v>85</v>
      </c>
      <c r="CV5" s="4" t="s">
        <v>7</v>
      </c>
      <c r="CW5" s="5" t="s">
        <v>8</v>
      </c>
      <c r="CX5" s="5" t="s">
        <v>24</v>
      </c>
      <c r="CY5" s="5" t="s">
        <v>25</v>
      </c>
      <c r="CZ5" s="5" t="s">
        <v>26</v>
      </c>
      <c r="DA5" s="5" t="s">
        <v>27</v>
      </c>
      <c r="DB5" s="5" t="s">
        <v>28</v>
      </c>
      <c r="DC5" s="5" t="s">
        <v>29</v>
      </c>
      <c r="DD5" s="5" t="s">
        <v>30</v>
      </c>
      <c r="DE5" s="5" t="s">
        <v>31</v>
      </c>
      <c r="DF5" s="5" t="s">
        <v>32</v>
      </c>
      <c r="DG5" s="5" t="s">
        <v>33</v>
      </c>
      <c r="DH5" s="5" t="s">
        <v>80</v>
      </c>
      <c r="DI5" s="5" t="s">
        <v>34</v>
      </c>
      <c r="DJ5" s="5" t="s">
        <v>81</v>
      </c>
      <c r="DK5" s="5" t="s">
        <v>35</v>
      </c>
      <c r="DL5" s="5" t="s">
        <v>82</v>
      </c>
      <c r="DM5" s="6" t="s">
        <v>83</v>
      </c>
      <c r="DN5" s="15" t="s">
        <v>111</v>
      </c>
      <c r="DO5" s="7" t="s">
        <v>21</v>
      </c>
      <c r="DP5" s="8" t="s">
        <v>22</v>
      </c>
      <c r="DQ5" s="15" t="s">
        <v>23</v>
      </c>
      <c r="DR5" s="15" t="s">
        <v>112</v>
      </c>
      <c r="DS5" s="17" t="s">
        <v>85</v>
      </c>
      <c r="DU5" s="4" t="s">
        <v>7</v>
      </c>
      <c r="DV5" s="5" t="s">
        <v>8</v>
      </c>
      <c r="DW5" s="5" t="s">
        <v>24</v>
      </c>
      <c r="DX5" s="5" t="s">
        <v>25</v>
      </c>
      <c r="DY5" s="5" t="s">
        <v>26</v>
      </c>
      <c r="DZ5" s="5" t="s">
        <v>27</v>
      </c>
      <c r="EA5" s="5" t="s">
        <v>28</v>
      </c>
      <c r="EB5" s="5" t="s">
        <v>29</v>
      </c>
      <c r="EC5" s="5" t="s">
        <v>30</v>
      </c>
      <c r="ED5" s="5" t="s">
        <v>31</v>
      </c>
      <c r="EE5" s="5" t="s">
        <v>32</v>
      </c>
      <c r="EF5" s="5" t="s">
        <v>33</v>
      </c>
      <c r="EG5" s="5" t="s">
        <v>80</v>
      </c>
      <c r="EH5" s="5" t="s">
        <v>34</v>
      </c>
      <c r="EI5" s="5" t="s">
        <v>81</v>
      </c>
      <c r="EJ5" s="5" t="s">
        <v>35</v>
      </c>
      <c r="EK5" s="5" t="s">
        <v>82</v>
      </c>
      <c r="EL5" s="6" t="s">
        <v>83</v>
      </c>
      <c r="EM5" s="15" t="s">
        <v>111</v>
      </c>
      <c r="EN5" s="7" t="s">
        <v>21</v>
      </c>
      <c r="EO5" s="8" t="s">
        <v>22</v>
      </c>
      <c r="EP5" s="15" t="s">
        <v>23</v>
      </c>
      <c r="EQ5" s="15" t="s">
        <v>112</v>
      </c>
      <c r="ER5" s="17" t="s">
        <v>85</v>
      </c>
      <c r="ET5" s="4" t="s">
        <v>7</v>
      </c>
      <c r="EU5" s="5" t="s">
        <v>8</v>
      </c>
      <c r="EV5" s="5" t="s">
        <v>24</v>
      </c>
      <c r="EW5" s="5" t="s">
        <v>25</v>
      </c>
      <c r="EX5" s="5" t="s">
        <v>26</v>
      </c>
      <c r="EY5" s="5" t="s">
        <v>27</v>
      </c>
      <c r="EZ5" s="5" t="s">
        <v>28</v>
      </c>
      <c r="FA5" s="5" t="s">
        <v>29</v>
      </c>
      <c r="FB5" s="5" t="s">
        <v>30</v>
      </c>
      <c r="FC5" s="5" t="s">
        <v>31</v>
      </c>
      <c r="FD5" s="5" t="s">
        <v>32</v>
      </c>
      <c r="FE5" s="5" t="s">
        <v>33</v>
      </c>
      <c r="FF5" s="5" t="s">
        <v>80</v>
      </c>
      <c r="FG5" s="5" t="s">
        <v>34</v>
      </c>
      <c r="FH5" s="5" t="s">
        <v>81</v>
      </c>
      <c r="FI5" s="5" t="s">
        <v>35</v>
      </c>
      <c r="FJ5" s="5" t="s">
        <v>82</v>
      </c>
      <c r="FK5" s="6" t="s">
        <v>83</v>
      </c>
      <c r="FL5" s="15" t="s">
        <v>111</v>
      </c>
      <c r="FM5" s="7" t="s">
        <v>21</v>
      </c>
      <c r="FN5" s="8" t="s">
        <v>22</v>
      </c>
      <c r="FO5" s="15" t="s">
        <v>23</v>
      </c>
      <c r="FP5" s="15" t="s">
        <v>112</v>
      </c>
      <c r="FQ5" s="17" t="s">
        <v>85</v>
      </c>
      <c r="FS5" s="4" t="s">
        <v>7</v>
      </c>
      <c r="FT5" s="5" t="s">
        <v>8</v>
      </c>
      <c r="FU5" s="5" t="s">
        <v>24</v>
      </c>
      <c r="FV5" s="5" t="s">
        <v>25</v>
      </c>
      <c r="FW5" s="5" t="s">
        <v>26</v>
      </c>
      <c r="FX5" s="5" t="s">
        <v>27</v>
      </c>
      <c r="FY5" s="5" t="s">
        <v>28</v>
      </c>
      <c r="FZ5" s="5" t="s">
        <v>29</v>
      </c>
      <c r="GA5" s="5" t="s">
        <v>30</v>
      </c>
      <c r="GB5" s="5" t="s">
        <v>31</v>
      </c>
      <c r="GC5" s="5" t="s">
        <v>32</v>
      </c>
      <c r="GD5" s="5" t="s">
        <v>33</v>
      </c>
      <c r="GE5" s="5" t="s">
        <v>80</v>
      </c>
      <c r="GF5" s="5" t="s">
        <v>34</v>
      </c>
      <c r="GG5" s="5" t="s">
        <v>81</v>
      </c>
      <c r="GH5" s="5" t="s">
        <v>35</v>
      </c>
      <c r="GI5" s="5" t="s">
        <v>82</v>
      </c>
      <c r="GJ5" s="6" t="s">
        <v>83</v>
      </c>
      <c r="GK5" s="15" t="s">
        <v>111</v>
      </c>
      <c r="GL5" s="7" t="s">
        <v>21</v>
      </c>
      <c r="GM5" s="8" t="s">
        <v>22</v>
      </c>
      <c r="GN5" s="15" t="s">
        <v>23</v>
      </c>
      <c r="GO5" s="15" t="s">
        <v>112</v>
      </c>
      <c r="GP5" s="17" t="s">
        <v>85</v>
      </c>
      <c r="GR5" s="4" t="s">
        <v>7</v>
      </c>
      <c r="GS5" s="5" t="s">
        <v>8</v>
      </c>
      <c r="GT5" s="5" t="s">
        <v>24</v>
      </c>
      <c r="GU5" s="5" t="s">
        <v>25</v>
      </c>
      <c r="GV5" s="5" t="s">
        <v>26</v>
      </c>
      <c r="GW5" s="5" t="s">
        <v>27</v>
      </c>
      <c r="GX5" s="5" t="s">
        <v>28</v>
      </c>
      <c r="GY5" s="5" t="s">
        <v>29</v>
      </c>
      <c r="GZ5" s="5" t="s">
        <v>30</v>
      </c>
      <c r="HA5" s="5" t="s">
        <v>31</v>
      </c>
      <c r="HB5" s="5" t="s">
        <v>32</v>
      </c>
      <c r="HC5" s="5" t="s">
        <v>33</v>
      </c>
      <c r="HD5" s="5" t="s">
        <v>80</v>
      </c>
      <c r="HE5" s="5" t="s">
        <v>34</v>
      </c>
      <c r="HF5" s="5" t="s">
        <v>81</v>
      </c>
      <c r="HG5" s="5" t="s">
        <v>35</v>
      </c>
      <c r="HH5" s="5" t="s">
        <v>82</v>
      </c>
      <c r="HI5" s="6" t="s">
        <v>83</v>
      </c>
      <c r="HJ5" s="15" t="s">
        <v>111</v>
      </c>
      <c r="HK5" s="7" t="s">
        <v>21</v>
      </c>
      <c r="HL5" s="8" t="s">
        <v>22</v>
      </c>
      <c r="HM5" s="15" t="s">
        <v>23</v>
      </c>
      <c r="HN5" s="15" t="s">
        <v>112</v>
      </c>
      <c r="HO5" s="17" t="s">
        <v>85</v>
      </c>
      <c r="HQ5" s="4" t="s">
        <v>7</v>
      </c>
      <c r="HR5" s="5" t="s">
        <v>8</v>
      </c>
      <c r="HS5" s="5" t="s">
        <v>24</v>
      </c>
      <c r="HT5" s="5" t="s">
        <v>25</v>
      </c>
      <c r="HU5" s="5" t="s">
        <v>26</v>
      </c>
      <c r="HV5" s="5" t="s">
        <v>27</v>
      </c>
      <c r="HW5" s="5" t="s">
        <v>28</v>
      </c>
      <c r="HX5" s="5" t="s">
        <v>29</v>
      </c>
      <c r="HY5" s="5" t="s">
        <v>30</v>
      </c>
      <c r="HZ5" s="5" t="s">
        <v>31</v>
      </c>
      <c r="IA5" s="5" t="s">
        <v>32</v>
      </c>
      <c r="IB5" s="5" t="s">
        <v>33</v>
      </c>
      <c r="IC5" s="5" t="s">
        <v>80</v>
      </c>
      <c r="ID5" s="5" t="s">
        <v>34</v>
      </c>
      <c r="IE5" s="5" t="s">
        <v>81</v>
      </c>
      <c r="IF5" s="5" t="s">
        <v>35</v>
      </c>
      <c r="IG5" s="5" t="s">
        <v>82</v>
      </c>
      <c r="IH5" s="6" t="s">
        <v>83</v>
      </c>
      <c r="II5" s="15" t="s">
        <v>111</v>
      </c>
      <c r="IJ5" s="7" t="s">
        <v>21</v>
      </c>
      <c r="IK5" s="8" t="s">
        <v>22</v>
      </c>
      <c r="IL5" s="15" t="s">
        <v>23</v>
      </c>
      <c r="IM5" s="15" t="s">
        <v>112</v>
      </c>
      <c r="IN5" s="17" t="s">
        <v>85</v>
      </c>
      <c r="IP5" s="4" t="s">
        <v>7</v>
      </c>
      <c r="IQ5" s="5" t="s">
        <v>8</v>
      </c>
      <c r="IR5" s="5" t="s">
        <v>24</v>
      </c>
      <c r="IS5" s="5" t="s">
        <v>25</v>
      </c>
      <c r="IT5" s="5" t="s">
        <v>26</v>
      </c>
      <c r="IU5" s="5" t="s">
        <v>27</v>
      </c>
      <c r="IV5" s="5" t="s">
        <v>28</v>
      </c>
      <c r="IW5" s="5" t="s">
        <v>29</v>
      </c>
      <c r="IX5" s="5" t="s">
        <v>30</v>
      </c>
      <c r="IY5" s="5" t="s">
        <v>31</v>
      </c>
      <c r="IZ5" s="5" t="s">
        <v>32</v>
      </c>
      <c r="JA5" s="5" t="s">
        <v>33</v>
      </c>
      <c r="JB5" s="5" t="s">
        <v>80</v>
      </c>
      <c r="JC5" s="5" t="s">
        <v>34</v>
      </c>
      <c r="JD5" s="5" t="s">
        <v>81</v>
      </c>
      <c r="JE5" s="5" t="s">
        <v>35</v>
      </c>
      <c r="JF5" s="5" t="s">
        <v>82</v>
      </c>
      <c r="JG5" s="6" t="s">
        <v>83</v>
      </c>
      <c r="JH5" s="15" t="s">
        <v>111</v>
      </c>
      <c r="JI5" s="7" t="s">
        <v>21</v>
      </c>
      <c r="JJ5" s="8" t="s">
        <v>22</v>
      </c>
      <c r="JK5" s="15" t="s">
        <v>23</v>
      </c>
      <c r="JL5" s="15" t="s">
        <v>112</v>
      </c>
      <c r="JM5" s="17" t="s">
        <v>85</v>
      </c>
      <c r="JO5" s="4" t="s">
        <v>7</v>
      </c>
      <c r="JP5" s="5" t="s">
        <v>8</v>
      </c>
      <c r="JQ5" s="5" t="s">
        <v>24</v>
      </c>
      <c r="JR5" s="5" t="s">
        <v>25</v>
      </c>
      <c r="JS5" s="5" t="s">
        <v>26</v>
      </c>
      <c r="JT5" s="5" t="s">
        <v>27</v>
      </c>
      <c r="JU5" s="5" t="s">
        <v>28</v>
      </c>
      <c r="JV5" s="5" t="s">
        <v>29</v>
      </c>
      <c r="JW5" s="5" t="s">
        <v>30</v>
      </c>
      <c r="JX5" s="5" t="s">
        <v>31</v>
      </c>
      <c r="JY5" s="5" t="s">
        <v>32</v>
      </c>
      <c r="JZ5" s="5" t="s">
        <v>33</v>
      </c>
      <c r="KA5" s="5" t="s">
        <v>80</v>
      </c>
      <c r="KB5" s="5" t="s">
        <v>34</v>
      </c>
      <c r="KC5" s="5" t="s">
        <v>81</v>
      </c>
      <c r="KD5" s="5" t="s">
        <v>35</v>
      </c>
      <c r="KE5" s="5" t="s">
        <v>82</v>
      </c>
      <c r="KF5" s="6" t="s">
        <v>83</v>
      </c>
      <c r="KG5" s="15" t="s">
        <v>111</v>
      </c>
      <c r="KH5" s="7" t="s">
        <v>21</v>
      </c>
      <c r="KI5" s="8" t="s">
        <v>22</v>
      </c>
      <c r="KJ5" s="15" t="s">
        <v>23</v>
      </c>
      <c r="KK5" s="15" t="s">
        <v>112</v>
      </c>
      <c r="KL5" s="17" t="s">
        <v>85</v>
      </c>
    </row>
    <row r="6" spans="1:298" ht="14" x14ac:dyDescent="0.35">
      <c r="A6" s="24" t="s">
        <v>36</v>
      </c>
      <c r="B6" s="25" t="s">
        <v>37</v>
      </c>
      <c r="C6" s="19">
        <f>$B$4-F6-H6-J6</f>
        <v>726.4</v>
      </c>
      <c r="D6" s="19">
        <f>$B$4-E6-F6-H6-J6</f>
        <v>726.4</v>
      </c>
      <c r="E6" s="19">
        <v>0</v>
      </c>
      <c r="F6" s="2">
        <v>0</v>
      </c>
      <c r="G6" s="121">
        <f>(F6/$B$4)*(100)</f>
        <v>0</v>
      </c>
      <c r="H6" s="2">
        <v>0</v>
      </c>
      <c r="I6" s="121">
        <f>(H6/$B$4)*(100)</f>
        <v>0</v>
      </c>
      <c r="J6" s="19">
        <v>17.600000000000001</v>
      </c>
      <c r="K6" s="121">
        <f>(J6/$B$4)*(100)</f>
        <v>2.3655913978494625</v>
      </c>
      <c r="L6" s="19">
        <f>'[26]UNIT DATA'!$P$2</f>
        <v>57.773000000000003</v>
      </c>
      <c r="M6" s="121">
        <f>(C6/$B$4)*(100)</f>
        <v>97.634408602150529</v>
      </c>
      <c r="N6" s="121">
        <f>((C6-L6)/$B$4)*(100)</f>
        <v>89.869220430107518</v>
      </c>
      <c r="O6" s="135">
        <f>IF((AND(D6=0,F6=0)),0,(F6+L6)/(D6+F6+L6))*(100)</f>
        <v>7.3673793920474182</v>
      </c>
      <c r="P6" s="121">
        <v>82.416192300000006</v>
      </c>
      <c r="Q6" s="2">
        <f>L6/$B$4</f>
        <v>7.765188172043011E-2</v>
      </c>
      <c r="R6" s="9">
        <f>SUM(D6,E6,F6,H6,J6)</f>
        <v>744</v>
      </c>
      <c r="S6" s="38">
        <v>93816</v>
      </c>
      <c r="T6" s="26">
        <v>160</v>
      </c>
      <c r="U6" s="2">
        <v>153</v>
      </c>
      <c r="V6" s="2">
        <v>156</v>
      </c>
      <c r="W6" s="2">
        <f>SUM(G6,I6,K6,N6,Q6)</f>
        <v>92.312463709677402</v>
      </c>
      <c r="Y6" s="24" t="s">
        <v>36</v>
      </c>
      <c r="Z6" s="25" t="s">
        <v>37</v>
      </c>
      <c r="AA6" s="19">
        <f>$Z$4-AD6-AF6-AH6</f>
        <v>667.4</v>
      </c>
      <c r="AB6" s="19">
        <f t="shared" ref="AB6:AB11" si="0">$Z$4-AC6-AD6-AF6-AH6</f>
        <v>667.4</v>
      </c>
      <c r="AC6" s="19">
        <v>0</v>
      </c>
      <c r="AD6" s="19">
        <v>0</v>
      </c>
      <c r="AE6" s="2">
        <f>AD6/$Z$4</f>
        <v>0</v>
      </c>
      <c r="AF6" s="19">
        <v>0</v>
      </c>
      <c r="AG6" s="2">
        <f>AF6/$Z$4</f>
        <v>0</v>
      </c>
      <c r="AH6" s="19">
        <v>76.599999999999994</v>
      </c>
      <c r="AI6" s="2">
        <f>AH6/$Z$4</f>
        <v>0.10295698924731182</v>
      </c>
      <c r="AJ6" s="19">
        <v>0</v>
      </c>
      <c r="AK6" s="2">
        <f>AA6/$Z$4</f>
        <v>0.89704301075268811</v>
      </c>
      <c r="AL6" s="2">
        <f>(AA6-AJ6)/$Z$4</f>
        <v>0.89704301075268811</v>
      </c>
      <c r="AM6" s="128">
        <f>IF((AND(AB6=0,AD6=0)),0,(AD6+AJ6)/(AB6+AD6+AJ6))</f>
        <v>0</v>
      </c>
      <c r="AN6" s="2">
        <f>AR6/($Z$4*AT6)</f>
        <v>0.7268167123480217</v>
      </c>
      <c r="AO6" s="2">
        <f>AJ6/$Z$4</f>
        <v>0</v>
      </c>
      <c r="AP6" s="2">
        <v>0</v>
      </c>
      <c r="AQ6" s="9">
        <f>SUM(AB6,AC6,AD6,AF6,AH6)</f>
        <v>744</v>
      </c>
      <c r="AR6" s="13">
        <v>82735</v>
      </c>
      <c r="AS6" s="26">
        <v>160</v>
      </c>
      <c r="AT6" s="2">
        <v>153</v>
      </c>
      <c r="AU6" s="2">
        <v>151</v>
      </c>
      <c r="AV6" s="63">
        <f>SUM(AE6,AG6,AI6,AL6,AO6)</f>
        <v>0.99999999999999989</v>
      </c>
      <c r="AX6" s="24" t="s">
        <v>36</v>
      </c>
      <c r="AY6" s="25" t="s">
        <v>37</v>
      </c>
      <c r="AZ6" s="2">
        <f>$AY$4-BC6-BE6-BG6</f>
        <v>653.82999999999993</v>
      </c>
      <c r="BA6" s="2">
        <f>$AY$4-BB6-BC6-BE6-BG6</f>
        <v>653.82999999999993</v>
      </c>
      <c r="BB6" s="2">
        <f>'[27]UNIT DATA'!L2</f>
        <v>0</v>
      </c>
      <c r="BC6" s="2">
        <f>'[27]UNIT DATA'!M2</f>
        <v>18.7</v>
      </c>
      <c r="BD6" s="2">
        <f>BC6/$AY$4</f>
        <v>2.5972222222222223E-2</v>
      </c>
      <c r="BE6" s="2">
        <f>'[27]UNIT DATA'!$N2</f>
        <v>0</v>
      </c>
      <c r="BF6" s="2">
        <f>BE6/$AY$4</f>
        <v>0</v>
      </c>
      <c r="BG6" s="2">
        <f>'[27]UNIT DATA'!$O2</f>
        <v>47.47</v>
      </c>
      <c r="BH6" s="2">
        <f>BG6/$AY$4</f>
        <v>6.5930555555555548E-2</v>
      </c>
      <c r="BI6" s="2">
        <f>'[27]UNIT DATA'!$P2</f>
        <v>0</v>
      </c>
      <c r="BJ6" s="2">
        <f>AZ6/$AY$4</f>
        <v>0.90809722222222211</v>
      </c>
      <c r="BK6" s="2">
        <f>(AZ6-BI6)/$AY$4</f>
        <v>0.90809722222222211</v>
      </c>
      <c r="BL6" s="128">
        <f>IF((AND(BA6=0,BC6=0)),0,(BC6+BI6)/(BA6+BC6+BI6))</f>
        <v>2.7805451057945369E-2</v>
      </c>
      <c r="BM6" s="2">
        <f>BQ6/($AY$4*BS6)</f>
        <v>0.76114742193173568</v>
      </c>
      <c r="BN6" s="2">
        <f>BI6/$AY$4</f>
        <v>0</v>
      </c>
      <c r="BO6" s="2">
        <f>'[27]UNIT DATA'!$Q2</f>
        <v>1</v>
      </c>
      <c r="BP6" s="9">
        <f>SUM(BA6,BB6,BC6,BE6,BG6)</f>
        <v>720</v>
      </c>
      <c r="BQ6" s="44">
        <f>'[27]UNIT DATA'!$F2</f>
        <v>83848</v>
      </c>
      <c r="BR6" s="26">
        <v>160</v>
      </c>
      <c r="BS6" s="2">
        <v>153</v>
      </c>
      <c r="BT6" s="2">
        <f>'[27]UNIT DATA'!$E2</f>
        <v>150</v>
      </c>
      <c r="BU6" s="63">
        <f>SUM(BD6,BF6,BH6,BK6,BN6)</f>
        <v>0.99999999999999989</v>
      </c>
      <c r="BW6" s="24" t="s">
        <v>36</v>
      </c>
      <c r="BX6" s="25" t="s">
        <v>37</v>
      </c>
      <c r="BY6" s="2">
        <f>$BX$4-CB6-CD6-CF6</f>
        <v>656.1</v>
      </c>
      <c r="BZ6" s="2">
        <f>$BX$4-CA6-CB6-CD6-CF6</f>
        <v>656.1</v>
      </c>
      <c r="CA6" s="2">
        <f>'[28]UNIT DATA'!L2</f>
        <v>0</v>
      </c>
      <c r="CB6" s="2">
        <f>'[28]UNIT DATA'!M2</f>
        <v>87.9</v>
      </c>
      <c r="CC6" s="2">
        <f>CB6/$BX$4</f>
        <v>0.11814516129032258</v>
      </c>
      <c r="CD6" s="2">
        <f>'[28]UNIT DATA'!N2</f>
        <v>0</v>
      </c>
      <c r="CE6" s="2">
        <f>CD6/$BX$4</f>
        <v>0</v>
      </c>
      <c r="CF6" s="2">
        <f>'[28]UNIT DATA'!O2</f>
        <v>0</v>
      </c>
      <c r="CG6" s="2">
        <f>CF6/$BX$4</f>
        <v>0</v>
      </c>
      <c r="CH6" s="2">
        <f>'[28]UNIT DATA'!P2</f>
        <v>35.99</v>
      </c>
      <c r="CI6" s="2">
        <f>BY6/$BX$4</f>
        <v>0.8818548387096774</v>
      </c>
      <c r="CJ6" s="2">
        <f>(BY6-CH6)/$BX$4</f>
        <v>0.83348118279569894</v>
      </c>
      <c r="CK6" s="128">
        <f>IF((AND(BZ6=0,CB6=0)),0,(CB6+CH6)/(BZ6+CB6+CH6))</f>
        <v>0.15883536968422673</v>
      </c>
      <c r="CL6" s="2">
        <f>CP6/($BX$4*CR6)</f>
        <v>0.73796471993815449</v>
      </c>
      <c r="CM6" s="2">
        <f>CH6/$BX$4</f>
        <v>4.8373655913978499E-2</v>
      </c>
      <c r="CN6" s="2">
        <f>'[28]UNIT DATA'!Q2</f>
        <v>2</v>
      </c>
      <c r="CO6" s="9">
        <f>SUM(BZ6,CA6,CB6,CD6,CF6)</f>
        <v>744</v>
      </c>
      <c r="CP6" s="22">
        <f>'[28]UNIT DATA'!F2</f>
        <v>84004</v>
      </c>
      <c r="CQ6" s="26">
        <v>160</v>
      </c>
      <c r="CR6" s="2">
        <v>153</v>
      </c>
      <c r="CS6" s="2">
        <f>'[28]UNIT DATA'!E2</f>
        <v>150</v>
      </c>
      <c r="CT6" s="63">
        <f>SUM(CC6,CE6,CG6,CJ6,CM6)</f>
        <v>1</v>
      </c>
      <c r="CV6" s="24" t="s">
        <v>36</v>
      </c>
      <c r="CW6" s="25" t="s">
        <v>37</v>
      </c>
      <c r="DN6" s="9">
        <f>SUM(CY6,CZ6,DA6,DC6,DE6)</f>
        <v>0</v>
      </c>
      <c r="DP6" s="26">
        <v>160</v>
      </c>
      <c r="DQ6" s="2">
        <v>153</v>
      </c>
      <c r="DS6" s="63">
        <f>SUM(DB6,DD6,DF6,DI6,DL6)</f>
        <v>0</v>
      </c>
      <c r="DU6" s="24" t="s">
        <v>36</v>
      </c>
      <c r="DV6" s="25" t="s">
        <v>37</v>
      </c>
      <c r="EM6" s="9">
        <f>SUM(DX6,DY6,DZ6,EB6,ED6)</f>
        <v>0</v>
      </c>
      <c r="EO6" s="26">
        <v>160</v>
      </c>
      <c r="EP6" s="2">
        <v>153</v>
      </c>
      <c r="ER6" s="63">
        <f>SUM(EA6,EC6,EE6,EH6,EK6)</f>
        <v>0</v>
      </c>
      <c r="ET6" s="24" t="s">
        <v>36</v>
      </c>
      <c r="EU6" s="25" t="s">
        <v>37</v>
      </c>
      <c r="FL6" s="9">
        <f>SUM(EW6,EX6,EY6,FA6,FC6)</f>
        <v>0</v>
      </c>
      <c r="FN6" s="26">
        <v>160</v>
      </c>
      <c r="FO6" s="2">
        <v>153</v>
      </c>
      <c r="FQ6" s="63">
        <f>SUM(EZ6,FB6,FD6,FG6,FJ6)</f>
        <v>0</v>
      </c>
      <c r="FS6" s="24" t="s">
        <v>36</v>
      </c>
      <c r="FT6" s="25" t="s">
        <v>37</v>
      </c>
      <c r="GK6" s="9">
        <f>SUM(FV6,FW6,FX6,FZ6,GB6)</f>
        <v>0</v>
      </c>
      <c r="GM6" s="26">
        <v>160</v>
      </c>
      <c r="GN6" s="2">
        <v>153</v>
      </c>
      <c r="GP6" s="63">
        <f>SUM(FY6,GA6,GC6,GF6,GI6)</f>
        <v>0</v>
      </c>
      <c r="GR6" s="24" t="s">
        <v>36</v>
      </c>
      <c r="GS6" s="25" t="s">
        <v>37</v>
      </c>
      <c r="HJ6" s="9">
        <f>SUM(GU6,GV6,GW6,GY6,HA6)</f>
        <v>0</v>
      </c>
      <c r="HL6" s="26">
        <v>160</v>
      </c>
      <c r="HM6" s="2">
        <v>153</v>
      </c>
      <c r="HO6" s="63">
        <f>SUM(GX6,GZ6,HB6,HE6,HH6)</f>
        <v>0</v>
      </c>
      <c r="HQ6" s="24" t="s">
        <v>36</v>
      </c>
      <c r="HR6" s="25" t="s">
        <v>37</v>
      </c>
      <c r="II6" s="9">
        <f>SUM(HT6,HU6,HV6,HX6,HZ6)</f>
        <v>0</v>
      </c>
      <c r="IK6" s="26">
        <v>160</v>
      </c>
      <c r="IL6" s="2">
        <v>153</v>
      </c>
      <c r="IN6" s="63">
        <f>SUM(HW6,HY6,IA6,ID6,IG6)</f>
        <v>0</v>
      </c>
      <c r="IP6" s="24" t="s">
        <v>36</v>
      </c>
      <c r="IQ6" s="25" t="s">
        <v>37</v>
      </c>
      <c r="JH6" s="9">
        <f>SUM(IS6,IT6,IU6,IW6,IY6)</f>
        <v>0</v>
      </c>
      <c r="JJ6" s="26">
        <v>160</v>
      </c>
      <c r="JK6" s="2">
        <v>153</v>
      </c>
      <c r="JM6" s="63">
        <f>SUM(IV6,IX6,IZ6,JC6,JF6)</f>
        <v>0</v>
      </c>
      <c r="JO6" s="24" t="s">
        <v>36</v>
      </c>
      <c r="JP6" s="25" t="s">
        <v>37</v>
      </c>
      <c r="KG6" s="9">
        <f>SUM(JR6,JS6,JT6,JV6,JX6)</f>
        <v>0</v>
      </c>
      <c r="KI6" s="26">
        <v>160</v>
      </c>
      <c r="KJ6" s="2">
        <v>153</v>
      </c>
      <c r="KL6" s="63">
        <f>SUM(JU6,JW6,JY6,KB6,KE6)</f>
        <v>0</v>
      </c>
    </row>
    <row r="7" spans="1:298" ht="14" x14ac:dyDescent="0.35">
      <c r="A7" s="24" t="s">
        <v>39</v>
      </c>
      <c r="B7" s="25" t="s">
        <v>40</v>
      </c>
      <c r="C7" s="19">
        <f t="shared" ref="C7:C11" si="1">$B$4-F7-H7-J7</f>
        <v>724.9</v>
      </c>
      <c r="D7" s="19">
        <f>$B$4-E7-F7-H7-J7</f>
        <v>724.9</v>
      </c>
      <c r="E7" s="19">
        <v>0</v>
      </c>
      <c r="F7" s="2">
        <v>0</v>
      </c>
      <c r="G7" s="121">
        <f t="shared" ref="G7:G8" si="2">(F7/$B$4)*(100)</f>
        <v>0</v>
      </c>
      <c r="H7" s="2">
        <v>0</v>
      </c>
      <c r="I7" s="121">
        <f t="shared" ref="I7:I70" si="3">(H7/$B$4)*(100)</f>
        <v>0</v>
      </c>
      <c r="J7" s="19">
        <v>19.100000000000001</v>
      </c>
      <c r="K7" s="121">
        <f t="shared" ref="K7:K70" si="4">(J7/$B$4)*(100)</f>
        <v>2.567204301075269</v>
      </c>
      <c r="L7" s="19">
        <f>'[26]UNIT DATA'!$P$3</f>
        <v>48.164999999999999</v>
      </c>
      <c r="M7" s="121">
        <f t="shared" ref="M7:M70" si="5">(C7/$B$4)*(100)</f>
        <v>97.432795698924721</v>
      </c>
      <c r="N7" s="121">
        <f t="shared" ref="N7:N70" si="6">((C7-L7)/$B$4)*(100)</f>
        <v>90.959005376344095</v>
      </c>
      <c r="O7" s="135">
        <v>6.2303946000000003</v>
      </c>
      <c r="P7" s="121">
        <v>81.019954499999997</v>
      </c>
      <c r="Q7" s="2">
        <f t="shared" ref="Q7:Q11" si="7">L7/$B$4</f>
        <v>6.4737903225806456E-2</v>
      </c>
      <c r="R7" s="9">
        <f t="shared" ref="R7:R11" si="8">SUM(D7,E7,F7,H7,J7)</f>
        <v>744</v>
      </c>
      <c r="S7" s="39">
        <v>31345</v>
      </c>
      <c r="T7" s="26">
        <v>60</v>
      </c>
      <c r="U7" s="2">
        <v>52</v>
      </c>
      <c r="V7" s="2">
        <v>53</v>
      </c>
      <c r="W7" s="2">
        <f t="shared" ref="W7:W11" si="9">SUM(G7,I7,K7,N7,Q7)</f>
        <v>93.590947580645164</v>
      </c>
      <c r="Y7" s="24" t="s">
        <v>39</v>
      </c>
      <c r="Z7" s="25" t="s">
        <v>40</v>
      </c>
      <c r="AA7" s="19">
        <f t="shared" ref="AA7:AA10" si="10">$Z$4-AD7-AF7-AH7</f>
        <v>656.5</v>
      </c>
      <c r="AB7" s="19">
        <f t="shared" si="0"/>
        <v>656.5</v>
      </c>
      <c r="AC7" s="19">
        <v>0</v>
      </c>
      <c r="AD7" s="19">
        <v>6.1</v>
      </c>
      <c r="AE7" s="2">
        <f t="shared" ref="AE7:AG11" si="11">AD7/$Z$4</f>
        <v>8.1989247311827947E-3</v>
      </c>
      <c r="AF7" s="19">
        <v>0</v>
      </c>
      <c r="AG7" s="2">
        <f t="shared" si="11"/>
        <v>0</v>
      </c>
      <c r="AH7" s="19">
        <v>81.400000000000006</v>
      </c>
      <c r="AI7" s="2">
        <f t="shared" ref="AI7:AI11" si="12">AH7/$Z$4</f>
        <v>0.10940860215053765</v>
      </c>
      <c r="AJ7" s="19">
        <v>0</v>
      </c>
      <c r="AK7" s="2">
        <f t="shared" ref="AK7:AK11" si="13">AA7/$Z$4</f>
        <v>0.88239247311827962</v>
      </c>
      <c r="AL7" s="2">
        <f t="shared" ref="AL7:AL11" si="14">(AA7-AJ7)/$Z$4</f>
        <v>0.88239247311827962</v>
      </c>
      <c r="AM7" s="128">
        <f t="shared" ref="AM7:AM11" si="15">IF((AND(AB7=0,AD7=0)),0,(AD7+AJ7)/(AB7+AD7+AJ7))</f>
        <v>9.2061575611228491E-3</v>
      </c>
      <c r="AN7" s="2">
        <f t="shared" ref="AN7:AN11" si="16">AR7/($Z$4*AT7)</f>
        <v>0.75273986765922252</v>
      </c>
      <c r="AO7" s="2">
        <f t="shared" ref="AO7:AO11" si="17">AJ7/$Z$4</f>
        <v>0</v>
      </c>
      <c r="AP7" s="2">
        <v>1</v>
      </c>
      <c r="AQ7" s="9">
        <f t="shared" ref="AQ7:AQ11" si="18">SUM(AB7,AC7,AD7,AF7,AH7)</f>
        <v>744</v>
      </c>
      <c r="AR7" s="13">
        <v>29122</v>
      </c>
      <c r="AS7" s="26">
        <v>60</v>
      </c>
      <c r="AT7" s="2">
        <v>52</v>
      </c>
      <c r="AU7" s="2">
        <v>53</v>
      </c>
      <c r="AV7" s="63">
        <f t="shared" ref="AV7:AV11" si="19">SUM(AE7,AG7,AI7,AL7,AO7)</f>
        <v>1</v>
      </c>
      <c r="AX7" s="24" t="s">
        <v>39</v>
      </c>
      <c r="AY7" s="25" t="s">
        <v>40</v>
      </c>
      <c r="AZ7" s="2">
        <f t="shared" ref="AZ7:AZ11" si="20">$AY$4-BC7-BE7-BG7</f>
        <v>636.9</v>
      </c>
      <c r="BA7" s="2">
        <f t="shared" ref="BA7:BA11" si="21">$AY$4-BB7-BC7-BE7-BG7</f>
        <v>636.9</v>
      </c>
      <c r="BB7" s="2">
        <f>'[27]UNIT DATA'!L3</f>
        <v>0</v>
      </c>
      <c r="BC7" s="2">
        <f>'[27]UNIT DATA'!M3</f>
        <v>21.2</v>
      </c>
      <c r="BD7" s="2">
        <f t="shared" ref="BD7:BF11" si="22">BC7/$AY$4</f>
        <v>2.9444444444444443E-2</v>
      </c>
      <c r="BE7" s="2">
        <f>'[27]UNIT DATA'!$N3</f>
        <v>0</v>
      </c>
      <c r="BF7" s="2">
        <f t="shared" si="22"/>
        <v>0</v>
      </c>
      <c r="BG7" s="2">
        <f>'[27]UNIT DATA'!$O3</f>
        <v>61.9</v>
      </c>
      <c r="BH7" s="2">
        <f t="shared" ref="BH7:BH11" si="23">BG7/$AY$4</f>
        <v>8.5972222222222214E-2</v>
      </c>
      <c r="BI7" s="2">
        <f>'[27]UNIT DATA'!$P3</f>
        <v>0</v>
      </c>
      <c r="BJ7" s="2">
        <f t="shared" ref="BJ7:BJ11" si="24">AZ7/$AY$4</f>
        <v>0.88458333333333328</v>
      </c>
      <c r="BK7" s="2">
        <f t="shared" ref="BK7:BK11" si="25">(AZ7-BI7)/$AY$4</f>
        <v>0.88458333333333328</v>
      </c>
      <c r="BL7" s="128">
        <f t="shared" ref="BL7:BL11" si="26">IF((AND(BA7=0,BC7=0)),0,(BC7+BI7)/(BA7+BC7+BI7))</f>
        <v>3.2213949247834675E-2</v>
      </c>
      <c r="BM7" s="2">
        <f t="shared" ref="BM7:BM11" si="27">BQ7/($AY$4*BS7)</f>
        <v>0.78830128205128203</v>
      </c>
      <c r="BN7" s="2">
        <f t="shared" ref="BN7:BN11" si="28">BI7/$AY$4</f>
        <v>0</v>
      </c>
      <c r="BO7" s="2">
        <f>'[27]UNIT DATA'!$Q3</f>
        <v>1</v>
      </c>
      <c r="BP7" s="9">
        <f t="shared" ref="BP7:BP11" si="29">SUM(BA7,BB7,BC7,BE7,BG7)</f>
        <v>720</v>
      </c>
      <c r="BQ7" s="44">
        <f>'[27]UNIT DATA'!$F3</f>
        <v>29514</v>
      </c>
      <c r="BR7" s="26">
        <v>60</v>
      </c>
      <c r="BS7" s="2">
        <v>52</v>
      </c>
      <c r="BT7" s="2">
        <f>'[27]UNIT DATA'!$E3</f>
        <v>50</v>
      </c>
      <c r="BU7" s="63">
        <f t="shared" ref="BU7:BU11" si="30">SUM(BD7,BF7,BH7,BK7,BN7)</f>
        <v>0.99999999999999989</v>
      </c>
      <c r="BW7" s="24" t="s">
        <v>39</v>
      </c>
      <c r="BX7" s="25" t="s">
        <v>40</v>
      </c>
      <c r="BY7" s="2">
        <f t="shared" ref="BY7:BY11" si="31">$BX$4-CB7-CD7-CF7</f>
        <v>647.9</v>
      </c>
      <c r="BZ7" s="2">
        <f t="shared" ref="BZ7:BZ11" si="32">$BX$4-CA7-CB7-CD7-CF7</f>
        <v>647.9</v>
      </c>
      <c r="CA7" s="2">
        <f>'[28]UNIT DATA'!L3</f>
        <v>0</v>
      </c>
      <c r="CB7" s="2">
        <f>'[28]UNIT DATA'!M3</f>
        <v>96.1</v>
      </c>
      <c r="CC7" s="2">
        <f t="shared" ref="CC7:CC11" si="33">CB7/$BX$4</f>
        <v>0.12916666666666665</v>
      </c>
      <c r="CD7" s="2">
        <f>'[28]UNIT DATA'!N3</f>
        <v>0</v>
      </c>
      <c r="CE7" s="2">
        <f t="shared" ref="CE7:CE11" si="34">CD7/$BX$4</f>
        <v>0</v>
      </c>
      <c r="CF7" s="2">
        <f>'[28]UNIT DATA'!O3</f>
        <v>0</v>
      </c>
      <c r="CG7" s="2">
        <f t="shared" ref="CG7:CG11" si="35">CF7/$BX$4</f>
        <v>0</v>
      </c>
      <c r="CH7" s="2">
        <f>'[28]UNIT DATA'!P3</f>
        <v>32.96</v>
      </c>
      <c r="CI7" s="2">
        <f t="shared" ref="CI7:CI11" si="36">BY7/$BX$4</f>
        <v>0.87083333333333335</v>
      </c>
      <c r="CJ7" s="2">
        <f t="shared" ref="CJ7:CJ11" si="37">(BY7-CH7)/$BX$4</f>
        <v>0.82653225806451602</v>
      </c>
      <c r="CK7" s="128">
        <f t="shared" ref="CK7:CK11" si="38">IF((AND(BZ7=0,CB7=0)),0,(CB7+CH7)/(BZ7+CB7+CH7))</f>
        <v>0.16610893739703458</v>
      </c>
      <c r="CL7" s="2">
        <f t="shared" ref="CL7:CL11" si="39">CP7/($BX$4*CR7)</f>
        <v>0.74304693961952029</v>
      </c>
      <c r="CM7" s="2">
        <f t="shared" ref="CM7:CM11" si="40">CH7/$BX$4</f>
        <v>4.4301075268817207E-2</v>
      </c>
      <c r="CN7" s="2">
        <f>'[28]UNIT DATA'!Q3</f>
        <v>1</v>
      </c>
      <c r="CO7" s="9">
        <f t="shared" ref="CO7:CO11" si="41">SUM(BZ7,CA7,CB7,CD7,CF7)</f>
        <v>744</v>
      </c>
      <c r="CP7" s="22">
        <f>'[28]UNIT DATA'!F3</f>
        <v>28747</v>
      </c>
      <c r="CQ7" s="26">
        <v>60</v>
      </c>
      <c r="CR7" s="2">
        <v>52</v>
      </c>
      <c r="CS7" s="2">
        <f>'[28]UNIT DATA'!E3</f>
        <v>50</v>
      </c>
      <c r="CT7" s="63">
        <f t="shared" ref="CT7:CT11" si="42">SUM(CC7,CE7,CG7,CJ7,CM7)</f>
        <v>0.99999999999999989</v>
      </c>
      <c r="CV7" s="24" t="s">
        <v>39</v>
      </c>
      <c r="CW7" s="25" t="s">
        <v>40</v>
      </c>
      <c r="DN7" s="9">
        <f t="shared" ref="DN7:DN11" si="43">SUM(CY7,CZ7,DA7,DC7,DE7)</f>
        <v>0</v>
      </c>
      <c r="DP7" s="26">
        <v>60</v>
      </c>
      <c r="DQ7" s="2">
        <v>52</v>
      </c>
      <c r="DS7" s="63">
        <f t="shared" ref="DS7:DS11" si="44">SUM(DB7,DD7,DF7,DI7,DL7)</f>
        <v>0</v>
      </c>
      <c r="DU7" s="24" t="s">
        <v>39</v>
      </c>
      <c r="DV7" s="25" t="s">
        <v>40</v>
      </c>
      <c r="EM7" s="9">
        <f t="shared" ref="EM7:EM11" si="45">SUM(DX7,DY7,DZ7,EB7,ED7)</f>
        <v>0</v>
      </c>
      <c r="EO7" s="26">
        <v>60</v>
      </c>
      <c r="EP7" s="2">
        <v>52</v>
      </c>
      <c r="ER7" s="63">
        <f t="shared" ref="ER7:ER11" si="46">SUM(EA7,EC7,EE7,EH7,EK7)</f>
        <v>0</v>
      </c>
      <c r="ET7" s="24" t="s">
        <v>39</v>
      </c>
      <c r="EU7" s="25" t="s">
        <v>40</v>
      </c>
      <c r="FL7" s="9">
        <f t="shared" ref="FL7:FL11" si="47">SUM(EW7,EX7,EY7,FA7,FC7)</f>
        <v>0</v>
      </c>
      <c r="FN7" s="26">
        <v>60</v>
      </c>
      <c r="FO7" s="2">
        <v>52</v>
      </c>
      <c r="FQ7" s="63">
        <f t="shared" ref="FQ7:FQ11" si="48">SUM(EZ7,FB7,FD7,FG7,FJ7)</f>
        <v>0</v>
      </c>
      <c r="FS7" s="24" t="s">
        <v>39</v>
      </c>
      <c r="FT7" s="25" t="s">
        <v>40</v>
      </c>
      <c r="GK7" s="9">
        <f t="shared" ref="GK7:GK11" si="49">SUM(FV7,FW7,FX7,FZ7,GB7)</f>
        <v>0</v>
      </c>
      <c r="GM7" s="26">
        <v>60</v>
      </c>
      <c r="GN7" s="2">
        <v>52</v>
      </c>
      <c r="GP7" s="63">
        <f t="shared" ref="GP7:GP11" si="50">SUM(FY7,GA7,GC7,GF7,GI7)</f>
        <v>0</v>
      </c>
      <c r="GR7" s="24" t="s">
        <v>39</v>
      </c>
      <c r="GS7" s="25" t="s">
        <v>40</v>
      </c>
      <c r="HJ7" s="9">
        <f t="shared" ref="HJ7:HJ11" si="51">SUM(GU7,GV7,GW7,GY7,HA7)</f>
        <v>0</v>
      </c>
      <c r="HL7" s="26">
        <v>60</v>
      </c>
      <c r="HM7" s="2">
        <v>52</v>
      </c>
      <c r="HO7" s="63">
        <f t="shared" ref="HO7:HO11" si="52">SUM(GX7,GZ7,HB7,HE7,HH7)</f>
        <v>0</v>
      </c>
      <c r="HQ7" s="24" t="s">
        <v>39</v>
      </c>
      <c r="HR7" s="25" t="s">
        <v>40</v>
      </c>
      <c r="II7" s="9">
        <f t="shared" ref="II7:II11" si="53">SUM(HT7,HU7,HV7,HX7,HZ7)</f>
        <v>0</v>
      </c>
      <c r="IK7" s="26">
        <v>60</v>
      </c>
      <c r="IL7" s="2">
        <v>52</v>
      </c>
      <c r="IN7" s="63">
        <f t="shared" ref="IN7:IN11" si="54">SUM(HW7,HY7,IA7,ID7,IG7)</f>
        <v>0</v>
      </c>
      <c r="IP7" s="24" t="s">
        <v>39</v>
      </c>
      <c r="IQ7" s="25" t="s">
        <v>40</v>
      </c>
      <c r="JH7" s="9">
        <f t="shared" ref="JH7:JH11" si="55">SUM(IS7,IT7,IU7,IW7,IY7)</f>
        <v>0</v>
      </c>
      <c r="JJ7" s="26">
        <v>60</v>
      </c>
      <c r="JK7" s="2">
        <v>52</v>
      </c>
      <c r="JM7" s="63">
        <f t="shared" ref="JM7:JM11" si="56">SUM(IV7,IX7,IZ7,JC7,JF7)</f>
        <v>0</v>
      </c>
      <c r="JO7" s="24" t="s">
        <v>39</v>
      </c>
      <c r="JP7" s="25" t="s">
        <v>40</v>
      </c>
      <c r="KG7" s="9">
        <f t="shared" ref="KG7:KG11" si="57">SUM(JR7,JS7,JT7,JV7,JX7)</f>
        <v>0</v>
      </c>
      <c r="KI7" s="26">
        <v>60</v>
      </c>
      <c r="KJ7" s="2">
        <v>52</v>
      </c>
      <c r="KL7" s="63">
        <f t="shared" ref="KL7:KL11" si="58">SUM(JU7,JW7,JY7,KB7,KE7)</f>
        <v>0</v>
      </c>
    </row>
    <row r="8" spans="1:298" ht="14" x14ac:dyDescent="0.35">
      <c r="A8" s="25"/>
      <c r="B8" s="25" t="s">
        <v>41</v>
      </c>
      <c r="C8" s="19">
        <f t="shared" si="1"/>
        <v>610.1</v>
      </c>
      <c r="D8" s="19">
        <f t="shared" ref="D8:D10" si="59">$B$4-E8-F8-H8-J8</f>
        <v>550</v>
      </c>
      <c r="E8" s="19">
        <v>60.1</v>
      </c>
      <c r="F8" s="19">
        <v>133.9</v>
      </c>
      <c r="G8" s="121">
        <f t="shared" si="2"/>
        <v>17.997311827956992</v>
      </c>
      <c r="H8" s="2">
        <v>0</v>
      </c>
      <c r="I8" s="121">
        <f t="shared" si="3"/>
        <v>0</v>
      </c>
      <c r="J8" s="19">
        <v>0</v>
      </c>
      <c r="K8" s="121">
        <f t="shared" si="4"/>
        <v>0</v>
      </c>
      <c r="L8" s="19">
        <f>'[26]UNIT DATA'!$P$4</f>
        <v>3.5680000000000001</v>
      </c>
      <c r="M8" s="121">
        <f t="shared" si="5"/>
        <v>82.002688172043008</v>
      </c>
      <c r="N8" s="121">
        <f t="shared" si="6"/>
        <v>81.5231182795699</v>
      </c>
      <c r="O8" s="135">
        <v>19.996276200000001</v>
      </c>
      <c r="P8" s="121">
        <v>72.6334485</v>
      </c>
      <c r="Q8" s="2">
        <f t="shared" si="7"/>
        <v>4.7956989247311833E-3</v>
      </c>
      <c r="R8" s="9">
        <f t="shared" si="8"/>
        <v>744</v>
      </c>
      <c r="S8" s="38">
        <v>75655</v>
      </c>
      <c r="T8" s="26">
        <v>160</v>
      </c>
      <c r="U8" s="2">
        <v>140</v>
      </c>
      <c r="V8" s="2">
        <v>160</v>
      </c>
      <c r="W8" s="2">
        <f t="shared" si="9"/>
        <v>99.52522580645163</v>
      </c>
      <c r="Y8" s="25"/>
      <c r="Z8" s="25" t="s">
        <v>41</v>
      </c>
      <c r="AA8" s="19">
        <f t="shared" si="10"/>
        <v>360.7</v>
      </c>
      <c r="AB8" s="19">
        <f t="shared" si="0"/>
        <v>300.59999999999997</v>
      </c>
      <c r="AC8" s="19">
        <v>60.1</v>
      </c>
      <c r="AD8" s="19">
        <v>383.3</v>
      </c>
      <c r="AE8" s="2">
        <f t="shared" si="11"/>
        <v>0.51518817204301082</v>
      </c>
      <c r="AF8" s="19">
        <v>0</v>
      </c>
      <c r="AG8" s="2">
        <f t="shared" si="11"/>
        <v>0</v>
      </c>
      <c r="AH8" s="19">
        <v>0</v>
      </c>
      <c r="AI8" s="2">
        <f t="shared" si="12"/>
        <v>0</v>
      </c>
      <c r="AJ8" s="19">
        <v>0</v>
      </c>
      <c r="AK8" s="2">
        <f t="shared" si="13"/>
        <v>0.48481182795698924</v>
      </c>
      <c r="AL8" s="2">
        <f t="shared" si="14"/>
        <v>0.48481182795698924</v>
      </c>
      <c r="AM8" s="128">
        <f t="shared" si="15"/>
        <v>0.5604620558561193</v>
      </c>
      <c r="AN8" s="2">
        <f t="shared" si="16"/>
        <v>0.51376728110599079</v>
      </c>
      <c r="AO8" s="2">
        <f t="shared" si="17"/>
        <v>0</v>
      </c>
      <c r="AP8" s="2">
        <v>3</v>
      </c>
      <c r="AQ8" s="9">
        <f t="shared" si="18"/>
        <v>744</v>
      </c>
      <c r="AR8" s="13">
        <v>53514</v>
      </c>
      <c r="AS8" s="26">
        <v>160</v>
      </c>
      <c r="AT8" s="2">
        <v>140</v>
      </c>
      <c r="AU8" s="2">
        <v>160</v>
      </c>
      <c r="AV8" s="63">
        <f t="shared" si="19"/>
        <v>1</v>
      </c>
      <c r="AX8" s="25"/>
      <c r="AY8" s="25" t="s">
        <v>41</v>
      </c>
      <c r="AZ8" s="2">
        <f t="shared" si="20"/>
        <v>583.70000000000005</v>
      </c>
      <c r="BA8" s="2">
        <f t="shared" si="21"/>
        <v>581.29999999999995</v>
      </c>
      <c r="BB8" s="2">
        <f>'[27]UNIT DATA'!L4</f>
        <v>2.4</v>
      </c>
      <c r="BC8" s="2">
        <f>'[27]UNIT DATA'!M4</f>
        <v>0</v>
      </c>
      <c r="BD8" s="2">
        <f t="shared" si="22"/>
        <v>0</v>
      </c>
      <c r="BE8" s="2">
        <f>'[27]UNIT DATA'!$N4</f>
        <v>0</v>
      </c>
      <c r="BF8" s="2">
        <f t="shared" si="22"/>
        <v>0</v>
      </c>
      <c r="BG8" s="2">
        <f>'[27]UNIT DATA'!$O4</f>
        <v>136.30000000000001</v>
      </c>
      <c r="BH8" s="2">
        <f t="shared" si="23"/>
        <v>0.18930555555555556</v>
      </c>
      <c r="BI8" s="2">
        <f>'[27]UNIT DATA'!$P4</f>
        <v>0</v>
      </c>
      <c r="BJ8" s="2">
        <f t="shared" si="24"/>
        <v>0.8106944444444445</v>
      </c>
      <c r="BK8" s="2">
        <f t="shared" si="25"/>
        <v>0.8106944444444445</v>
      </c>
      <c r="BL8" s="128">
        <f t="shared" si="26"/>
        <v>0</v>
      </c>
      <c r="BM8" s="2">
        <f t="shared" si="27"/>
        <v>0.78626984126984123</v>
      </c>
      <c r="BN8" s="2">
        <f t="shared" si="28"/>
        <v>0</v>
      </c>
      <c r="BO8" s="2">
        <f>'[27]UNIT DATA'!$Q4</f>
        <v>0</v>
      </c>
      <c r="BP8" s="9">
        <f t="shared" si="29"/>
        <v>720</v>
      </c>
      <c r="BQ8" s="44">
        <f>'[27]UNIT DATA'!$F4</f>
        <v>79256</v>
      </c>
      <c r="BR8" s="26">
        <v>160</v>
      </c>
      <c r="BS8" s="2">
        <v>140</v>
      </c>
      <c r="BT8" s="2">
        <f>'[27]UNIT DATA'!$E4</f>
        <v>160</v>
      </c>
      <c r="BU8" s="63">
        <f t="shared" si="30"/>
        <v>1</v>
      </c>
      <c r="BV8" s="63">
        <f>(BD6*$BS6+BD7*$BS7+BD8*$BS8+BD9+$BS9)/397</f>
        <v>0.14484851665267282</v>
      </c>
      <c r="BW8" s="25"/>
      <c r="BX8" s="25" t="s">
        <v>41</v>
      </c>
      <c r="BY8" s="2">
        <f t="shared" si="31"/>
        <v>722.7</v>
      </c>
      <c r="BZ8" s="2">
        <f t="shared" si="32"/>
        <v>722.7</v>
      </c>
      <c r="CA8" s="2">
        <f>'[28]UNIT DATA'!L4</f>
        <v>0</v>
      </c>
      <c r="CB8" s="2">
        <f>'[28]UNIT DATA'!M4</f>
        <v>21.3</v>
      </c>
      <c r="CC8" s="2">
        <f t="shared" si="33"/>
        <v>2.8629032258064516E-2</v>
      </c>
      <c r="CD8" s="2">
        <f>'[28]UNIT DATA'!N4</f>
        <v>0</v>
      </c>
      <c r="CE8" s="2">
        <f t="shared" si="34"/>
        <v>0</v>
      </c>
      <c r="CF8" s="2">
        <f>'[28]UNIT DATA'!O4</f>
        <v>0</v>
      </c>
      <c r="CG8" s="2">
        <f t="shared" si="35"/>
        <v>0</v>
      </c>
      <c r="CH8" s="2">
        <f>'[28]UNIT DATA'!P4</f>
        <v>31.74</v>
      </c>
      <c r="CI8" s="2">
        <f t="shared" si="36"/>
        <v>0.97137096774193554</v>
      </c>
      <c r="CJ8" s="2">
        <f t="shared" si="37"/>
        <v>0.92870967741935484</v>
      </c>
      <c r="CK8" s="128">
        <f t="shared" si="38"/>
        <v>6.8373424085389434E-2</v>
      </c>
      <c r="CL8" s="2">
        <f t="shared" si="39"/>
        <v>0.9078245007680491</v>
      </c>
      <c r="CM8" s="2">
        <f t="shared" si="40"/>
        <v>4.266129032258064E-2</v>
      </c>
      <c r="CN8" s="2">
        <f>'[28]UNIT DATA'!Q4</f>
        <v>2</v>
      </c>
      <c r="CO8" s="9">
        <f t="shared" si="41"/>
        <v>744</v>
      </c>
      <c r="CP8" s="22">
        <f>'[28]UNIT DATA'!F4</f>
        <v>94559</v>
      </c>
      <c r="CQ8" s="26">
        <v>160</v>
      </c>
      <c r="CR8" s="2">
        <v>140</v>
      </c>
      <c r="CS8" s="2">
        <f>'[28]UNIT DATA'!E4</f>
        <v>160</v>
      </c>
      <c r="CT8" s="63">
        <f t="shared" si="42"/>
        <v>1</v>
      </c>
      <c r="CV8" s="25"/>
      <c r="CW8" s="25" t="s">
        <v>41</v>
      </c>
      <c r="DN8" s="9">
        <f t="shared" si="43"/>
        <v>0</v>
      </c>
      <c r="DP8" s="26">
        <v>160</v>
      </c>
      <c r="DQ8" s="2">
        <v>140</v>
      </c>
      <c r="DS8" s="63">
        <f t="shared" si="44"/>
        <v>0</v>
      </c>
      <c r="DU8" s="25"/>
      <c r="DV8" s="25" t="s">
        <v>41</v>
      </c>
      <c r="EM8" s="9">
        <f t="shared" si="45"/>
        <v>0</v>
      </c>
      <c r="EO8" s="26">
        <v>160</v>
      </c>
      <c r="EP8" s="2">
        <v>140</v>
      </c>
      <c r="ER8" s="63">
        <f t="shared" si="46"/>
        <v>0</v>
      </c>
      <c r="ET8" s="25"/>
      <c r="EU8" s="25" t="s">
        <v>41</v>
      </c>
      <c r="FL8" s="9">
        <f t="shared" si="47"/>
        <v>0</v>
      </c>
      <c r="FN8" s="26">
        <v>160</v>
      </c>
      <c r="FO8" s="2">
        <v>140</v>
      </c>
      <c r="FQ8" s="63">
        <f t="shared" si="48"/>
        <v>0</v>
      </c>
      <c r="FS8" s="25"/>
      <c r="FT8" s="25" t="s">
        <v>41</v>
      </c>
      <c r="GK8" s="9">
        <f t="shared" si="49"/>
        <v>0</v>
      </c>
      <c r="GM8" s="26">
        <v>160</v>
      </c>
      <c r="GN8" s="2">
        <v>140</v>
      </c>
      <c r="GP8" s="63">
        <f t="shared" si="50"/>
        <v>0</v>
      </c>
      <c r="GR8" s="25"/>
      <c r="GS8" s="25" t="s">
        <v>41</v>
      </c>
      <c r="HJ8" s="9">
        <f t="shared" si="51"/>
        <v>0</v>
      </c>
      <c r="HL8" s="26">
        <v>160</v>
      </c>
      <c r="HM8" s="2">
        <v>140</v>
      </c>
      <c r="HO8" s="63">
        <f t="shared" si="52"/>
        <v>0</v>
      </c>
      <c r="HQ8" s="25"/>
      <c r="HR8" s="25" t="s">
        <v>41</v>
      </c>
      <c r="II8" s="9">
        <f t="shared" si="53"/>
        <v>0</v>
      </c>
      <c r="IK8" s="26">
        <v>160</v>
      </c>
      <c r="IL8" s="2">
        <v>140</v>
      </c>
      <c r="IN8" s="63">
        <f t="shared" si="54"/>
        <v>0</v>
      </c>
      <c r="IP8" s="25"/>
      <c r="IQ8" s="25" t="s">
        <v>41</v>
      </c>
      <c r="JH8" s="9">
        <f t="shared" si="55"/>
        <v>0</v>
      </c>
      <c r="JJ8" s="26">
        <v>160</v>
      </c>
      <c r="JK8" s="2">
        <v>140</v>
      </c>
      <c r="JM8" s="63">
        <f t="shared" si="56"/>
        <v>0</v>
      </c>
      <c r="JO8" s="25"/>
      <c r="JP8" s="25" t="s">
        <v>41</v>
      </c>
      <c r="KG8" s="9">
        <f t="shared" si="57"/>
        <v>0</v>
      </c>
      <c r="KI8" s="26">
        <v>160</v>
      </c>
      <c r="KJ8" s="2">
        <v>140</v>
      </c>
      <c r="KL8" s="63">
        <f t="shared" si="58"/>
        <v>0</v>
      </c>
    </row>
    <row r="9" spans="1:298" ht="14" x14ac:dyDescent="0.35">
      <c r="B9" s="25" t="s">
        <v>42</v>
      </c>
      <c r="C9" s="19">
        <f>$B$4-F9-H9-J9</f>
        <v>0</v>
      </c>
      <c r="D9" s="19">
        <f t="shared" si="59"/>
        <v>0</v>
      </c>
      <c r="E9" s="19">
        <v>0</v>
      </c>
      <c r="F9" s="2">
        <v>0</v>
      </c>
      <c r="G9" s="121">
        <f>F9/$B$4*(100)</f>
        <v>0</v>
      </c>
      <c r="H9" s="2">
        <v>744</v>
      </c>
      <c r="I9" s="121">
        <f t="shared" si="3"/>
        <v>100</v>
      </c>
      <c r="J9" s="19">
        <v>0</v>
      </c>
      <c r="K9" s="121">
        <f t="shared" si="4"/>
        <v>0</v>
      </c>
      <c r="L9" s="2">
        <f>'[26]UNIT DATA'!$P$5</f>
        <v>0</v>
      </c>
      <c r="M9" s="121">
        <f t="shared" si="5"/>
        <v>0</v>
      </c>
      <c r="N9" s="121">
        <f t="shared" si="6"/>
        <v>0</v>
      </c>
      <c r="O9" s="135">
        <v>0</v>
      </c>
      <c r="P9" s="121">
        <v>0</v>
      </c>
      <c r="Q9" s="2">
        <f t="shared" si="7"/>
        <v>0</v>
      </c>
      <c r="R9" s="9">
        <f t="shared" si="8"/>
        <v>744</v>
      </c>
      <c r="S9" s="27">
        <v>0</v>
      </c>
      <c r="T9" s="26">
        <v>60</v>
      </c>
      <c r="U9" s="2">
        <v>52</v>
      </c>
      <c r="V9" s="2">
        <v>0</v>
      </c>
      <c r="W9" s="2">
        <f t="shared" si="9"/>
        <v>100</v>
      </c>
      <c r="X9" s="63">
        <f>(G6*U6+G7*U7+G8*U8+G9*U9)/397</f>
        <v>6.346659082906748</v>
      </c>
      <c r="Z9" s="25" t="s">
        <v>42</v>
      </c>
      <c r="AA9" s="19">
        <f>$Z$4-AD9-AF9-AH9</f>
        <v>0</v>
      </c>
      <c r="AB9" s="19">
        <f t="shared" si="0"/>
        <v>0</v>
      </c>
      <c r="AC9" s="19">
        <v>0</v>
      </c>
      <c r="AD9" s="19">
        <v>0</v>
      </c>
      <c r="AE9" s="2">
        <f t="shared" si="11"/>
        <v>0</v>
      </c>
      <c r="AF9" s="19">
        <v>744</v>
      </c>
      <c r="AG9" s="2">
        <f t="shared" si="11"/>
        <v>1</v>
      </c>
      <c r="AH9" s="19">
        <v>0</v>
      </c>
      <c r="AI9" s="2">
        <f t="shared" si="12"/>
        <v>0</v>
      </c>
      <c r="AJ9" s="19">
        <v>0</v>
      </c>
      <c r="AK9" s="2">
        <f t="shared" si="13"/>
        <v>0</v>
      </c>
      <c r="AL9" s="2">
        <f t="shared" si="14"/>
        <v>0</v>
      </c>
      <c r="AM9" s="128">
        <f t="shared" si="15"/>
        <v>0</v>
      </c>
      <c r="AN9" s="2">
        <f t="shared" si="16"/>
        <v>0</v>
      </c>
      <c r="AO9" s="2">
        <f t="shared" si="17"/>
        <v>0</v>
      </c>
      <c r="AP9" s="2">
        <v>0</v>
      </c>
      <c r="AQ9" s="9">
        <f t="shared" si="18"/>
        <v>744</v>
      </c>
      <c r="AR9" s="2">
        <v>0</v>
      </c>
      <c r="AS9" s="26">
        <v>60</v>
      </c>
      <c r="AT9" s="2">
        <v>52</v>
      </c>
      <c r="AU9" s="2">
        <v>0</v>
      </c>
      <c r="AV9" s="63">
        <f t="shared" si="19"/>
        <v>1</v>
      </c>
      <c r="AY9" s="25" t="s">
        <v>42</v>
      </c>
      <c r="AZ9" s="2">
        <f>$AY$4-BC9-BE9-BG9</f>
        <v>0</v>
      </c>
      <c r="BA9" s="2">
        <f>$AY$4-BB9-BC9-BE9-BG9</f>
        <v>0</v>
      </c>
      <c r="BB9" s="2">
        <f>'[27]UNIT DATA'!L5</f>
        <v>0</v>
      </c>
      <c r="BC9" s="2">
        <f>'[27]UNIT DATA'!M5</f>
        <v>0</v>
      </c>
      <c r="BD9" s="2">
        <f t="shared" si="22"/>
        <v>0</v>
      </c>
      <c r="BE9" s="2">
        <f>'[27]UNIT DATA'!$N5</f>
        <v>720</v>
      </c>
      <c r="BF9" s="2">
        <f t="shared" si="22"/>
        <v>1</v>
      </c>
      <c r="BG9" s="2">
        <f>'[27]UNIT DATA'!$O5</f>
        <v>0</v>
      </c>
      <c r="BH9" s="2">
        <f t="shared" si="23"/>
        <v>0</v>
      </c>
      <c r="BI9" s="2">
        <f>'[27]UNIT DATA'!$P5</f>
        <v>0</v>
      </c>
      <c r="BJ9" s="2">
        <f t="shared" si="24"/>
        <v>0</v>
      </c>
      <c r="BK9" s="2">
        <f t="shared" si="25"/>
        <v>0</v>
      </c>
      <c r="BL9" s="128">
        <f t="shared" si="26"/>
        <v>0</v>
      </c>
      <c r="BM9" s="2">
        <f t="shared" si="27"/>
        <v>0</v>
      </c>
      <c r="BN9" s="2">
        <f t="shared" si="28"/>
        <v>0</v>
      </c>
      <c r="BO9" s="2">
        <f>'[27]UNIT DATA'!$Q5</f>
        <v>0</v>
      </c>
      <c r="BP9" s="9">
        <f t="shared" si="29"/>
        <v>720</v>
      </c>
      <c r="BQ9" s="34">
        <f>'[27]UNIT DATA'!$F5</f>
        <v>0</v>
      </c>
      <c r="BR9" s="26">
        <v>60</v>
      </c>
      <c r="BS9" s="2">
        <v>52</v>
      </c>
      <c r="BT9" s="2">
        <f>'[27]UNIT DATA'!$E5</f>
        <v>0</v>
      </c>
      <c r="BU9" s="63">
        <f t="shared" si="30"/>
        <v>1</v>
      </c>
      <c r="BV9" s="63">
        <f>(BK6*$BS6+BK7*$BS7+BK8*$BS8+BK9+BS9)/397</f>
        <v>0.88270637419535403</v>
      </c>
      <c r="BX9" s="25" t="s">
        <v>42</v>
      </c>
      <c r="BY9" s="2">
        <f t="shared" si="31"/>
        <v>0</v>
      </c>
      <c r="BZ9" s="2">
        <f t="shared" si="32"/>
        <v>0</v>
      </c>
      <c r="CA9" s="2">
        <f>'[28]UNIT DATA'!L5</f>
        <v>0</v>
      </c>
      <c r="CB9" s="2">
        <f>'[28]UNIT DATA'!M5</f>
        <v>0</v>
      </c>
      <c r="CC9" s="2">
        <f t="shared" si="33"/>
        <v>0</v>
      </c>
      <c r="CD9" s="2">
        <f>'[28]UNIT DATA'!N5</f>
        <v>744</v>
      </c>
      <c r="CE9" s="2">
        <f t="shared" si="34"/>
        <v>1</v>
      </c>
      <c r="CF9" s="2">
        <f>'[28]UNIT DATA'!O5</f>
        <v>0</v>
      </c>
      <c r="CG9" s="2">
        <f t="shared" si="35"/>
        <v>0</v>
      </c>
      <c r="CH9" s="2">
        <f>'[28]UNIT DATA'!P5</f>
        <v>0</v>
      </c>
      <c r="CI9" s="2">
        <f t="shared" si="36"/>
        <v>0</v>
      </c>
      <c r="CJ9" s="2">
        <f t="shared" si="37"/>
        <v>0</v>
      </c>
      <c r="CK9" s="128">
        <f t="shared" si="38"/>
        <v>0</v>
      </c>
      <c r="CL9" s="2">
        <f t="shared" si="39"/>
        <v>0</v>
      </c>
      <c r="CM9" s="2">
        <f t="shared" si="40"/>
        <v>0</v>
      </c>
      <c r="CN9" s="2">
        <f>'[28]UNIT DATA'!Q5</f>
        <v>0</v>
      </c>
      <c r="CO9" s="9">
        <f t="shared" si="41"/>
        <v>744</v>
      </c>
      <c r="CP9" s="2">
        <f>'[28]UNIT DATA'!F5</f>
        <v>0</v>
      </c>
      <c r="CQ9" s="26">
        <v>60</v>
      </c>
      <c r="CR9" s="2">
        <v>52</v>
      </c>
      <c r="CS9" s="2">
        <f>'[28]UNIT DATA'!E5</f>
        <v>0</v>
      </c>
      <c r="CT9" s="63">
        <f t="shared" si="42"/>
        <v>1</v>
      </c>
      <c r="CW9" s="25" t="s">
        <v>42</v>
      </c>
      <c r="DN9" s="9">
        <f t="shared" si="43"/>
        <v>0</v>
      </c>
      <c r="DP9" s="26">
        <v>60</v>
      </c>
      <c r="DQ9" s="2">
        <v>52</v>
      </c>
      <c r="DS9" s="63">
        <f t="shared" si="44"/>
        <v>0</v>
      </c>
      <c r="DV9" s="25" t="s">
        <v>42</v>
      </c>
      <c r="EM9" s="9">
        <f t="shared" si="45"/>
        <v>0</v>
      </c>
      <c r="EO9" s="26">
        <v>60</v>
      </c>
      <c r="EP9" s="2">
        <v>52</v>
      </c>
      <c r="ER9" s="63">
        <f t="shared" si="46"/>
        <v>0</v>
      </c>
      <c r="EU9" s="25" t="s">
        <v>42</v>
      </c>
      <c r="FL9" s="9">
        <f t="shared" si="47"/>
        <v>0</v>
      </c>
      <c r="FN9" s="26">
        <v>60</v>
      </c>
      <c r="FO9" s="2">
        <v>52</v>
      </c>
      <c r="FQ9" s="63">
        <f t="shared" si="48"/>
        <v>0</v>
      </c>
      <c r="FT9" s="25" t="s">
        <v>42</v>
      </c>
      <c r="GK9" s="9">
        <f t="shared" si="49"/>
        <v>0</v>
      </c>
      <c r="GM9" s="26">
        <v>60</v>
      </c>
      <c r="GN9" s="2">
        <v>52</v>
      </c>
      <c r="GP9" s="63">
        <f t="shared" si="50"/>
        <v>0</v>
      </c>
      <c r="GS9" s="25" t="s">
        <v>42</v>
      </c>
      <c r="HJ9" s="9">
        <f t="shared" si="51"/>
        <v>0</v>
      </c>
      <c r="HL9" s="26">
        <v>60</v>
      </c>
      <c r="HM9" s="2">
        <v>52</v>
      </c>
      <c r="HO9" s="63">
        <f t="shared" si="52"/>
        <v>0</v>
      </c>
      <c r="HR9" s="25" t="s">
        <v>42</v>
      </c>
      <c r="II9" s="9">
        <f t="shared" si="53"/>
        <v>0</v>
      </c>
      <c r="IK9" s="26">
        <v>60</v>
      </c>
      <c r="IL9" s="2">
        <v>52</v>
      </c>
      <c r="IN9" s="63">
        <f t="shared" si="54"/>
        <v>0</v>
      </c>
      <c r="IQ9" s="25" t="s">
        <v>42</v>
      </c>
      <c r="JH9" s="9">
        <f t="shared" si="55"/>
        <v>0</v>
      </c>
      <c r="JJ9" s="26">
        <v>60</v>
      </c>
      <c r="JK9" s="2">
        <v>52</v>
      </c>
      <c r="JM9" s="63">
        <f t="shared" si="56"/>
        <v>0</v>
      </c>
      <c r="JP9" s="25" t="s">
        <v>42</v>
      </c>
      <c r="KG9" s="9">
        <f t="shared" si="57"/>
        <v>0</v>
      </c>
      <c r="KI9" s="26">
        <v>60</v>
      </c>
      <c r="KJ9" s="2">
        <v>52</v>
      </c>
      <c r="KL9" s="63">
        <f t="shared" si="58"/>
        <v>0</v>
      </c>
    </row>
    <row r="10" spans="1:298" ht="14" x14ac:dyDescent="0.35">
      <c r="B10" s="25">
        <v>7</v>
      </c>
      <c r="C10" s="19">
        <f t="shared" si="1"/>
        <v>0</v>
      </c>
      <c r="D10" s="19">
        <f t="shared" si="59"/>
        <v>0</v>
      </c>
      <c r="E10" s="19">
        <v>0</v>
      </c>
      <c r="F10" s="2">
        <v>0</v>
      </c>
      <c r="G10" s="121">
        <f t="shared" ref="G10:G72" si="60">F10/$B$4*(100)</f>
        <v>0</v>
      </c>
      <c r="H10" s="2">
        <v>744</v>
      </c>
      <c r="I10" s="121">
        <f t="shared" si="3"/>
        <v>100</v>
      </c>
      <c r="J10" s="19">
        <v>0</v>
      </c>
      <c r="K10" s="121">
        <f t="shared" si="4"/>
        <v>0</v>
      </c>
      <c r="L10" s="2">
        <f>'[26]UNIT DATA'!$P$6</f>
        <v>0</v>
      </c>
      <c r="M10" s="121">
        <f t="shared" si="5"/>
        <v>0</v>
      </c>
      <c r="N10" s="121">
        <f t="shared" si="6"/>
        <v>0</v>
      </c>
      <c r="O10" s="135">
        <v>0</v>
      </c>
      <c r="P10" s="121">
        <v>0</v>
      </c>
      <c r="Q10" s="2">
        <f t="shared" si="7"/>
        <v>0</v>
      </c>
      <c r="R10" s="9">
        <f t="shared" si="8"/>
        <v>744</v>
      </c>
      <c r="S10" s="27">
        <v>0</v>
      </c>
      <c r="T10" s="26">
        <v>100</v>
      </c>
      <c r="U10" s="2">
        <v>100</v>
      </c>
      <c r="V10" s="2">
        <v>0</v>
      </c>
      <c r="W10" s="2">
        <f t="shared" si="9"/>
        <v>100</v>
      </c>
      <c r="Z10" s="25">
        <v>7</v>
      </c>
      <c r="AA10" s="19">
        <f t="shared" si="10"/>
        <v>0</v>
      </c>
      <c r="AB10" s="19">
        <f t="shared" si="0"/>
        <v>0</v>
      </c>
      <c r="AC10" s="19">
        <v>0</v>
      </c>
      <c r="AD10" s="19">
        <v>0</v>
      </c>
      <c r="AE10" s="2">
        <f t="shared" si="11"/>
        <v>0</v>
      </c>
      <c r="AF10" s="19">
        <v>744</v>
      </c>
      <c r="AG10" s="2">
        <f t="shared" si="11"/>
        <v>1</v>
      </c>
      <c r="AH10" s="19">
        <v>0</v>
      </c>
      <c r="AI10" s="2">
        <f t="shared" si="12"/>
        <v>0</v>
      </c>
      <c r="AJ10" s="19">
        <v>0</v>
      </c>
      <c r="AK10" s="2">
        <f t="shared" si="13"/>
        <v>0</v>
      </c>
      <c r="AL10" s="2">
        <f t="shared" si="14"/>
        <v>0</v>
      </c>
      <c r="AM10" s="128">
        <f t="shared" si="15"/>
        <v>0</v>
      </c>
      <c r="AN10" s="2">
        <f t="shared" si="16"/>
        <v>0</v>
      </c>
      <c r="AO10" s="2">
        <f t="shared" si="17"/>
        <v>0</v>
      </c>
      <c r="AP10" s="2">
        <v>0</v>
      </c>
      <c r="AQ10" s="9">
        <f t="shared" si="18"/>
        <v>744</v>
      </c>
      <c r="AR10" s="2">
        <v>0</v>
      </c>
      <c r="AS10" s="26">
        <v>100</v>
      </c>
      <c r="AT10" s="2">
        <v>100</v>
      </c>
      <c r="AU10" s="2">
        <v>0</v>
      </c>
      <c r="AV10" s="63">
        <f t="shared" si="19"/>
        <v>1</v>
      </c>
      <c r="AW10" s="63">
        <f>(AE6+AT6+AE7*AT7+AE8*AT8+AE9*AT9)/397</f>
        <v>0.56814279136534762</v>
      </c>
      <c r="AY10" s="25">
        <v>7</v>
      </c>
      <c r="AZ10" s="2">
        <f t="shared" si="20"/>
        <v>0</v>
      </c>
      <c r="BA10" s="2">
        <f t="shared" si="21"/>
        <v>0</v>
      </c>
      <c r="BB10" s="2">
        <f>'[27]UNIT DATA'!L6</f>
        <v>0</v>
      </c>
      <c r="BC10" s="2">
        <f>'[27]UNIT DATA'!M6</f>
        <v>0</v>
      </c>
      <c r="BD10" s="2">
        <f t="shared" si="22"/>
        <v>0</v>
      </c>
      <c r="BE10" s="2">
        <f>'[27]UNIT DATA'!$N6</f>
        <v>720</v>
      </c>
      <c r="BF10" s="2">
        <f t="shared" si="22"/>
        <v>1</v>
      </c>
      <c r="BG10" s="2">
        <f>'[27]UNIT DATA'!$O6</f>
        <v>0</v>
      </c>
      <c r="BH10" s="2">
        <f t="shared" si="23"/>
        <v>0</v>
      </c>
      <c r="BI10" s="2">
        <f>'[27]UNIT DATA'!$P6</f>
        <v>0</v>
      </c>
      <c r="BJ10" s="2">
        <f t="shared" si="24"/>
        <v>0</v>
      </c>
      <c r="BK10" s="2">
        <f t="shared" si="25"/>
        <v>0</v>
      </c>
      <c r="BL10" s="128">
        <f t="shared" si="26"/>
        <v>0</v>
      </c>
      <c r="BM10" s="2">
        <f t="shared" si="27"/>
        <v>0</v>
      </c>
      <c r="BN10" s="2">
        <f t="shared" si="28"/>
        <v>0</v>
      </c>
      <c r="BO10" s="2">
        <f>'[27]UNIT DATA'!$Q6</f>
        <v>0</v>
      </c>
      <c r="BP10" s="9">
        <f t="shared" si="29"/>
        <v>720</v>
      </c>
      <c r="BQ10" s="34">
        <f>'[27]UNIT DATA'!$F6</f>
        <v>0</v>
      </c>
      <c r="BR10" s="26">
        <v>100</v>
      </c>
      <c r="BS10" s="2">
        <v>100</v>
      </c>
      <c r="BT10" s="2">
        <f>'[27]UNIT DATA'!$E6</f>
        <v>0</v>
      </c>
      <c r="BU10" s="63">
        <f t="shared" si="30"/>
        <v>1</v>
      </c>
      <c r="BX10" s="25">
        <v>7</v>
      </c>
      <c r="BY10" s="2">
        <f t="shared" si="31"/>
        <v>0</v>
      </c>
      <c r="BZ10" s="2">
        <f t="shared" si="32"/>
        <v>0</v>
      </c>
      <c r="CA10" s="2">
        <f>'[28]UNIT DATA'!L6</f>
        <v>0</v>
      </c>
      <c r="CB10" s="2">
        <f>'[28]UNIT DATA'!M6</f>
        <v>0</v>
      </c>
      <c r="CC10" s="2">
        <f t="shared" si="33"/>
        <v>0</v>
      </c>
      <c r="CD10" s="2">
        <f>'[28]UNIT DATA'!N6</f>
        <v>744</v>
      </c>
      <c r="CE10" s="2">
        <f t="shared" si="34"/>
        <v>1</v>
      </c>
      <c r="CF10" s="2">
        <f>'[28]UNIT DATA'!O6</f>
        <v>0</v>
      </c>
      <c r="CG10" s="2">
        <f t="shared" si="35"/>
        <v>0</v>
      </c>
      <c r="CH10" s="2">
        <f>'[28]UNIT DATA'!P6</f>
        <v>0</v>
      </c>
      <c r="CI10" s="2">
        <f t="shared" si="36"/>
        <v>0</v>
      </c>
      <c r="CJ10" s="2">
        <f t="shared" si="37"/>
        <v>0</v>
      </c>
      <c r="CK10" s="128">
        <f t="shared" si="38"/>
        <v>0</v>
      </c>
      <c r="CL10" s="2">
        <f t="shared" si="39"/>
        <v>0</v>
      </c>
      <c r="CM10" s="2">
        <f t="shared" si="40"/>
        <v>0</v>
      </c>
      <c r="CN10" s="2">
        <f>'[28]UNIT DATA'!Q6</f>
        <v>0</v>
      </c>
      <c r="CO10" s="9">
        <f t="shared" si="41"/>
        <v>744</v>
      </c>
      <c r="CP10" s="2">
        <f>'[28]UNIT DATA'!F6</f>
        <v>0</v>
      </c>
      <c r="CQ10" s="26">
        <v>100</v>
      </c>
      <c r="CR10" s="2">
        <v>100</v>
      </c>
      <c r="CS10" s="2">
        <f>'[28]UNIT DATA'!E6</f>
        <v>0</v>
      </c>
      <c r="CT10" s="63">
        <f t="shared" si="42"/>
        <v>1</v>
      </c>
      <c r="CW10" s="25">
        <v>7</v>
      </c>
      <c r="DN10" s="9">
        <f t="shared" si="43"/>
        <v>0</v>
      </c>
      <c r="DP10" s="26">
        <v>100</v>
      </c>
      <c r="DQ10" s="2">
        <v>100</v>
      </c>
      <c r="DS10" s="63">
        <f t="shared" si="44"/>
        <v>0</v>
      </c>
      <c r="DV10" s="25">
        <v>7</v>
      </c>
      <c r="EM10" s="9">
        <f t="shared" si="45"/>
        <v>0</v>
      </c>
      <c r="EO10" s="26">
        <v>100</v>
      </c>
      <c r="EP10" s="2">
        <v>100</v>
      </c>
      <c r="ER10" s="63">
        <f t="shared" si="46"/>
        <v>0</v>
      </c>
      <c r="EU10" s="25">
        <v>7</v>
      </c>
      <c r="FL10" s="9">
        <f t="shared" si="47"/>
        <v>0</v>
      </c>
      <c r="FN10" s="26">
        <v>100</v>
      </c>
      <c r="FO10" s="2">
        <v>100</v>
      </c>
      <c r="FQ10" s="63">
        <f t="shared" si="48"/>
        <v>0</v>
      </c>
      <c r="FT10" s="25">
        <v>7</v>
      </c>
      <c r="GK10" s="9">
        <f t="shared" si="49"/>
        <v>0</v>
      </c>
      <c r="GM10" s="26">
        <v>100</v>
      </c>
      <c r="GN10" s="2">
        <v>100</v>
      </c>
      <c r="GP10" s="63">
        <f t="shared" si="50"/>
        <v>0</v>
      </c>
      <c r="GS10" s="25">
        <v>7</v>
      </c>
      <c r="HJ10" s="9">
        <f t="shared" si="51"/>
        <v>0</v>
      </c>
      <c r="HL10" s="26">
        <v>100</v>
      </c>
      <c r="HM10" s="2">
        <v>100</v>
      </c>
      <c r="HO10" s="63">
        <f t="shared" si="52"/>
        <v>0</v>
      </c>
      <c r="HR10" s="25">
        <v>7</v>
      </c>
      <c r="II10" s="9">
        <f t="shared" si="53"/>
        <v>0</v>
      </c>
      <c r="IK10" s="26">
        <v>100</v>
      </c>
      <c r="IL10" s="2">
        <v>100</v>
      </c>
      <c r="IN10" s="63">
        <f t="shared" si="54"/>
        <v>0</v>
      </c>
      <c r="IQ10" s="25">
        <v>7</v>
      </c>
      <c r="JH10" s="9">
        <f t="shared" si="55"/>
        <v>0</v>
      </c>
      <c r="JJ10" s="26">
        <v>100</v>
      </c>
      <c r="JK10" s="2">
        <v>100</v>
      </c>
      <c r="JM10" s="63">
        <f t="shared" si="56"/>
        <v>0</v>
      </c>
      <c r="JP10" s="25">
        <v>7</v>
      </c>
      <c r="KG10" s="9">
        <f t="shared" si="57"/>
        <v>0</v>
      </c>
      <c r="KI10" s="26">
        <v>100</v>
      </c>
      <c r="KJ10" s="2">
        <v>100</v>
      </c>
      <c r="KL10" s="63">
        <f t="shared" si="58"/>
        <v>0</v>
      </c>
    </row>
    <row r="11" spans="1:298" ht="14" x14ac:dyDescent="0.35">
      <c r="A11" s="25"/>
      <c r="B11" s="25">
        <v>9</v>
      </c>
      <c r="C11" s="19">
        <f t="shared" si="1"/>
        <v>645.69999999999993</v>
      </c>
      <c r="D11" s="19">
        <f>$B$4-E11-F11-H11-J11</f>
        <v>645.69999999999993</v>
      </c>
      <c r="E11" s="19">
        <v>0</v>
      </c>
      <c r="F11" s="19">
        <v>30.7</v>
      </c>
      <c r="G11" s="121">
        <f t="shared" si="60"/>
        <v>4.126344086021505</v>
      </c>
      <c r="H11" s="2">
        <v>0</v>
      </c>
      <c r="I11" s="121">
        <f t="shared" si="3"/>
        <v>0</v>
      </c>
      <c r="J11" s="19">
        <v>67.599999999999994</v>
      </c>
      <c r="K11" s="121">
        <f t="shared" si="4"/>
        <v>9.086021505376344</v>
      </c>
      <c r="L11" s="19">
        <f>'[26]UNIT DATA'!$P$7</f>
        <v>21.803999999999998</v>
      </c>
      <c r="M11" s="121">
        <f t="shared" si="5"/>
        <v>86.787634408602145</v>
      </c>
      <c r="N11" s="121">
        <f t="shared" si="6"/>
        <v>83.856989247311816</v>
      </c>
      <c r="O11" s="135">
        <v>7.5198653000000002</v>
      </c>
      <c r="P11" s="121">
        <v>63.135752699999998</v>
      </c>
      <c r="Q11" s="2">
        <f t="shared" si="7"/>
        <v>2.9306451612903225E-2</v>
      </c>
      <c r="R11" s="9">
        <f t="shared" si="8"/>
        <v>744</v>
      </c>
      <c r="S11" s="38">
        <v>46973</v>
      </c>
      <c r="T11" s="26">
        <v>100</v>
      </c>
      <c r="U11" s="2">
        <v>100</v>
      </c>
      <c r="V11" s="2">
        <v>57</v>
      </c>
      <c r="W11" s="2">
        <f t="shared" si="9"/>
        <v>97.098661290322568</v>
      </c>
      <c r="X11" s="63">
        <f>(N6*U6+N7*U7+N8*U8+N9*U9)/397</f>
        <v>75.297469935808891</v>
      </c>
      <c r="Y11" s="25"/>
      <c r="Z11" s="25">
        <v>9</v>
      </c>
      <c r="AA11" s="19">
        <f>$Z$4-AD11-AF11-AH11</f>
        <v>744</v>
      </c>
      <c r="AB11" s="19">
        <f t="shared" si="0"/>
        <v>744</v>
      </c>
      <c r="AC11" s="19">
        <v>0</v>
      </c>
      <c r="AD11" s="105">
        <v>0</v>
      </c>
      <c r="AE11" s="2">
        <f t="shared" si="11"/>
        <v>0</v>
      </c>
      <c r="AF11" s="19">
        <v>0</v>
      </c>
      <c r="AG11" s="2">
        <f t="shared" si="11"/>
        <v>0</v>
      </c>
      <c r="AH11" s="19">
        <v>0</v>
      </c>
      <c r="AI11" s="2">
        <f t="shared" si="12"/>
        <v>0</v>
      </c>
      <c r="AJ11" s="19">
        <v>0</v>
      </c>
      <c r="AK11" s="2">
        <f t="shared" si="13"/>
        <v>1</v>
      </c>
      <c r="AL11" s="2">
        <f t="shared" si="14"/>
        <v>1</v>
      </c>
      <c r="AM11" s="128">
        <f t="shared" si="15"/>
        <v>0</v>
      </c>
      <c r="AN11" s="2">
        <f t="shared" si="16"/>
        <v>0.74169354838709678</v>
      </c>
      <c r="AO11" s="2">
        <f t="shared" si="17"/>
        <v>0</v>
      </c>
      <c r="AP11" s="2">
        <v>1</v>
      </c>
      <c r="AQ11" s="9">
        <f t="shared" si="18"/>
        <v>744</v>
      </c>
      <c r="AR11" s="13">
        <v>55182</v>
      </c>
      <c r="AS11" s="26">
        <v>100</v>
      </c>
      <c r="AT11" s="2">
        <v>100</v>
      </c>
      <c r="AU11" s="2">
        <v>93</v>
      </c>
      <c r="AV11" s="63">
        <f t="shared" si="19"/>
        <v>1</v>
      </c>
      <c r="AW11" s="63">
        <f>(AL6*AT6+AL7*AT7+AL8*AT8+AL9*AT9)/397</f>
        <v>0.63225603315186474</v>
      </c>
      <c r="AX11" s="25"/>
      <c r="AY11" s="25">
        <v>9</v>
      </c>
      <c r="AZ11" s="2">
        <f t="shared" si="20"/>
        <v>623.04999999999995</v>
      </c>
      <c r="BA11" s="2">
        <f t="shared" si="21"/>
        <v>623.04999999999995</v>
      </c>
      <c r="BB11" s="2">
        <f>'[27]UNIT DATA'!L7</f>
        <v>0</v>
      </c>
      <c r="BC11" s="2">
        <f>'[27]UNIT DATA'!M7</f>
        <v>96.95</v>
      </c>
      <c r="BD11" s="2">
        <f t="shared" si="22"/>
        <v>0.13465277777777779</v>
      </c>
      <c r="BE11" s="2">
        <f>'[27]UNIT DATA'!$N7</f>
        <v>0</v>
      </c>
      <c r="BF11" s="2">
        <f t="shared" si="22"/>
        <v>0</v>
      </c>
      <c r="BG11" s="2">
        <f>'[27]UNIT DATA'!$O7</f>
        <v>0</v>
      </c>
      <c r="BH11" s="2">
        <f t="shared" si="23"/>
        <v>0</v>
      </c>
      <c r="BI11" s="2">
        <f>'[27]UNIT DATA'!$P7</f>
        <v>42.48</v>
      </c>
      <c r="BJ11" s="2">
        <f t="shared" si="24"/>
        <v>0.86534722222222216</v>
      </c>
      <c r="BK11" s="2">
        <f t="shared" si="25"/>
        <v>0.8063472222222221</v>
      </c>
      <c r="BL11" s="128">
        <f t="shared" si="26"/>
        <v>0.18286381282131992</v>
      </c>
      <c r="BM11" s="2">
        <f t="shared" si="27"/>
        <v>0.59138888888888885</v>
      </c>
      <c r="BN11" s="2">
        <f t="shared" si="28"/>
        <v>5.8999999999999997E-2</v>
      </c>
      <c r="BO11" s="2">
        <f>'[27]UNIT DATA'!$Q7</f>
        <v>1</v>
      </c>
      <c r="BP11" s="9">
        <f t="shared" si="29"/>
        <v>720</v>
      </c>
      <c r="BQ11" s="44">
        <f>'[27]UNIT DATA'!$F7</f>
        <v>42580</v>
      </c>
      <c r="BR11" s="26">
        <v>100</v>
      </c>
      <c r="BS11" s="2">
        <v>100</v>
      </c>
      <c r="BT11" s="2">
        <f>'[27]UNIT DATA'!$E7</f>
        <v>81</v>
      </c>
      <c r="BU11" s="63">
        <f t="shared" si="30"/>
        <v>0.99999999999999978</v>
      </c>
      <c r="BV11" s="63">
        <f>(BD10*$BS10+BD11*$BS11)/200</f>
        <v>6.7326388888888894E-2</v>
      </c>
      <c r="BW11" s="25"/>
      <c r="BX11" s="25">
        <v>9</v>
      </c>
      <c r="BY11" s="2">
        <f t="shared" si="31"/>
        <v>744</v>
      </c>
      <c r="BZ11" s="2">
        <f t="shared" si="32"/>
        <v>744</v>
      </c>
      <c r="CA11" s="2">
        <f>'[28]UNIT DATA'!L7</f>
        <v>0</v>
      </c>
      <c r="CB11" s="2">
        <f>'[28]UNIT DATA'!M7</f>
        <v>0</v>
      </c>
      <c r="CC11" s="2">
        <f t="shared" si="33"/>
        <v>0</v>
      </c>
      <c r="CD11" s="2">
        <f>'[28]UNIT DATA'!N7</f>
        <v>0</v>
      </c>
      <c r="CE11" s="2">
        <f t="shared" si="34"/>
        <v>0</v>
      </c>
      <c r="CF11" s="2">
        <f>'[28]UNIT DATA'!O7</f>
        <v>0</v>
      </c>
      <c r="CG11" s="2">
        <f t="shared" si="35"/>
        <v>0</v>
      </c>
      <c r="CH11" s="2">
        <f>'[28]UNIT DATA'!P7</f>
        <v>137.29</v>
      </c>
      <c r="CI11" s="2">
        <f t="shared" si="36"/>
        <v>1</v>
      </c>
      <c r="CJ11" s="2">
        <f t="shared" si="37"/>
        <v>0.81547043010752696</v>
      </c>
      <c r="CK11" s="128">
        <f t="shared" si="38"/>
        <v>0.15578299992057099</v>
      </c>
      <c r="CL11" s="2">
        <f t="shared" si="39"/>
        <v>0.74525537634408601</v>
      </c>
      <c r="CM11" s="2">
        <f t="shared" si="40"/>
        <v>0.1845295698924731</v>
      </c>
      <c r="CN11" s="2">
        <f>'[28]UNIT DATA'!Q7</f>
        <v>0</v>
      </c>
      <c r="CO11" s="9">
        <f t="shared" si="41"/>
        <v>744</v>
      </c>
      <c r="CP11" s="22">
        <f>'[28]UNIT DATA'!F7</f>
        <v>55447</v>
      </c>
      <c r="CQ11" s="26">
        <v>100</v>
      </c>
      <c r="CR11" s="2">
        <v>100</v>
      </c>
      <c r="CS11" s="2">
        <f>'[28]UNIT DATA'!E7</f>
        <v>82</v>
      </c>
      <c r="CT11" s="63">
        <f t="shared" si="42"/>
        <v>1</v>
      </c>
      <c r="CV11" s="25"/>
      <c r="CW11" s="25">
        <v>9</v>
      </c>
      <c r="DN11" s="9">
        <f t="shared" si="43"/>
        <v>0</v>
      </c>
      <c r="DP11" s="26">
        <v>100</v>
      </c>
      <c r="DQ11" s="2">
        <v>100</v>
      </c>
      <c r="DS11" s="63">
        <f t="shared" si="44"/>
        <v>0</v>
      </c>
      <c r="DU11" s="25"/>
      <c r="DV11" s="25">
        <v>9</v>
      </c>
      <c r="EM11" s="9">
        <f t="shared" si="45"/>
        <v>0</v>
      </c>
      <c r="EO11" s="26">
        <v>100</v>
      </c>
      <c r="EP11" s="2">
        <v>100</v>
      </c>
      <c r="ER11" s="63">
        <f t="shared" si="46"/>
        <v>0</v>
      </c>
      <c r="ET11" s="25"/>
      <c r="EU11" s="25">
        <v>9</v>
      </c>
      <c r="FL11" s="9">
        <f t="shared" si="47"/>
        <v>0</v>
      </c>
      <c r="FN11" s="26">
        <v>100</v>
      </c>
      <c r="FO11" s="2">
        <v>100</v>
      </c>
      <c r="FQ11" s="63">
        <f t="shared" si="48"/>
        <v>0</v>
      </c>
      <c r="FS11" s="25"/>
      <c r="FT11" s="25">
        <v>9</v>
      </c>
      <c r="GK11" s="9">
        <f t="shared" si="49"/>
        <v>0</v>
      </c>
      <c r="GM11" s="26">
        <v>100</v>
      </c>
      <c r="GN11" s="2">
        <v>100</v>
      </c>
      <c r="GP11" s="63">
        <f t="shared" si="50"/>
        <v>0</v>
      </c>
      <c r="GR11" s="25"/>
      <c r="GS11" s="25">
        <v>9</v>
      </c>
      <c r="HJ11" s="9">
        <f t="shared" si="51"/>
        <v>0</v>
      </c>
      <c r="HL11" s="26">
        <v>100</v>
      </c>
      <c r="HM11" s="2">
        <v>100</v>
      </c>
      <c r="HO11" s="63">
        <f t="shared" si="52"/>
        <v>0</v>
      </c>
      <c r="HQ11" s="25"/>
      <c r="HR11" s="25">
        <v>9</v>
      </c>
      <c r="II11" s="9">
        <f t="shared" si="53"/>
        <v>0</v>
      </c>
      <c r="IK11" s="26">
        <v>100</v>
      </c>
      <c r="IL11" s="2">
        <v>100</v>
      </c>
      <c r="IN11" s="63">
        <f t="shared" si="54"/>
        <v>0</v>
      </c>
      <c r="IP11" s="25"/>
      <c r="IQ11" s="25">
        <v>9</v>
      </c>
      <c r="JH11" s="9">
        <f t="shared" si="55"/>
        <v>0</v>
      </c>
      <c r="JJ11" s="26">
        <v>100</v>
      </c>
      <c r="JK11" s="2">
        <v>100</v>
      </c>
      <c r="JM11" s="63">
        <f t="shared" si="56"/>
        <v>0</v>
      </c>
      <c r="JO11" s="25"/>
      <c r="JP11" s="25">
        <v>9</v>
      </c>
      <c r="KG11" s="9">
        <f t="shared" si="57"/>
        <v>0</v>
      </c>
      <c r="KI11" s="26">
        <v>100</v>
      </c>
      <c r="KJ11" s="2">
        <v>100</v>
      </c>
      <c r="KL11" s="63">
        <f t="shared" si="58"/>
        <v>0</v>
      </c>
    </row>
    <row r="12" spans="1:298" ht="14" hidden="1" x14ac:dyDescent="0.35">
      <c r="A12" s="25"/>
      <c r="B12" s="28" t="s">
        <v>45</v>
      </c>
      <c r="C12" s="30">
        <f>SUM(C6:C11)</f>
        <v>2707.1</v>
      </c>
      <c r="D12" s="30">
        <f t="shared" ref="D12:H12" si="61">SUM(D6:D11)</f>
        <v>2647</v>
      </c>
      <c r="E12" s="30">
        <f>SUM(E6:E11)</f>
        <v>60.1</v>
      </c>
      <c r="F12" s="30">
        <f t="shared" si="61"/>
        <v>164.6</v>
      </c>
      <c r="G12" s="121">
        <f t="shared" si="60"/>
        <v>22.123655913978492</v>
      </c>
      <c r="H12" s="29">
        <f t="shared" si="61"/>
        <v>1488</v>
      </c>
      <c r="I12" s="121">
        <f t="shared" si="3"/>
        <v>200</v>
      </c>
      <c r="J12" s="30">
        <f>SUM(J6:J11)</f>
        <v>104.3</v>
      </c>
      <c r="K12" s="121">
        <f t="shared" si="4"/>
        <v>14.018817204301076</v>
      </c>
      <c r="L12" s="29">
        <f>SUM(L6:L11)</f>
        <v>131.31</v>
      </c>
      <c r="M12" s="121">
        <f t="shared" si="5"/>
        <v>363.85752688172045</v>
      </c>
      <c r="N12" s="121">
        <f t="shared" si="6"/>
        <v>346.20833333333331</v>
      </c>
      <c r="O12" s="133">
        <v>27.177542500000001</v>
      </c>
      <c r="P12" s="133">
        <v>65.956868400000005</v>
      </c>
      <c r="Q12" s="129">
        <f>(Q6*U6+Q7*U7+Q8*U8+Q9*U9+Q10*U10+Q11*U11)/U12</f>
        <v>3.1573118729849969E-2</v>
      </c>
      <c r="R12" s="52">
        <f>SUM(R6:R11)</f>
        <v>4464</v>
      </c>
      <c r="S12" s="40">
        <f>SUM(S6:S11)</f>
        <v>247789</v>
      </c>
      <c r="T12" s="31">
        <f>SUM(T6:T11)</f>
        <v>640</v>
      </c>
      <c r="U12" s="31">
        <f>SUM(U6:U11)</f>
        <v>597</v>
      </c>
      <c r="V12" s="31">
        <f>SUM(V6:V11)</f>
        <v>426</v>
      </c>
      <c r="X12" s="63">
        <f>(N10*U10+N11*U11)/200</f>
        <v>41.928494623655908</v>
      </c>
      <c r="Y12" s="25"/>
      <c r="Z12" s="28" t="s">
        <v>45</v>
      </c>
      <c r="AA12" s="51">
        <f>SUM(AA6:AA11)</f>
        <v>2428.6000000000004</v>
      </c>
      <c r="AB12" s="51">
        <f t="shared" ref="AB12" si="62">SUM(AB6:AB11)</f>
        <v>2368.5</v>
      </c>
      <c r="AC12" s="30">
        <f>SUM(AC6:AC11)</f>
        <v>60.1</v>
      </c>
      <c r="AD12" s="30">
        <f>SUM(AD6:AD11)</f>
        <v>389.40000000000003</v>
      </c>
      <c r="AE12" s="29">
        <f>(AE6*$AT$6+AE7*$AT$7+AE8*$AT$8+AE9*$AT$9+AE10*$AT$10+AE11*$AT$11)/$AT$12</f>
        <v>0.12152879090794476</v>
      </c>
      <c r="AF12" s="51">
        <f t="shared" ref="AF12" si="63">SUM(AF6:AF11)</f>
        <v>1488</v>
      </c>
      <c r="AG12" s="29">
        <f>(AG6*$AT$6+AG7*$AT$7+AG8*$AT$8+AG9*$AT$9+AG10*$AT$10+AG11*$AT$11)/$AT$12</f>
        <v>0.25460636515912899</v>
      </c>
      <c r="AH12" s="30">
        <f>SUM(AH6:AH11)</f>
        <v>158</v>
      </c>
      <c r="AI12" s="29">
        <f>(AI6*$AT$6+AI7*$AT$7+AI8*$AT$8+AI9*$AT$9+AI10*$AT$10+AI11*$AT$11)/$AT$12</f>
        <v>3.5915689558905638E-2</v>
      </c>
      <c r="AJ12" s="30">
        <f>SUM(AJ6:AJ11)</f>
        <v>0</v>
      </c>
      <c r="AK12" s="29">
        <f>(AK6*$AT$6+AK7*$AT$7+AK8*$AT$8+AK9*$AT$9+AK10*$AT$10+AK11*$AT$11)/$AT$12</f>
        <v>0.58794915437402062</v>
      </c>
      <c r="AL12" s="29">
        <f>(AL6*$AT$6+AL7*$AT$7+AL8*$AT$8+AL9*$AT$9+AL10*$AT$10+AL11*$AT$11)/$AT$12</f>
        <v>0.58794915437402062</v>
      </c>
      <c r="AM12" s="29">
        <f>(AM6*$AT$6+AM7*$AT$7+AM8*$AT$8+AM9*$AT$9+AM10*$AT$10+AM11*$AT$11)/$AT$12</f>
        <v>0.13223351425969027</v>
      </c>
      <c r="AN12" s="29">
        <f>(AN6*$AT$6+AN7*$AT$7+AN8*$AT$8+AN9*$AT$9+AN10*$AT$10+AN11*$AT$11)/$AT$12</f>
        <v>0.49655310603195196</v>
      </c>
      <c r="AO12" s="29">
        <f>(AO6*$AT$6+AO7*$AT$7+AO8*$AT$8+AO9*$AT$9+AO10*$AT$10+AO11*$AT$11)/$AT$12</f>
        <v>0</v>
      </c>
      <c r="AP12" s="31">
        <f t="shared" ref="AP12:AU12" si="64">SUM(AP6:AP11)</f>
        <v>5</v>
      </c>
      <c r="AQ12" s="72">
        <f t="shared" si="64"/>
        <v>4464</v>
      </c>
      <c r="AR12" s="72">
        <f t="shared" si="64"/>
        <v>220553</v>
      </c>
      <c r="AS12" s="31">
        <f t="shared" si="64"/>
        <v>640</v>
      </c>
      <c r="AT12" s="31">
        <f t="shared" si="64"/>
        <v>597</v>
      </c>
      <c r="AU12" s="31">
        <f t="shared" si="64"/>
        <v>457</v>
      </c>
      <c r="AW12" s="63">
        <f>(AL10*AS10+AL11*AS11)/200</f>
        <v>0.5</v>
      </c>
      <c r="AX12" s="25"/>
      <c r="AY12" s="28" t="s">
        <v>45</v>
      </c>
      <c r="AZ12" s="51">
        <f>SUM(AZ6:AZ11)</f>
        <v>2497.48</v>
      </c>
      <c r="BA12" s="51">
        <f t="shared" ref="BA12" si="65">SUM(BA6:BA11)</f>
        <v>2495.08</v>
      </c>
      <c r="BB12" s="30">
        <f>SUM(BB6:BB11)</f>
        <v>2.4</v>
      </c>
      <c r="BC12" s="30">
        <f>SUM(BC6:BC11)</f>
        <v>136.85</v>
      </c>
      <c r="BD12" s="10">
        <f>(BD6*$BS6+BD7*$BS7+BD8*$BS8+BD9*$BS9+BD10*$BS10+BD11*$BS11)/$BS12</f>
        <v>3.1775777033314724E-2</v>
      </c>
      <c r="BE12" s="14">
        <f>SUM(BE6:BE11)</f>
        <v>1440</v>
      </c>
      <c r="BF12" s="10">
        <f>(BF6*$BS6+BF7*$BS7+BF8*$BS8+BF9*$BS9+BF10*$BS10+BF11*$BS11)/$BS12</f>
        <v>0.25460636515912899</v>
      </c>
      <c r="BG12" s="11">
        <f>SUM(BG6:BG11)</f>
        <v>245.67000000000002</v>
      </c>
      <c r="BH12" s="10">
        <f>(BH6*$BS6+BH7*$BS7+BH8*$BS8+BH9*$BS9+BH10*$BS10+BH11*$BS11)/$BS12</f>
        <v>6.8778405918481306E-2</v>
      </c>
      <c r="BI12" s="11">
        <f>SUM(BI6:BI11)</f>
        <v>42.48</v>
      </c>
      <c r="BJ12" s="10">
        <f>(BJ6*$BS6+BJ7*$BS7+BJ8*$BS8+BJ9*$BS9+BJ10*$BS10+BJ11*$BS11)/$BS12</f>
        <v>0.64483945188907499</v>
      </c>
      <c r="BK12" s="10">
        <f>(BK6*$BS6+BK7*$BS7+BK8*$BS8+BK9*$BS9+BK10*$BS10+BK11*$BS11)/$BS12</f>
        <v>0.63495670482039823</v>
      </c>
      <c r="BL12" s="10">
        <f t="shared" ref="BL12:BN12" si="66">(BL6*$BS6+BL7*$BS7+BL8*$BS8+BL9*$BS9+BL10*$BS10+BL11*$BS11)/$BS12</f>
        <v>4.0562379656423841E-2</v>
      </c>
      <c r="BM12" s="10">
        <f t="shared" si="66"/>
        <v>0.54717569328122095</v>
      </c>
      <c r="BN12" s="10">
        <f t="shared" si="66"/>
        <v>9.8827470686767161E-3</v>
      </c>
      <c r="BO12" s="31">
        <f t="shared" ref="BO12:BT12" si="67">SUM(BO6:BO11)</f>
        <v>3</v>
      </c>
      <c r="BP12" s="72">
        <f t="shared" si="67"/>
        <v>4320</v>
      </c>
      <c r="BQ12" s="97">
        <f t="shared" si="67"/>
        <v>235198</v>
      </c>
      <c r="BR12" s="31">
        <f t="shared" si="67"/>
        <v>640</v>
      </c>
      <c r="BS12" s="31">
        <f t="shared" si="67"/>
        <v>597</v>
      </c>
      <c r="BT12" s="31">
        <f t="shared" si="67"/>
        <v>441</v>
      </c>
      <c r="BV12" s="63">
        <f>(BK10*$BS10+BK11*$BS11)/200</f>
        <v>0.40317361111111105</v>
      </c>
      <c r="BW12" s="25"/>
      <c r="BX12" s="28" t="s">
        <v>45</v>
      </c>
      <c r="BY12" s="72">
        <f>SUM(BY6:BY11)</f>
        <v>2770.7</v>
      </c>
      <c r="BZ12" s="72">
        <f t="shared" ref="BZ12" si="68">SUM(BZ6:BZ11)</f>
        <v>2770.7</v>
      </c>
      <c r="CA12" s="30">
        <f>SUM(CA6:CA11)</f>
        <v>0</v>
      </c>
      <c r="CB12" s="30">
        <f>SUM(CB6:CB11)</f>
        <v>205.3</v>
      </c>
      <c r="CC12" s="10">
        <f>(CC6*$CR6+CC7*$CR7+CC8*$CR8+CC9*$CR9+CC10*$CR10+CC11*$CR11)/$CR12</f>
        <v>4.8242782010410476E-2</v>
      </c>
      <c r="CD12" s="31">
        <f>SUM(CD6:CD11)</f>
        <v>1488</v>
      </c>
      <c r="CE12" s="10">
        <f>(CE6*$CR6+CE7*$CR7+CE8*$CR8+CE9*$CR9+CE10*$CR10+CE11*$CR11)/$CR12</f>
        <v>0.25460636515912899</v>
      </c>
      <c r="CF12" s="30">
        <f>SUM(CF6:CF11)</f>
        <v>0</v>
      </c>
      <c r="CG12" s="10">
        <f>(CG6*$CR6+CG7*$CR7+CG8*$CR8+CG9*$CR9+CG10*$CR10+CG11*$CR11)/$CR12</f>
        <v>0</v>
      </c>
      <c r="CH12" s="30">
        <f>SUM(CH6:CH11)</f>
        <v>237.98</v>
      </c>
      <c r="CI12" s="10">
        <f>(CI6*$CR6+CI7*$CR7+CI8*$CR8+CI9*$CR9+CI10*$CR10+CI11*$CR11)/$CR12</f>
        <v>0.69715085283046052</v>
      </c>
      <c r="CJ12" s="10">
        <f>(CJ6*$CR6+CJ7*$CR7+CJ8*$CR8+CJ9*$CR9+CJ10*$CR10+CJ11*$CR11)/$CR12</f>
        <v>0.63998106572287972</v>
      </c>
      <c r="CK12" s="10">
        <f>(CK6*$CR6+CK7*$CR7+CK8*$CR8+CK9*$CR9+CK10*$CR10+CK11*$CR11)/$CR12</f>
        <v>9.7303275829722119E-2</v>
      </c>
      <c r="CL12" s="10">
        <f>(CL6*$CR6+CL7*$CR7+CL8*$CR8+CL9*$CR9+CL10*$CR10+CL11*$CR11)/$CR12</f>
        <v>0.59157120729093493</v>
      </c>
      <c r="CM12" s="10">
        <f>(CM6*$CR6+CM7*$CR7+CM8*$CR8+CM9*$CR9+CM10*$CR10+CM11*$CR11)/$CR12</f>
        <v>5.7169787107580909E-2</v>
      </c>
      <c r="CN12" s="31">
        <f>SUM(CN6:CN11)</f>
        <v>5</v>
      </c>
      <c r="CO12" s="52">
        <f>SUM(CO6:CO11)</f>
        <v>4464</v>
      </c>
      <c r="CP12" s="51">
        <f>SUM(CP6:CP11)</f>
        <v>262757</v>
      </c>
      <c r="CQ12" s="32">
        <f>SUM(CQ6:CQ11)</f>
        <v>640</v>
      </c>
      <c r="CR12" s="32">
        <v>597</v>
      </c>
      <c r="CS12" s="31">
        <f>SUM(CS6:CS11)</f>
        <v>442</v>
      </c>
      <c r="CV12" s="25"/>
      <c r="CW12" s="28" t="s">
        <v>45</v>
      </c>
      <c r="CX12" s="51">
        <f>SUM(CX6:CX11)</f>
        <v>0</v>
      </c>
      <c r="CY12" s="51">
        <f t="shared" ref="CY12" si="69">SUM(CY6:CY11)</f>
        <v>0</v>
      </c>
      <c r="CZ12" s="30">
        <f>SUM(CZ6:CZ11)</f>
        <v>0</v>
      </c>
      <c r="DA12" s="30">
        <f>SUM(DA6:DA11)</f>
        <v>0</v>
      </c>
      <c r="DN12" s="72">
        <f>SUM(DN6:DN11)</f>
        <v>0</v>
      </c>
      <c r="DP12" s="31">
        <f>SUM(DP6:DP11)</f>
        <v>640</v>
      </c>
      <c r="DQ12" s="31">
        <v>597</v>
      </c>
      <c r="DU12" s="25"/>
      <c r="DV12" s="28" t="s">
        <v>45</v>
      </c>
      <c r="DW12" s="51">
        <f>SUM(DW6:DW11)</f>
        <v>0</v>
      </c>
      <c r="DX12" s="51">
        <f t="shared" ref="DX12" si="70">SUM(DX6:DX11)</f>
        <v>0</v>
      </c>
      <c r="DY12" s="30">
        <f>SUM(DY6:DY11)</f>
        <v>0</v>
      </c>
      <c r="DZ12" s="30">
        <f>SUM(DZ6:DZ11)</f>
        <v>0</v>
      </c>
      <c r="EM12" s="72">
        <f>SUM(EM6:EM11)</f>
        <v>0</v>
      </c>
      <c r="EO12" s="31">
        <f>SUM(EO6:EO11)</f>
        <v>640</v>
      </c>
      <c r="EP12" s="31">
        <v>597</v>
      </c>
      <c r="ET12" s="25"/>
      <c r="EU12" s="28" t="s">
        <v>45</v>
      </c>
      <c r="EV12" s="51">
        <f>SUM(EV6:EV11)</f>
        <v>0</v>
      </c>
      <c r="EW12" s="51">
        <f t="shared" ref="EW12" si="71">SUM(EW6:EW11)</f>
        <v>0</v>
      </c>
      <c r="EX12" s="30">
        <f>SUM(EX6:EX11)</f>
        <v>0</v>
      </c>
      <c r="EY12" s="30">
        <f>SUM(EY6:EY11)</f>
        <v>0</v>
      </c>
      <c r="FL12" s="72">
        <f>SUM(FL6:FL11)</f>
        <v>0</v>
      </c>
      <c r="FN12" s="31">
        <f>SUM(FN6:FN11)</f>
        <v>640</v>
      </c>
      <c r="FO12" s="31">
        <v>597</v>
      </c>
      <c r="FS12" s="25"/>
      <c r="FT12" s="28" t="s">
        <v>45</v>
      </c>
      <c r="FU12" s="51">
        <f>SUM(FU6:FU11)</f>
        <v>0</v>
      </c>
      <c r="FV12" s="51">
        <f t="shared" ref="FV12" si="72">SUM(FV6:FV11)</f>
        <v>0</v>
      </c>
      <c r="FW12" s="30">
        <f>SUM(FW6:FW11)</f>
        <v>0</v>
      </c>
      <c r="FX12" s="30">
        <f>SUM(FX6:FX11)</f>
        <v>0</v>
      </c>
      <c r="GK12" s="72">
        <f>SUM(GK6:GK11)</f>
        <v>0</v>
      </c>
      <c r="GM12" s="31">
        <f>SUM(GM6:GM11)</f>
        <v>640</v>
      </c>
      <c r="GN12" s="31">
        <v>597</v>
      </c>
      <c r="GR12" s="25"/>
      <c r="GS12" s="28" t="s">
        <v>45</v>
      </c>
      <c r="GT12" s="51">
        <f>SUM(GT6:GT11)</f>
        <v>0</v>
      </c>
      <c r="GU12" s="51">
        <f t="shared" ref="GU12" si="73">SUM(GU6:GU11)</f>
        <v>0</v>
      </c>
      <c r="GV12" s="30">
        <f>SUM(GV6:GV11)</f>
        <v>0</v>
      </c>
      <c r="GW12" s="30">
        <f>SUM(GW6:GW11)</f>
        <v>0</v>
      </c>
      <c r="HJ12" s="72">
        <f>SUM(HJ6:HJ11)</f>
        <v>0</v>
      </c>
      <c r="HL12" s="31">
        <f>SUM(HL6:HL11)</f>
        <v>640</v>
      </c>
      <c r="HM12" s="31">
        <v>597</v>
      </c>
      <c r="HQ12" s="25"/>
      <c r="HR12" s="28" t="s">
        <v>45</v>
      </c>
      <c r="HS12" s="51">
        <f>SUM(HS6:HS11)</f>
        <v>0</v>
      </c>
      <c r="HT12" s="51">
        <f t="shared" ref="HT12" si="74">SUM(HT6:HT11)</f>
        <v>0</v>
      </c>
      <c r="HU12" s="30">
        <f>SUM(HU6:HU11)</f>
        <v>0</v>
      </c>
      <c r="HV12" s="30">
        <f>SUM(HV6:HV11)</f>
        <v>0</v>
      </c>
      <c r="II12" s="72">
        <f>SUM(II6:II11)</f>
        <v>0</v>
      </c>
      <c r="IK12" s="31">
        <f>SUM(IK6:IK11)</f>
        <v>640</v>
      </c>
      <c r="IL12" s="31">
        <v>597</v>
      </c>
      <c r="IP12" s="25"/>
      <c r="IQ12" s="28" t="s">
        <v>45</v>
      </c>
      <c r="IR12" s="51">
        <f>SUM(IR6:IR11)</f>
        <v>0</v>
      </c>
      <c r="IS12" s="51">
        <f t="shared" ref="IS12" si="75">SUM(IS6:IS11)</f>
        <v>0</v>
      </c>
      <c r="IT12" s="30">
        <f>SUM(IT6:IT11)</f>
        <v>0</v>
      </c>
      <c r="IU12" s="30">
        <f>SUM(IU6:IU11)</f>
        <v>0</v>
      </c>
      <c r="JH12" s="72">
        <f>SUM(JH6:JH11)</f>
        <v>0</v>
      </c>
      <c r="JJ12" s="31">
        <f>SUM(JJ6:JJ11)</f>
        <v>640</v>
      </c>
      <c r="JK12" s="31">
        <v>597</v>
      </c>
      <c r="JO12" s="25"/>
      <c r="JP12" s="28" t="s">
        <v>45</v>
      </c>
      <c r="JQ12" s="51">
        <f>SUM(JQ6:JQ11)</f>
        <v>0</v>
      </c>
      <c r="JR12" s="51">
        <f t="shared" ref="JR12" si="76">SUM(JR6:JR11)</f>
        <v>0</v>
      </c>
      <c r="JS12" s="30">
        <f>SUM(JS6:JS11)</f>
        <v>0</v>
      </c>
      <c r="JT12" s="30">
        <f>SUM(JT6:JT11)</f>
        <v>0</v>
      </c>
      <c r="KG12" s="72">
        <f>SUM(KG6:KG11)</f>
        <v>0</v>
      </c>
      <c r="KI12" s="31">
        <f>SUM(KI6:KI11)</f>
        <v>640</v>
      </c>
      <c r="KJ12" s="31">
        <v>597</v>
      </c>
    </row>
    <row r="13" spans="1:298" ht="14" x14ac:dyDescent="0.35">
      <c r="A13" s="24" t="s">
        <v>47</v>
      </c>
      <c r="B13" s="25">
        <v>3</v>
      </c>
      <c r="C13" s="19">
        <f>$B$4-F13-H13-J13</f>
        <v>739.33</v>
      </c>
      <c r="D13" s="19">
        <f>$B$4-E13-F13-H13-J13</f>
        <v>739.33</v>
      </c>
      <c r="E13" s="2">
        <v>0</v>
      </c>
      <c r="F13" s="2">
        <v>4.67</v>
      </c>
      <c r="G13" s="121">
        <f t="shared" si="60"/>
        <v>0.62768817204301075</v>
      </c>
      <c r="H13" s="2">
        <v>0</v>
      </c>
      <c r="I13" s="121">
        <f t="shared" si="3"/>
        <v>0</v>
      </c>
      <c r="J13" s="19">
        <v>0</v>
      </c>
      <c r="K13" s="121">
        <f t="shared" si="4"/>
        <v>0</v>
      </c>
      <c r="L13" s="2">
        <v>271.25</v>
      </c>
      <c r="M13" s="121">
        <f t="shared" si="5"/>
        <v>99.372311827956992</v>
      </c>
      <c r="N13" s="121">
        <f t="shared" si="6"/>
        <v>62.913978494623656</v>
      </c>
      <c r="O13" s="135">
        <v>100</v>
      </c>
      <c r="P13" s="121">
        <v>0</v>
      </c>
      <c r="Q13" s="2">
        <f>L13/$B$4</f>
        <v>0.36458333333333331</v>
      </c>
      <c r="R13" s="9">
        <f>SUM(D13,E13,F13,H13,J13)</f>
        <v>744</v>
      </c>
      <c r="S13" s="38">
        <v>87348</v>
      </c>
      <c r="T13" s="26">
        <v>216</v>
      </c>
      <c r="U13" s="2">
        <v>178</v>
      </c>
      <c r="V13" s="2">
        <v>130</v>
      </c>
      <c r="W13" s="2">
        <f>SUM(G13,I13,K13,N13,Q13)</f>
        <v>63.90625</v>
      </c>
      <c r="Y13" s="24" t="s">
        <v>47</v>
      </c>
      <c r="Z13" s="25">
        <v>3</v>
      </c>
      <c r="AA13" s="19">
        <f>$Z$4-AD13-AF13-AH13</f>
        <v>744</v>
      </c>
      <c r="AB13" s="19">
        <f>$Z$4-AC13-AD13-AF13-AH13</f>
        <v>744</v>
      </c>
      <c r="AC13" s="19">
        <v>0</v>
      </c>
      <c r="AD13" s="19">
        <v>0</v>
      </c>
      <c r="AE13" s="2">
        <f>AD13/$Z$4</f>
        <v>0</v>
      </c>
      <c r="AF13" s="19">
        <v>0</v>
      </c>
      <c r="AG13" s="2">
        <f>AF13/$Z$4</f>
        <v>0</v>
      </c>
      <c r="AH13" s="19">
        <v>0</v>
      </c>
      <c r="AI13" s="2">
        <f>AH13/$Z$4</f>
        <v>0</v>
      </c>
      <c r="AJ13" s="19">
        <v>296.22000000000003</v>
      </c>
      <c r="AK13" s="2">
        <f>AA13/$Z$4</f>
        <v>1</v>
      </c>
      <c r="AL13" s="2">
        <f>(AA13-AJ13)/$Z$4</f>
        <v>0.60185483870967738</v>
      </c>
      <c r="AM13" s="128">
        <f>IF((AND(AB13=0,AD13=0)),0,(AD13+AJ13)/(AB13+AD13+AJ13))</f>
        <v>0.28476668397069854</v>
      </c>
      <c r="AN13" s="2">
        <f>AR13/($Z$4*AT13)</f>
        <v>0.66970973782771537</v>
      </c>
      <c r="AO13" s="2">
        <f>AJ13/$Z$4</f>
        <v>0.39814516129032262</v>
      </c>
      <c r="AP13" s="2">
        <v>0</v>
      </c>
      <c r="AQ13" s="9">
        <f>SUM(AB13,AC13,AD13,AF13,AH13)</f>
        <v>744</v>
      </c>
      <c r="AR13" s="13">
        <v>88691</v>
      </c>
      <c r="AS13" s="26">
        <v>216</v>
      </c>
      <c r="AT13" s="2">
        <v>178</v>
      </c>
      <c r="AU13" s="2">
        <v>130</v>
      </c>
      <c r="AV13" s="63">
        <f>SUM(AE13,AG13,AI13,AL13,AO13)</f>
        <v>1</v>
      </c>
      <c r="AW13" s="63">
        <f>(AE10*AT10+AE11*AT11)/200</f>
        <v>0</v>
      </c>
      <c r="AX13" s="24" t="s">
        <v>47</v>
      </c>
      <c r="AY13" s="25">
        <v>3</v>
      </c>
      <c r="AZ13" s="2">
        <f>$AY$4-BC13-BE13-BG13</f>
        <v>704.52</v>
      </c>
      <c r="BA13" s="2">
        <f>$AY$4-BB13-BC13-BE13-BG13</f>
        <v>704.52</v>
      </c>
      <c r="BB13" s="2">
        <f>'[29]UNIT DATA'!L2</f>
        <v>0</v>
      </c>
      <c r="BC13" s="2">
        <f>'[29]UNIT DATA'!M2</f>
        <v>15.48</v>
      </c>
      <c r="BD13" s="2">
        <f>BC13/$AY$4</f>
        <v>2.1500000000000002E-2</v>
      </c>
      <c r="BE13" s="2">
        <f>'[29]UNIT DATA'!N2</f>
        <v>0</v>
      </c>
      <c r="BF13" s="2">
        <f>BE13/$AY$4</f>
        <v>0</v>
      </c>
      <c r="BG13" s="2">
        <f>'[29]UNIT DATA'!O2</f>
        <v>0</v>
      </c>
      <c r="BH13" s="2">
        <f>BG13/$AY$4</f>
        <v>0</v>
      </c>
      <c r="BI13" s="2">
        <f>'[29]UNIT DATA'!$P2</f>
        <v>314.11</v>
      </c>
      <c r="BJ13" s="2">
        <f>AZ13/$AY$4</f>
        <v>0.97849999999999993</v>
      </c>
      <c r="BK13" s="2">
        <f>(AZ13-BI13)/$AY$4</f>
        <v>0.54223611111111103</v>
      </c>
      <c r="BL13" s="128">
        <f>IF((AND(BA13=0,BC13=0)),0,(BC13+BI13)/(BA13+BC13+BI13))</f>
        <v>0.31871851157033582</v>
      </c>
      <c r="BM13" s="2">
        <f>BQ13/($AY$4*BS13)</f>
        <v>0.56805555555555554</v>
      </c>
      <c r="BN13" s="2">
        <f>BI13/$AY$4</f>
        <v>0.4362638888888889</v>
      </c>
      <c r="BO13" s="2">
        <f>'[29]UNIT DATA'!$Q2</f>
        <v>2</v>
      </c>
      <c r="BP13" s="9">
        <f>SUM(BA13,BB13,BC13,BE13,BG13)</f>
        <v>720</v>
      </c>
      <c r="BQ13" s="44">
        <v>72802</v>
      </c>
      <c r="BR13" s="26">
        <v>216</v>
      </c>
      <c r="BS13" s="2">
        <v>178</v>
      </c>
      <c r="BT13" s="2">
        <f>'[29]UNIT DATA'!$E2</f>
        <v>100</v>
      </c>
      <c r="BU13" s="63">
        <f>SUM(BD13,BF13,BH13,BK13,BN13)</f>
        <v>0.99999999999999989</v>
      </c>
      <c r="BW13" s="24" t="s">
        <v>47</v>
      </c>
      <c r="BX13" s="25">
        <v>3</v>
      </c>
      <c r="BY13" s="2">
        <f>$BX$4-CB13-CD13-CF13</f>
        <v>640.45000000000005</v>
      </c>
      <c r="BZ13" s="2">
        <f>$BX$4-CA13-CB13-CD13-CF13</f>
        <v>640.45000000000005</v>
      </c>
      <c r="CA13" s="2">
        <f>'[30]UNIT DATA'!L2</f>
        <v>0</v>
      </c>
      <c r="CB13" s="2">
        <f>'[30]UNIT DATA'!M2</f>
        <v>103.55</v>
      </c>
      <c r="CC13" s="2">
        <f>CB13/$BX$4</f>
        <v>0.13918010752688173</v>
      </c>
      <c r="CD13" s="2">
        <f>'[30]UNIT DATA'!N2</f>
        <v>0</v>
      </c>
      <c r="CE13" s="2">
        <f>CD13/$BX$4</f>
        <v>0</v>
      </c>
      <c r="CF13" s="2">
        <f>'[30]UNIT DATA'!O2</f>
        <v>0</v>
      </c>
      <c r="CG13" s="2">
        <f>CF13/$BX$4</f>
        <v>0</v>
      </c>
      <c r="CH13" s="2">
        <f>'[30]UNIT DATA'!P2</f>
        <v>264.55</v>
      </c>
      <c r="CI13" s="2">
        <f>BY13/$BX$4</f>
        <v>0.8608198924731183</v>
      </c>
      <c r="CJ13" s="2">
        <f>(BY13-CH13)/$BX$4</f>
        <v>0.50524193548387097</v>
      </c>
      <c r="CK13" s="128">
        <f>IF((AND(BZ13=0,CB13=0)),0,(CB13+CH13)/(BZ13+CB13+CH13))</f>
        <v>0.36497942590848254</v>
      </c>
      <c r="CL13" s="2">
        <f>CP13/($BX$4*CR13)</f>
        <v>0.53924278120091818</v>
      </c>
      <c r="CM13" s="2">
        <f>CH13/$BX$4</f>
        <v>0.35557795698924732</v>
      </c>
      <c r="CN13" s="2">
        <f>'[30]UNIT DATA'!Q2</f>
        <v>1</v>
      </c>
      <c r="CO13" s="9">
        <f>SUM(BZ13,CA13,CB13,CD13,CF13)</f>
        <v>744</v>
      </c>
      <c r="CP13" s="22">
        <f>'[30]UNIT DATA'!F2</f>
        <v>71413</v>
      </c>
      <c r="CQ13" s="26">
        <v>216</v>
      </c>
      <c r="CR13" s="2">
        <v>178</v>
      </c>
      <c r="CS13" s="2">
        <f>'[30]UNIT DATA'!E2</f>
        <v>145</v>
      </c>
      <c r="CT13" s="63">
        <f>SUM(CC13,CE13,CG13,CJ13,CM13)</f>
        <v>1</v>
      </c>
      <c r="CV13" s="24" t="s">
        <v>47</v>
      </c>
      <c r="CW13" s="25">
        <v>3</v>
      </c>
      <c r="DN13" s="9">
        <f>SUM(CY13,CZ13,DA13,DC13,DE13)</f>
        <v>0</v>
      </c>
      <c r="DP13" s="26">
        <v>216</v>
      </c>
      <c r="DQ13" s="2">
        <v>178</v>
      </c>
      <c r="DS13" s="63">
        <f>SUM(DB13,DD13,DF13,DI13,DL13)</f>
        <v>0</v>
      </c>
      <c r="DU13" s="24" t="s">
        <v>47</v>
      </c>
      <c r="DV13" s="25">
        <v>3</v>
      </c>
      <c r="EM13" s="9">
        <f>SUM(DX13,DY13,DZ13,EB13,ED13)</f>
        <v>0</v>
      </c>
      <c r="EO13" s="26">
        <v>216</v>
      </c>
      <c r="EP13" s="2">
        <v>178</v>
      </c>
      <c r="ER13" s="63">
        <f>SUM(EA13,EC13,EE13,EH13,EK13)</f>
        <v>0</v>
      </c>
      <c r="ET13" s="24" t="s">
        <v>47</v>
      </c>
      <c r="EU13" s="25">
        <v>3</v>
      </c>
      <c r="FL13" s="9">
        <f>SUM(EW13,EX13,EY13,FA13,FC13)</f>
        <v>0</v>
      </c>
      <c r="FN13" s="26">
        <v>216</v>
      </c>
      <c r="FO13" s="2">
        <v>178</v>
      </c>
      <c r="FQ13" s="63">
        <f>SUM(EZ13,FB13,FD13,FG13,FJ13)</f>
        <v>0</v>
      </c>
      <c r="FS13" s="24" t="s">
        <v>47</v>
      </c>
      <c r="FT13" s="25">
        <v>3</v>
      </c>
      <c r="GK13" s="9">
        <f>SUM(FV13,FW13,FX13,FZ13,GB13)</f>
        <v>0</v>
      </c>
      <c r="GM13" s="26">
        <v>216</v>
      </c>
      <c r="GN13" s="2">
        <v>178</v>
      </c>
      <c r="GP13" s="63">
        <f>SUM(FY13,GA13,GC13,GF13,GI13)</f>
        <v>0</v>
      </c>
      <c r="GR13" s="24" t="s">
        <v>47</v>
      </c>
      <c r="GS13" s="25">
        <v>3</v>
      </c>
      <c r="HJ13" s="9">
        <f>SUM(GU13,GV13,GW13,GY13,HA13)</f>
        <v>0</v>
      </c>
      <c r="HL13" s="26">
        <v>216</v>
      </c>
      <c r="HM13" s="2">
        <v>178</v>
      </c>
      <c r="HO13" s="63">
        <f>SUM(GX13,GZ13,HB13,HE13,HH13)</f>
        <v>0</v>
      </c>
      <c r="HQ13" s="24" t="s">
        <v>47</v>
      </c>
      <c r="HR13" s="25">
        <v>3</v>
      </c>
      <c r="II13" s="9">
        <f>SUM(HT13,HU13,HV13,HX13,HZ13)</f>
        <v>0</v>
      </c>
      <c r="IK13" s="26">
        <v>216</v>
      </c>
      <c r="IL13" s="2">
        <v>178</v>
      </c>
      <c r="IN13" s="63">
        <f>SUM(HW13,HY13,IA13,ID13,IG13)</f>
        <v>0</v>
      </c>
      <c r="IP13" s="24" t="s">
        <v>47</v>
      </c>
      <c r="IQ13" s="25">
        <v>3</v>
      </c>
      <c r="JH13" s="9">
        <f>SUM(IS13,IT13,IU13,IW13,IY13)</f>
        <v>0</v>
      </c>
      <c r="JJ13" s="26">
        <v>216</v>
      </c>
      <c r="JK13" s="2">
        <v>178</v>
      </c>
      <c r="JM13" s="63">
        <f>SUM(IV13,IX13,IZ13,JC13,JF13)</f>
        <v>0</v>
      </c>
      <c r="JO13" s="24" t="s">
        <v>47</v>
      </c>
      <c r="JP13" s="25">
        <v>3</v>
      </c>
      <c r="KG13" s="9">
        <f>SUM(JR13,JS13,JT13,JV13,JX13)</f>
        <v>0</v>
      </c>
      <c r="KI13" s="26">
        <v>216</v>
      </c>
      <c r="KJ13" s="2">
        <v>178</v>
      </c>
      <c r="KL13" s="63">
        <f>SUM(JU13,JW13,JY13,KB13,KE13)</f>
        <v>0</v>
      </c>
    </row>
    <row r="14" spans="1:298" ht="14" x14ac:dyDescent="0.35">
      <c r="A14" s="24" t="s">
        <v>49</v>
      </c>
      <c r="B14" s="25">
        <v>4</v>
      </c>
      <c r="C14" s="19">
        <f t="shared" ref="C14" si="77">$B$4-F14-H14-J14</f>
        <v>0</v>
      </c>
      <c r="D14" s="19">
        <f>$B$4-E14-F14-H14-J14</f>
        <v>0</v>
      </c>
      <c r="E14" s="2">
        <v>0</v>
      </c>
      <c r="F14" s="2">
        <v>744</v>
      </c>
      <c r="G14" s="121">
        <f t="shared" si="60"/>
        <v>100</v>
      </c>
      <c r="H14" s="2">
        <v>0</v>
      </c>
      <c r="I14" s="121">
        <f t="shared" si="3"/>
        <v>0</v>
      </c>
      <c r="J14" s="19">
        <v>0</v>
      </c>
      <c r="K14" s="121">
        <f t="shared" si="4"/>
        <v>0</v>
      </c>
      <c r="L14" s="2">
        <v>0</v>
      </c>
      <c r="M14" s="121">
        <f t="shared" si="5"/>
        <v>0</v>
      </c>
      <c r="N14" s="121">
        <f t="shared" si="6"/>
        <v>0</v>
      </c>
      <c r="O14" s="135">
        <v>22.913295099999999</v>
      </c>
      <c r="P14" s="121">
        <v>69.089861799999994</v>
      </c>
      <c r="Q14" s="2">
        <f t="shared" ref="Q14" si="78">L14/$B$4</f>
        <v>0</v>
      </c>
      <c r="R14" s="9">
        <f t="shared" ref="R14" si="79">SUM(D14,E14,F14,H14,J14)</f>
        <v>744</v>
      </c>
      <c r="S14" s="27">
        <v>0</v>
      </c>
      <c r="T14" s="26">
        <v>216</v>
      </c>
      <c r="U14" s="2">
        <v>216</v>
      </c>
      <c r="V14" s="2">
        <v>0</v>
      </c>
      <c r="W14" s="2">
        <f t="shared" ref="W14" si="80">SUM(G14,I14,K14,N14,Q14)</f>
        <v>100</v>
      </c>
      <c r="Y14" s="24" t="s">
        <v>49</v>
      </c>
      <c r="Z14" s="25">
        <v>4</v>
      </c>
      <c r="AA14" s="19">
        <f>$Z$4-AD14-AF14-AH14</f>
        <v>0</v>
      </c>
      <c r="AB14" s="19">
        <f>$Z$4-AC14-AD14-AF14-AH14</f>
        <v>0</v>
      </c>
      <c r="AC14" s="19">
        <v>0</v>
      </c>
      <c r="AD14" s="19">
        <v>744</v>
      </c>
      <c r="AE14" s="2">
        <f t="shared" ref="AE14" si="81">AD14/$Z$4</f>
        <v>1</v>
      </c>
      <c r="AF14" s="19">
        <v>0</v>
      </c>
      <c r="AG14" s="2">
        <f t="shared" ref="AG14" si="82">AF14/$Z$4</f>
        <v>0</v>
      </c>
      <c r="AH14" s="19">
        <v>0</v>
      </c>
      <c r="AI14" s="2">
        <f t="shared" ref="AI14" si="83">AH14/$Z$4</f>
        <v>0</v>
      </c>
      <c r="AJ14" s="19">
        <v>0</v>
      </c>
      <c r="AK14" s="2">
        <f t="shared" ref="AK14" si="84">AA14/$Z$4</f>
        <v>0</v>
      </c>
      <c r="AL14" s="2">
        <f t="shared" ref="AL14" si="85">(AA14-AJ14)/$Z$4</f>
        <v>0</v>
      </c>
      <c r="AM14" s="128">
        <f t="shared" ref="AM14" si="86">IF((AND(AB14=0,AD14=0)),0,(AD14+AJ14)/(AB14+AD14+AJ14))</f>
        <v>1</v>
      </c>
      <c r="AN14" s="2">
        <f t="shared" ref="AN14" si="87">AR14/($Z$4*AT14)</f>
        <v>0</v>
      </c>
      <c r="AO14" s="2">
        <f t="shared" ref="AO14" si="88">AJ14/$Z$4</f>
        <v>0</v>
      </c>
      <c r="AP14" s="2">
        <v>0</v>
      </c>
      <c r="AQ14" s="9">
        <f t="shared" ref="AQ14" si="89">SUM(AB14,AC14,AD14,AF14,AH14)</f>
        <v>744</v>
      </c>
      <c r="AR14" s="2">
        <v>0</v>
      </c>
      <c r="AS14" s="26">
        <v>216</v>
      </c>
      <c r="AT14" s="2">
        <v>216</v>
      </c>
      <c r="AU14" s="2">
        <v>0</v>
      </c>
      <c r="AV14" s="63">
        <f t="shared" ref="AV14" si="90">SUM(AE14,AG14,AI14,AL14,AO14)</f>
        <v>1</v>
      </c>
      <c r="AX14" s="24" t="s">
        <v>49</v>
      </c>
      <c r="AY14" s="25">
        <v>4</v>
      </c>
      <c r="AZ14" s="2">
        <f>$AY$4-BC14-BE14-BG14</f>
        <v>113.88</v>
      </c>
      <c r="BA14" s="2">
        <f>$AY$4-BB14-BC14-BE14-BG14</f>
        <v>113.88</v>
      </c>
      <c r="BB14" s="2">
        <f>'[29]UNIT DATA'!L3</f>
        <v>0</v>
      </c>
      <c r="BC14" s="2">
        <f>'[29]UNIT DATA'!M3</f>
        <v>606.12</v>
      </c>
      <c r="BD14" s="2">
        <f>BC14/$AY$4</f>
        <v>0.84183333333333332</v>
      </c>
      <c r="BE14" s="2">
        <f>'[29]UNIT DATA'!N3</f>
        <v>0</v>
      </c>
      <c r="BF14" s="2">
        <f>BE14/$AY$4</f>
        <v>0</v>
      </c>
      <c r="BG14" s="2">
        <f>'[29]UNIT DATA'!O3</f>
        <v>0</v>
      </c>
      <c r="BH14" s="2">
        <f>BG14/$AY$4</f>
        <v>0</v>
      </c>
      <c r="BI14" s="2">
        <f>'[29]UNIT DATA'!$P3</f>
        <v>66.84</v>
      </c>
      <c r="BJ14" s="2">
        <f>AZ14/$AY$4</f>
        <v>0.15816666666666665</v>
      </c>
      <c r="BK14" s="2">
        <f>(AZ14-BI14)/$AY$4</f>
        <v>6.5333333333333327E-2</v>
      </c>
      <c r="BL14" s="128">
        <f t="shared" ref="BL14" si="91">IF((AND(BA14=0,BC14=0)),0,(BC14+BI14)/(BA14+BC14+BI14))</f>
        <v>0.85526917797773372</v>
      </c>
      <c r="BM14" s="2">
        <f>BQ14/($AY$4*BS14)</f>
        <v>5.0919495884773659E-2</v>
      </c>
      <c r="BN14" s="2">
        <f>BI14/$AY$4</f>
        <v>9.2833333333333337E-2</v>
      </c>
      <c r="BO14" s="2">
        <f>'[29]UNIT DATA'!$Q3</f>
        <v>1</v>
      </c>
      <c r="BP14" s="9">
        <f t="shared" ref="BP14" si="92">SUM(BA14,BB14,BC14,BE14,BG14)</f>
        <v>720</v>
      </c>
      <c r="BQ14" s="44">
        <v>7919</v>
      </c>
      <c r="BR14" s="26">
        <v>216</v>
      </c>
      <c r="BS14" s="2">
        <v>216</v>
      </c>
      <c r="BT14" s="2">
        <f>'[29]UNIT DATA'!$E3</f>
        <v>80</v>
      </c>
      <c r="BU14" s="63">
        <f t="shared" ref="BU14" si="93">SUM(BD14,BF14,BH14,BK14,BN14)</f>
        <v>1</v>
      </c>
      <c r="BW14" s="24" t="s">
        <v>49</v>
      </c>
      <c r="BX14" s="25">
        <v>4</v>
      </c>
      <c r="BY14" s="2">
        <f t="shared" ref="BY14" si="94">$BX$4-CB14-CD14-CF14</f>
        <v>649.99</v>
      </c>
      <c r="BZ14" s="2">
        <f t="shared" ref="BZ14" si="95">$BX$4-CA14-CB14-CD14-CF14</f>
        <v>649.99</v>
      </c>
      <c r="CA14" s="2">
        <f>'[30]UNIT DATA'!L3</f>
        <v>0</v>
      </c>
      <c r="CB14" s="2">
        <f>'[30]UNIT DATA'!M3</f>
        <v>94.01</v>
      </c>
      <c r="CC14" s="2">
        <f t="shared" ref="CC14" si="96">CB14/$BX$4</f>
        <v>0.12635752688172044</v>
      </c>
      <c r="CD14" s="2">
        <f>'[30]UNIT DATA'!N3</f>
        <v>0</v>
      </c>
      <c r="CE14" s="2">
        <f t="shared" ref="CE14" si="97">CD14/$BX$4</f>
        <v>0</v>
      </c>
      <c r="CF14" s="2">
        <f>'[30]UNIT DATA'!O3</f>
        <v>0</v>
      </c>
      <c r="CG14" s="2">
        <f t="shared" ref="CG14" si="98">CF14/$BX$4</f>
        <v>0</v>
      </c>
      <c r="CH14" s="2">
        <f>'[30]UNIT DATA'!P3</f>
        <v>193.48</v>
      </c>
      <c r="CI14" s="2">
        <f t="shared" ref="CI14" si="99">BY14/$BX$4</f>
        <v>0.87364247311827958</v>
      </c>
      <c r="CJ14" s="2">
        <f t="shared" ref="CJ14" si="100">(BY14-CH14)/$BX$4</f>
        <v>0.6135887096774193</v>
      </c>
      <c r="CK14" s="128">
        <f t="shared" ref="CK14" si="101">IF((AND(BZ14=0,CB14=0)),0,(CB14+CH14)/(BZ14+CB14+CH14))</f>
        <v>0.30666254213423222</v>
      </c>
      <c r="CL14" s="2">
        <f t="shared" ref="CL14" si="102">CP14/($BX$4*CR14)</f>
        <v>0.52699372759856633</v>
      </c>
      <c r="CM14" s="2">
        <f t="shared" ref="CM14" si="103">CH14/$BX$4</f>
        <v>0.26005376344086018</v>
      </c>
      <c r="CN14" s="2">
        <f>'[30]UNIT DATA'!Q3</f>
        <v>6</v>
      </c>
      <c r="CO14" s="9">
        <f t="shared" ref="CO14" si="104">SUM(BZ14,CA14,CB14,CD14,CF14)</f>
        <v>744</v>
      </c>
      <c r="CP14" s="22">
        <f>'[30]UNIT DATA'!F3</f>
        <v>84690</v>
      </c>
      <c r="CQ14" s="26">
        <v>216</v>
      </c>
      <c r="CR14" s="2">
        <v>216</v>
      </c>
      <c r="CS14" s="2">
        <f>'[30]UNIT DATA'!E3</f>
        <v>170</v>
      </c>
      <c r="CT14" s="63">
        <f t="shared" ref="CT14" si="105">SUM(CC14,CE14,CG14,CJ14,CM14)</f>
        <v>0.99999999999999989</v>
      </c>
      <c r="CV14" s="24" t="s">
        <v>49</v>
      </c>
      <c r="CW14" s="25">
        <v>4</v>
      </c>
      <c r="DN14" s="9">
        <f t="shared" ref="DN14" si="106">SUM(CY14,CZ14,DA14,DC14,DE14)</f>
        <v>0</v>
      </c>
      <c r="DP14" s="26">
        <v>216</v>
      </c>
      <c r="DQ14" s="2">
        <v>216</v>
      </c>
      <c r="DS14" s="63">
        <f t="shared" ref="DS14" si="107">SUM(DB14,DD14,DF14,DI14,DL14)</f>
        <v>0</v>
      </c>
      <c r="DU14" s="24" t="s">
        <v>49</v>
      </c>
      <c r="DV14" s="25">
        <v>4</v>
      </c>
      <c r="EM14" s="9">
        <f t="shared" ref="EM14" si="108">SUM(DX14,DY14,DZ14,EB14,ED14)</f>
        <v>0</v>
      </c>
      <c r="EO14" s="26">
        <v>216</v>
      </c>
      <c r="EP14" s="2">
        <v>216</v>
      </c>
      <c r="ER14" s="63">
        <f t="shared" ref="ER14" si="109">SUM(EA14,EC14,EE14,EH14,EK14)</f>
        <v>0</v>
      </c>
      <c r="ET14" s="24" t="s">
        <v>49</v>
      </c>
      <c r="EU14" s="25">
        <v>4</v>
      </c>
      <c r="FL14" s="9">
        <f t="shared" ref="FL14" si="110">SUM(EW14,EX14,EY14,FA14,FC14)</f>
        <v>0</v>
      </c>
      <c r="FN14" s="26">
        <v>216</v>
      </c>
      <c r="FO14" s="2">
        <v>216</v>
      </c>
      <c r="FQ14" s="63">
        <f t="shared" ref="FQ14" si="111">SUM(EZ14,FB14,FD14,FG14,FJ14)</f>
        <v>0</v>
      </c>
      <c r="FS14" s="24" t="s">
        <v>49</v>
      </c>
      <c r="FT14" s="25">
        <v>4</v>
      </c>
      <c r="GK14" s="9">
        <f t="shared" ref="GK14" si="112">SUM(FV14,FW14,FX14,FZ14,GB14)</f>
        <v>0</v>
      </c>
      <c r="GM14" s="26">
        <v>216</v>
      </c>
      <c r="GN14" s="2">
        <v>216</v>
      </c>
      <c r="GP14" s="63">
        <f t="shared" ref="GP14" si="113">SUM(FY14,GA14,GC14,GF14,GI14)</f>
        <v>0</v>
      </c>
      <c r="GR14" s="24" t="s">
        <v>49</v>
      </c>
      <c r="GS14" s="25">
        <v>4</v>
      </c>
      <c r="HJ14" s="9">
        <f t="shared" ref="HJ14" si="114">SUM(GU14,GV14,GW14,GY14,HA14)</f>
        <v>0</v>
      </c>
      <c r="HL14" s="26">
        <v>216</v>
      </c>
      <c r="HM14" s="2">
        <v>216</v>
      </c>
      <c r="HO14" s="63">
        <f t="shared" ref="HO14" si="115">SUM(GX14,GZ14,HB14,HE14,HH14)</f>
        <v>0</v>
      </c>
      <c r="HQ14" s="24" t="s">
        <v>49</v>
      </c>
      <c r="HR14" s="25">
        <v>4</v>
      </c>
      <c r="II14" s="9">
        <f t="shared" ref="II14" si="116">SUM(HT14,HU14,HV14,HX14,HZ14)</f>
        <v>0</v>
      </c>
      <c r="IK14" s="26">
        <v>216</v>
      </c>
      <c r="IL14" s="2">
        <v>216</v>
      </c>
      <c r="IN14" s="63">
        <f t="shared" ref="IN14" si="117">SUM(HW14,HY14,IA14,ID14,IG14)</f>
        <v>0</v>
      </c>
      <c r="IP14" s="24" t="s">
        <v>49</v>
      </c>
      <c r="IQ14" s="25">
        <v>4</v>
      </c>
      <c r="JH14" s="9">
        <f t="shared" ref="JH14" si="118">SUM(IS14,IT14,IU14,IW14,IY14)</f>
        <v>0</v>
      </c>
      <c r="JJ14" s="26">
        <v>216</v>
      </c>
      <c r="JK14" s="2">
        <v>216</v>
      </c>
      <c r="JM14" s="63">
        <f t="shared" ref="JM14" si="119">SUM(IV14,IX14,IZ14,JC14,JF14)</f>
        <v>0</v>
      </c>
      <c r="JO14" s="24" t="s">
        <v>49</v>
      </c>
      <c r="JP14" s="25">
        <v>4</v>
      </c>
      <c r="KG14" s="9">
        <f t="shared" ref="KG14" si="120">SUM(JR14,JS14,JT14,JV14,JX14)</f>
        <v>0</v>
      </c>
      <c r="KI14" s="26">
        <v>216</v>
      </c>
      <c r="KJ14" s="2">
        <v>216</v>
      </c>
      <c r="KL14" s="63">
        <f t="shared" ref="KL14" si="121">SUM(JU14,JW14,JY14,KB14,KE14)</f>
        <v>0</v>
      </c>
    </row>
    <row r="15" spans="1:298" ht="14" hidden="1" x14ac:dyDescent="0.35">
      <c r="A15" s="24"/>
      <c r="B15" s="49" t="s">
        <v>45</v>
      </c>
      <c r="C15" s="10">
        <f>SUM(C13:C14)</f>
        <v>739.33</v>
      </c>
      <c r="D15" s="10">
        <f t="shared" ref="D15:L15" si="122">SUM(D13:D14)</f>
        <v>739.33</v>
      </c>
      <c r="E15" s="10">
        <f>SUM(E13:E14)</f>
        <v>0</v>
      </c>
      <c r="F15" s="10">
        <f t="shared" si="122"/>
        <v>748.67</v>
      </c>
      <c r="G15" s="121">
        <f t="shared" si="60"/>
        <v>100.62768817204299</v>
      </c>
      <c r="H15" s="10">
        <f t="shared" si="122"/>
        <v>0</v>
      </c>
      <c r="I15" s="121">
        <f t="shared" si="3"/>
        <v>0</v>
      </c>
      <c r="J15" s="11">
        <f>SUM(J13:J14)</f>
        <v>0</v>
      </c>
      <c r="K15" s="121">
        <f t="shared" si="4"/>
        <v>0</v>
      </c>
      <c r="L15" s="10">
        <f t="shared" si="122"/>
        <v>271.25</v>
      </c>
      <c r="M15" s="121">
        <f t="shared" si="5"/>
        <v>99.372311827956992</v>
      </c>
      <c r="N15" s="121">
        <f t="shared" si="6"/>
        <v>62.913978494623656</v>
      </c>
      <c r="O15" s="134">
        <v>31.878736799999999</v>
      </c>
      <c r="P15" s="134">
        <v>66.916282600000002</v>
      </c>
      <c r="Q15" s="130">
        <f>(Q13*U13+Q14*U14)/U15</f>
        <v>0.1647102368866328</v>
      </c>
      <c r="R15" s="52">
        <f>SUM(R13:R14)</f>
        <v>1488</v>
      </c>
      <c r="S15" s="50">
        <f>SUM(S13:S14)</f>
        <v>87348</v>
      </c>
      <c r="T15" s="32">
        <f>SUM(T13:T14)</f>
        <v>432</v>
      </c>
      <c r="U15" s="32">
        <f>SUM(U13:U14)</f>
        <v>394</v>
      </c>
      <c r="V15" s="32">
        <f>SUM(V13:V14)</f>
        <v>130</v>
      </c>
      <c r="Y15" s="24"/>
      <c r="Z15" s="49" t="s">
        <v>45</v>
      </c>
      <c r="AA15" s="11">
        <f>SUM(AA13:AA14)</f>
        <v>744</v>
      </c>
      <c r="AB15" s="11">
        <f t="shared" ref="AB15:AD15" si="123">SUM(AB13:AB14)</f>
        <v>744</v>
      </c>
      <c r="AC15" s="11">
        <f>SUM(AC13:AC14)</f>
        <v>0</v>
      </c>
      <c r="AD15" s="11">
        <f t="shared" si="123"/>
        <v>744</v>
      </c>
      <c r="AE15" s="10">
        <f>(AE13*$AT$13+AE14*$AT$14)/$AT$15</f>
        <v>0.54822335025380708</v>
      </c>
      <c r="AF15" s="11">
        <f t="shared" ref="AF15" si="124">SUM(AF13:AF14)</f>
        <v>0</v>
      </c>
      <c r="AG15" s="10">
        <f>(AG13*$AT$13+AG14*$AT$14)/$AT$15</f>
        <v>0</v>
      </c>
      <c r="AH15" s="11">
        <f>SUM(AH13:AH14)</f>
        <v>0</v>
      </c>
      <c r="AI15" s="10">
        <f>(AI13*$AT$13+AI14*$AT$14)/$AT$15</f>
        <v>0</v>
      </c>
      <c r="AJ15" s="11">
        <f>SUM(AJ13:AJ14)</f>
        <v>296.22000000000003</v>
      </c>
      <c r="AK15" s="10">
        <f>(AK13*$AT$13+AK14*$AT$14)/$AT$15</f>
        <v>0.45177664974619292</v>
      </c>
      <c r="AL15" s="10">
        <f t="shared" ref="AL15:AO15" si="125">(AL13*$AT$13+AL14*$AT$14)/$AT$15</f>
        <v>0.27190396266579336</v>
      </c>
      <c r="AM15" s="10">
        <f t="shared" si="125"/>
        <v>0.67687428869742217</v>
      </c>
      <c r="AN15" s="10">
        <f t="shared" si="125"/>
        <v>0.30255922165820642</v>
      </c>
      <c r="AO15" s="10">
        <f t="shared" si="125"/>
        <v>0.17987268708039955</v>
      </c>
      <c r="AP15" s="32">
        <f>SUM(AP13:AP14)</f>
        <v>0</v>
      </c>
      <c r="AQ15" s="52">
        <f>SUM(AQ13:AQ14)</f>
        <v>1488</v>
      </c>
      <c r="AR15" s="52">
        <f t="shared" ref="AR15" si="126">SUM(AR13:AR14)</f>
        <v>88691</v>
      </c>
      <c r="AS15" s="32">
        <f>SUM(AS13:AS14)</f>
        <v>432</v>
      </c>
      <c r="AT15" s="32">
        <f>SUM(AT13:AT14)</f>
        <v>394</v>
      </c>
      <c r="AU15" s="32">
        <f>SUM(AU13:AU14)</f>
        <v>130</v>
      </c>
      <c r="AX15" s="24"/>
      <c r="AY15" s="49" t="s">
        <v>45</v>
      </c>
      <c r="AZ15" s="11">
        <f>SUM(AZ13:AZ14)</f>
        <v>818.4</v>
      </c>
      <c r="BA15" s="11">
        <f t="shared" ref="BA15:BI15" si="127">SUM(BA13:BA14)</f>
        <v>818.4</v>
      </c>
      <c r="BB15" s="11">
        <f>SUM(BB13:BB14)</f>
        <v>0</v>
      </c>
      <c r="BC15" s="11">
        <f t="shared" si="127"/>
        <v>621.6</v>
      </c>
      <c r="BD15" s="10">
        <f>(BD13*$BS13+BD14*$BS14)/$BS15</f>
        <v>0.47122588832487305</v>
      </c>
      <c r="BE15" s="11">
        <f t="shared" si="127"/>
        <v>0</v>
      </c>
      <c r="BF15" s="10">
        <f>(BF13*$BS13+BF14*$BS14)/$BS15</f>
        <v>0</v>
      </c>
      <c r="BG15" s="11">
        <f t="shared" si="127"/>
        <v>0</v>
      </c>
      <c r="BH15" s="10">
        <f>(BH13*$BS13+BH14*$BS14)/$BS15</f>
        <v>0</v>
      </c>
      <c r="BI15" s="11">
        <f t="shared" si="127"/>
        <v>380.95000000000005</v>
      </c>
      <c r="BJ15" s="10">
        <f>(BJ13*$BS13+BJ14*$BS14)/$BS15</f>
        <v>0.52877411167512678</v>
      </c>
      <c r="BK15" s="10">
        <f>(BK13*$BS13+BK14*$BS14)/$BS15</f>
        <v>0.28078687253243084</v>
      </c>
      <c r="BL15" s="10">
        <f>(BL13*$BS13+BL14*$BS14)/$BS15</f>
        <v>0.61286811548911235</v>
      </c>
      <c r="BM15" s="10">
        <f>(BM13*$BS13+BM14*$BS14)/$BS15</f>
        <v>0.28454949238578675</v>
      </c>
      <c r="BN15" s="10">
        <f>(BN13*$BS13+BN14*$BS14)/$BS15</f>
        <v>0.24798723914269599</v>
      </c>
      <c r="BO15" s="32">
        <f t="shared" ref="BO15" si="128">SUM(BO13:BO14)</f>
        <v>3</v>
      </c>
      <c r="BP15" s="52">
        <f>SUM(BP13:BP14)</f>
        <v>1440</v>
      </c>
      <c r="BQ15" s="98">
        <f t="shared" ref="BQ15" si="129">SUM(BQ13:BQ14)</f>
        <v>80721</v>
      </c>
      <c r="BR15" s="32">
        <f>SUM(BR13:BR14)</f>
        <v>432</v>
      </c>
      <c r="BS15" s="32">
        <f>SUM(BS13:BS14)</f>
        <v>394</v>
      </c>
      <c r="BT15" s="32">
        <f t="shared" ref="BT15" si="130">SUM(BT13:BT14)</f>
        <v>180</v>
      </c>
      <c r="BW15" s="24"/>
      <c r="BX15" s="49" t="s">
        <v>45</v>
      </c>
      <c r="BY15" s="52">
        <f>SUM(BY13:BY14)</f>
        <v>1290.44</v>
      </c>
      <c r="BZ15" s="52">
        <f t="shared" ref="BZ15:CH15" si="131">SUM(BZ13:BZ14)</f>
        <v>1290.44</v>
      </c>
      <c r="CA15" s="11">
        <f>SUM(CA13:CA14)</f>
        <v>0</v>
      </c>
      <c r="CB15" s="11">
        <f t="shared" si="131"/>
        <v>197.56</v>
      </c>
      <c r="CC15" s="10">
        <f>(CC13*$CR13+CC14*$CR14)/$CR15</f>
        <v>0.13215046940669181</v>
      </c>
      <c r="CD15" s="11">
        <f t="shared" si="131"/>
        <v>0</v>
      </c>
      <c r="CE15" s="10">
        <f>(CE13*$CR13+CE14*$CR14)/$CR15</f>
        <v>0</v>
      </c>
      <c r="CF15" s="11">
        <f t="shared" si="131"/>
        <v>0</v>
      </c>
      <c r="CG15" s="10">
        <f>(CG13*$CR13+CG14*$CR14)/$CR15</f>
        <v>0</v>
      </c>
      <c r="CH15" s="11">
        <f t="shared" si="131"/>
        <v>458.03</v>
      </c>
      <c r="CI15" s="37">
        <f t="shared" ref="CI15:CM15" si="132">(CI13*$CR13+CI14*$CR14)/$CR15</f>
        <v>0.86784953059330827</v>
      </c>
      <c r="CJ15" s="37">
        <f t="shared" si="132"/>
        <v>0.56464016702145081</v>
      </c>
      <c r="CK15" s="37">
        <f t="shared" si="132"/>
        <v>0.33300874850940115</v>
      </c>
      <c r="CL15" s="37">
        <f t="shared" si="132"/>
        <v>0.53252756399759837</v>
      </c>
      <c r="CM15" s="37">
        <f t="shared" si="132"/>
        <v>0.30320936357185746</v>
      </c>
      <c r="CN15" s="32">
        <f>SUM(CN13:CN14)</f>
        <v>7</v>
      </c>
      <c r="CO15" s="52">
        <f>SUM(CO13:CO14)</f>
        <v>1488</v>
      </c>
      <c r="CP15" s="14">
        <f>SUM(CP13:CP14)</f>
        <v>156103</v>
      </c>
      <c r="CQ15" s="32">
        <f>SUM(CQ13:CQ14)</f>
        <v>432</v>
      </c>
      <c r="CR15" s="32">
        <v>394</v>
      </c>
      <c r="CS15" s="52">
        <f>SUM(CS13:CS14)</f>
        <v>315</v>
      </c>
      <c r="CV15" s="24"/>
      <c r="CW15" s="49" t="s">
        <v>45</v>
      </c>
      <c r="CX15" s="11">
        <f>SUM(CX13:CX14)</f>
        <v>0</v>
      </c>
      <c r="CY15" s="11">
        <f t="shared" ref="CY15:DA15" si="133">SUM(CY13:CY14)</f>
        <v>0</v>
      </c>
      <c r="CZ15" s="11">
        <f>SUM(CZ13:CZ14)</f>
        <v>0</v>
      </c>
      <c r="DA15" s="11">
        <f t="shared" si="133"/>
        <v>0</v>
      </c>
      <c r="DN15" s="52">
        <f>SUM(DN13:DN14)</f>
        <v>0</v>
      </c>
      <c r="DP15" s="32">
        <f>SUM(DP13:DP14)</f>
        <v>432</v>
      </c>
      <c r="DQ15" s="32">
        <v>394</v>
      </c>
      <c r="DU15" s="24"/>
      <c r="DV15" s="49" t="s">
        <v>45</v>
      </c>
      <c r="DW15" s="11">
        <f>SUM(DW13:DW14)</f>
        <v>0</v>
      </c>
      <c r="DX15" s="11">
        <f t="shared" ref="DX15:DZ15" si="134">SUM(DX13:DX14)</f>
        <v>0</v>
      </c>
      <c r="DY15" s="11">
        <f>SUM(DY13:DY14)</f>
        <v>0</v>
      </c>
      <c r="DZ15" s="11">
        <f t="shared" si="134"/>
        <v>0</v>
      </c>
      <c r="EM15" s="52">
        <f>SUM(EM13:EM14)</f>
        <v>0</v>
      </c>
      <c r="EO15" s="32">
        <f>SUM(EO13:EO14)</f>
        <v>432</v>
      </c>
      <c r="EP15" s="32">
        <v>394</v>
      </c>
      <c r="ET15" s="24"/>
      <c r="EU15" s="49" t="s">
        <v>45</v>
      </c>
      <c r="EV15" s="11">
        <f>SUM(EV13:EV14)</f>
        <v>0</v>
      </c>
      <c r="EW15" s="11">
        <f t="shared" ref="EW15:EY15" si="135">SUM(EW13:EW14)</f>
        <v>0</v>
      </c>
      <c r="EX15" s="11">
        <f>SUM(EX13:EX14)</f>
        <v>0</v>
      </c>
      <c r="EY15" s="11">
        <f t="shared" si="135"/>
        <v>0</v>
      </c>
      <c r="FL15" s="52">
        <f>SUM(FL13:FL14)</f>
        <v>0</v>
      </c>
      <c r="FN15" s="32">
        <f>SUM(FN13:FN14)</f>
        <v>432</v>
      </c>
      <c r="FO15" s="32">
        <v>394</v>
      </c>
      <c r="FS15" s="24"/>
      <c r="FT15" s="49" t="s">
        <v>45</v>
      </c>
      <c r="FU15" s="11">
        <f>SUM(FU13:FU14)</f>
        <v>0</v>
      </c>
      <c r="FV15" s="11">
        <f t="shared" ref="FV15:FX15" si="136">SUM(FV13:FV14)</f>
        <v>0</v>
      </c>
      <c r="FW15" s="11">
        <f>SUM(FW13:FW14)</f>
        <v>0</v>
      </c>
      <c r="FX15" s="11">
        <f t="shared" si="136"/>
        <v>0</v>
      </c>
      <c r="GK15" s="52">
        <f>SUM(GK13:GK14)</f>
        <v>0</v>
      </c>
      <c r="GM15" s="32">
        <f>SUM(GM13:GM14)</f>
        <v>432</v>
      </c>
      <c r="GN15" s="32">
        <v>394</v>
      </c>
      <c r="GR15" s="24"/>
      <c r="GS15" s="49" t="s">
        <v>45</v>
      </c>
      <c r="GT15" s="11">
        <f>SUM(GT13:GT14)</f>
        <v>0</v>
      </c>
      <c r="GU15" s="11">
        <f t="shared" ref="GU15:GW15" si="137">SUM(GU13:GU14)</f>
        <v>0</v>
      </c>
      <c r="GV15" s="11">
        <f>SUM(GV13:GV14)</f>
        <v>0</v>
      </c>
      <c r="GW15" s="11">
        <f t="shared" si="137"/>
        <v>0</v>
      </c>
      <c r="HJ15" s="52">
        <f>SUM(HJ13:HJ14)</f>
        <v>0</v>
      </c>
      <c r="HL15" s="32">
        <f>SUM(HL13:HL14)</f>
        <v>432</v>
      </c>
      <c r="HM15" s="32">
        <v>394</v>
      </c>
      <c r="HQ15" s="24"/>
      <c r="HR15" s="49" t="s">
        <v>45</v>
      </c>
      <c r="HS15" s="11">
        <f>SUM(HS13:HS14)</f>
        <v>0</v>
      </c>
      <c r="HT15" s="11">
        <f t="shared" ref="HT15:HV15" si="138">SUM(HT13:HT14)</f>
        <v>0</v>
      </c>
      <c r="HU15" s="11">
        <f>SUM(HU13:HU14)</f>
        <v>0</v>
      </c>
      <c r="HV15" s="11">
        <f t="shared" si="138"/>
        <v>0</v>
      </c>
      <c r="II15" s="52">
        <f>SUM(II13:II14)</f>
        <v>0</v>
      </c>
      <c r="IK15" s="32">
        <f>SUM(IK13:IK14)</f>
        <v>432</v>
      </c>
      <c r="IL15" s="32">
        <v>394</v>
      </c>
      <c r="IP15" s="24"/>
      <c r="IQ15" s="49" t="s">
        <v>45</v>
      </c>
      <c r="IR15" s="11">
        <f>SUM(IR13:IR14)</f>
        <v>0</v>
      </c>
      <c r="IS15" s="11">
        <f t="shared" ref="IS15:IU15" si="139">SUM(IS13:IS14)</f>
        <v>0</v>
      </c>
      <c r="IT15" s="11">
        <f>SUM(IT13:IT14)</f>
        <v>0</v>
      </c>
      <c r="IU15" s="11">
        <f t="shared" si="139"/>
        <v>0</v>
      </c>
      <c r="JH15" s="52">
        <f>SUM(JH13:JH14)</f>
        <v>0</v>
      </c>
      <c r="JJ15" s="32">
        <f>SUM(JJ13:JJ14)</f>
        <v>432</v>
      </c>
      <c r="JK15" s="32">
        <v>394</v>
      </c>
      <c r="JO15" s="24"/>
      <c r="JP15" s="49" t="s">
        <v>45</v>
      </c>
      <c r="JQ15" s="11">
        <f>SUM(JQ13:JQ14)</f>
        <v>0</v>
      </c>
      <c r="JR15" s="11">
        <f t="shared" ref="JR15:JT15" si="140">SUM(JR13:JR14)</f>
        <v>0</v>
      </c>
      <c r="JS15" s="11">
        <f>SUM(JS13:JS14)</f>
        <v>0</v>
      </c>
      <c r="JT15" s="11">
        <f t="shared" si="140"/>
        <v>0</v>
      </c>
      <c r="KG15" s="52">
        <f>SUM(KG13:KG14)</f>
        <v>0</v>
      </c>
      <c r="KI15" s="32">
        <f>SUM(KI13:KI14)</f>
        <v>432</v>
      </c>
      <c r="KJ15" s="32">
        <v>394</v>
      </c>
    </row>
    <row r="16" spans="1:298" ht="14.5" x14ac:dyDescent="0.35">
      <c r="A16" s="24" t="s">
        <v>50</v>
      </c>
      <c r="B16" s="25">
        <v>5</v>
      </c>
      <c r="C16" s="19">
        <f>$B$4-F16-H16-J16</f>
        <v>628.75</v>
      </c>
      <c r="D16" s="19">
        <f>$B$4-E16-F16-H16-J16</f>
        <v>628.75</v>
      </c>
      <c r="E16" s="2">
        <v>0</v>
      </c>
      <c r="F16" s="2">
        <v>115.25</v>
      </c>
      <c r="G16" s="121">
        <f t="shared" si="60"/>
        <v>15.490591397849462</v>
      </c>
      <c r="H16" s="2">
        <v>0</v>
      </c>
      <c r="I16" s="121">
        <f t="shared" si="3"/>
        <v>0</v>
      </c>
      <c r="J16" s="19">
        <v>0</v>
      </c>
      <c r="K16" s="121">
        <f t="shared" si="4"/>
        <v>0</v>
      </c>
      <c r="L16" s="2">
        <v>71.64</v>
      </c>
      <c r="M16" s="121">
        <f t="shared" si="5"/>
        <v>84.509408602150543</v>
      </c>
      <c r="N16" s="121">
        <f t="shared" si="6"/>
        <v>74.880376344086017</v>
      </c>
      <c r="O16" s="135">
        <v>100</v>
      </c>
      <c r="P16" s="121">
        <v>0</v>
      </c>
      <c r="Q16" s="2">
        <f>L16/$B$4</f>
        <v>9.6290322580645168E-2</v>
      </c>
      <c r="R16" s="9">
        <f>SUM(D16,E16,F16,H16,J16)</f>
        <v>744</v>
      </c>
      <c r="S16" s="38">
        <v>179910</v>
      </c>
      <c r="T16" s="2">
        <v>410</v>
      </c>
      <c r="U16" s="2">
        <v>350</v>
      </c>
      <c r="V16" s="2">
        <v>0</v>
      </c>
      <c r="W16" s="2">
        <f>SUM(G16,I16,K16,N16,Q16)</f>
        <v>90.467258064516116</v>
      </c>
      <c r="Y16" s="24" t="s">
        <v>50</v>
      </c>
      <c r="Z16" s="25">
        <v>5</v>
      </c>
      <c r="AA16" s="19">
        <f>$Z$4-AD16-AF16-AH16</f>
        <v>744</v>
      </c>
      <c r="AB16" s="19">
        <f>$Z$4-AC16-AD16-AF16-AH16</f>
        <v>744</v>
      </c>
      <c r="AC16" s="19">
        <v>0</v>
      </c>
      <c r="AD16" s="19">
        <v>0</v>
      </c>
      <c r="AE16" s="2">
        <f>AD16/$Z$4</f>
        <v>0</v>
      </c>
      <c r="AF16" s="19">
        <v>0</v>
      </c>
      <c r="AG16" s="2">
        <f>AF16/$Z$4</f>
        <v>0</v>
      </c>
      <c r="AH16" s="19">
        <v>0</v>
      </c>
      <c r="AI16" s="2">
        <f>AH16/$Z$4</f>
        <v>0</v>
      </c>
      <c r="AJ16" s="19">
        <v>0</v>
      </c>
      <c r="AK16" s="2">
        <f>AA16/$Z$4</f>
        <v>1</v>
      </c>
      <c r="AL16" s="2">
        <f>(AA16-AJ16)/$Z$4</f>
        <v>1</v>
      </c>
      <c r="AM16" s="128">
        <f>IF((AND(AB16=0,AD16=0)),0,(AD16+AJ16)/(AB16+AD16+AJ16))</f>
        <v>0</v>
      </c>
      <c r="AN16" s="2">
        <f>AR16/($Z$4*AT16)</f>
        <v>0.87569124423963129</v>
      </c>
      <c r="AO16" s="2">
        <f>AJ16/$Z$4</f>
        <v>0</v>
      </c>
      <c r="AP16" s="2">
        <v>0</v>
      </c>
      <c r="AQ16" s="9">
        <f>SUM(AB16,AC16,AD16,AF16,AH16)</f>
        <v>744</v>
      </c>
      <c r="AR16" s="13">
        <v>228030</v>
      </c>
      <c r="AS16" s="2">
        <v>410</v>
      </c>
      <c r="AT16" s="2">
        <v>350</v>
      </c>
      <c r="AU16" s="2">
        <v>410</v>
      </c>
      <c r="AV16" s="63">
        <f>SUM(AE16,AG16,AI16,AL16,AO16)</f>
        <v>1</v>
      </c>
      <c r="AX16" s="24" t="s">
        <v>50</v>
      </c>
      <c r="AY16" s="25">
        <v>5</v>
      </c>
      <c r="AZ16" s="2">
        <f>$AY$4-BC16-BE16-BG16</f>
        <v>720</v>
      </c>
      <c r="BA16" s="2">
        <f>$AY$4-BB16-BC16-BE16-BG16</f>
        <v>720</v>
      </c>
      <c r="BB16" s="2">
        <f>'[31]UNIT DATA'!L2</f>
        <v>0</v>
      </c>
      <c r="BC16" s="2">
        <f>'[31]UNIT DATA'!M2</f>
        <v>0</v>
      </c>
      <c r="BD16" s="2">
        <f>BC16/$AY$4</f>
        <v>0</v>
      </c>
      <c r="BE16" s="2">
        <f>'[31]UNIT DATA'!$N2</f>
        <v>0</v>
      </c>
      <c r="BF16" s="2">
        <f>BE16/$AY$4</f>
        <v>0</v>
      </c>
      <c r="BG16" s="2">
        <f>'[31]UNIT DATA'!$O2</f>
        <v>0</v>
      </c>
      <c r="BH16" s="2">
        <f>BG16/$AY$4</f>
        <v>0</v>
      </c>
      <c r="BI16" s="2">
        <f>'[31]UNIT DATA'!$P2</f>
        <v>28.92</v>
      </c>
      <c r="BJ16" s="2">
        <f>AZ16/$AY$4</f>
        <v>1</v>
      </c>
      <c r="BK16" s="2">
        <f>(AZ16-BI16)/$AY$4</f>
        <v>0.95983333333333343</v>
      </c>
      <c r="BL16" s="128">
        <f>IF((AND(BA16=0,BC16=0)),0,(BC16+BI16)/(BA16+BC16+BI16))</f>
        <v>3.8615606473321587E-2</v>
      </c>
      <c r="BM16" s="2">
        <f>BQ16/($AY$4*BS16)</f>
        <v>0.83964285714285714</v>
      </c>
      <c r="BN16" s="2">
        <f>BI16/$AY$4</f>
        <v>4.016666666666667E-2</v>
      </c>
      <c r="BO16" s="2">
        <v>0</v>
      </c>
      <c r="BP16" s="9">
        <f>SUM(BA16,BB16,BC16,BE16,BG16)</f>
        <v>720</v>
      </c>
      <c r="BQ16" s="44">
        <v>211590</v>
      </c>
      <c r="BR16" s="2">
        <v>410</v>
      </c>
      <c r="BS16" s="2">
        <v>350</v>
      </c>
      <c r="BT16" s="94">
        <f>'[31]UNIT DATA'!$E$2</f>
        <v>290</v>
      </c>
      <c r="BU16" s="63">
        <f>SUM(BD16,BF16,BH16,BK16,BN16)</f>
        <v>1</v>
      </c>
      <c r="BW16" s="24" t="s">
        <v>50</v>
      </c>
      <c r="BX16" s="25">
        <v>5</v>
      </c>
      <c r="BY16" s="2">
        <f>$BX$4-CB16-CD16-CF16</f>
        <v>670.7</v>
      </c>
      <c r="BZ16" s="2">
        <f>$BX$4-CA16-CB16-CD16-CF16</f>
        <v>670.7</v>
      </c>
      <c r="CA16" s="2">
        <f>'[32]UNIT DATA'!L2</f>
        <v>0</v>
      </c>
      <c r="CB16" s="2">
        <f>'[32]UNIT DATA'!M2</f>
        <v>73.3</v>
      </c>
      <c r="CC16" s="2">
        <f>CB16/$BX$4</f>
        <v>9.8521505376344076E-2</v>
      </c>
      <c r="CD16" s="2">
        <f>'[32]UNIT DATA'!N2</f>
        <v>0</v>
      </c>
      <c r="CE16" s="2">
        <f>CD16/$BX$4</f>
        <v>0</v>
      </c>
      <c r="CF16" s="2">
        <f>'[32]UNIT DATA'!O2</f>
        <v>0</v>
      </c>
      <c r="CG16" s="2">
        <f>CF16/$BX$4</f>
        <v>0</v>
      </c>
      <c r="CH16" s="2">
        <f>'[32]UNIT DATA'!P2</f>
        <v>6.8</v>
      </c>
      <c r="CI16" s="2">
        <f>BY16/$BX$4</f>
        <v>0.90147849462365592</v>
      </c>
      <c r="CJ16" s="2">
        <f>(BY16-CH16)/$BX$4</f>
        <v>0.89233870967741946</v>
      </c>
      <c r="CK16" s="128">
        <f>IF((AND(BZ16=0,CB16=0)),0,(CB16+CH16)/(BZ16+CB16+CH16))</f>
        <v>0.10668620138518912</v>
      </c>
      <c r="CL16" s="2">
        <f>CP16/($BX$4*CR16)</f>
        <v>0.84020737327188943</v>
      </c>
      <c r="CM16" s="2">
        <f>CH16/$BX$4</f>
        <v>9.1397849462365593E-3</v>
      </c>
      <c r="CN16" s="2">
        <f>'[32]UNIT DATA'!V2</f>
        <v>0</v>
      </c>
      <c r="CO16" s="9">
        <f>SUM(BZ16,CA16,CB16,CD16,CF16)</f>
        <v>744</v>
      </c>
      <c r="CP16" s="22">
        <f>'[32]UNIT DATA'!F2</f>
        <v>218790</v>
      </c>
      <c r="CQ16" s="2">
        <v>410</v>
      </c>
      <c r="CR16" s="2">
        <v>350</v>
      </c>
      <c r="CS16" s="2">
        <f>'[32]UNIT DATA'!E2</f>
        <v>410</v>
      </c>
      <c r="CT16" s="63">
        <f>SUM(CC16,CE16,CG16,CJ16,CM16)</f>
        <v>1</v>
      </c>
      <c r="CV16" s="24" t="s">
        <v>50</v>
      </c>
      <c r="CW16" s="25">
        <v>5</v>
      </c>
      <c r="DN16" s="9">
        <f>SUM(CY16,CZ16,DA16,DC16,DE16)</f>
        <v>0</v>
      </c>
      <c r="DP16" s="2">
        <v>410</v>
      </c>
      <c r="DQ16" s="2">
        <v>350</v>
      </c>
      <c r="DS16" s="63">
        <f>SUM(DB16,DD16,DF16,DI16,DL16)</f>
        <v>0</v>
      </c>
      <c r="DU16" s="24" t="s">
        <v>50</v>
      </c>
      <c r="DV16" s="25">
        <v>5</v>
      </c>
      <c r="EM16" s="9">
        <f>SUM(DX16,DY16,DZ16,EB16,ED16)</f>
        <v>0</v>
      </c>
      <c r="EO16" s="2">
        <v>410</v>
      </c>
      <c r="EP16" s="2">
        <v>350</v>
      </c>
      <c r="ER16" s="63">
        <f>SUM(EA16,EC16,EE16,EH16,EK16)</f>
        <v>0</v>
      </c>
      <c r="ET16" s="24" t="s">
        <v>50</v>
      </c>
      <c r="EU16" s="25">
        <v>5</v>
      </c>
      <c r="FL16" s="9">
        <f>SUM(EW16,EX16,EY16,FA16,FC16)</f>
        <v>0</v>
      </c>
      <c r="FN16" s="2">
        <v>410</v>
      </c>
      <c r="FO16" s="2">
        <v>350</v>
      </c>
      <c r="FQ16" s="63">
        <f>SUM(EZ16,FB16,FD16,FG16,FJ16)</f>
        <v>0</v>
      </c>
      <c r="FS16" s="24" t="s">
        <v>50</v>
      </c>
      <c r="FT16" s="25">
        <v>5</v>
      </c>
      <c r="GK16" s="9">
        <f>SUM(FV16,FW16,FX16,FZ16,GB16)</f>
        <v>0</v>
      </c>
      <c r="GM16" s="2">
        <v>410</v>
      </c>
      <c r="GN16" s="2">
        <v>350</v>
      </c>
      <c r="GP16" s="63">
        <f>SUM(FY16,GA16,GC16,GF16,GI16)</f>
        <v>0</v>
      </c>
      <c r="GR16" s="24" t="s">
        <v>50</v>
      </c>
      <c r="GS16" s="25">
        <v>5</v>
      </c>
      <c r="HJ16" s="9">
        <f>SUM(GU16,GV16,GW16,GY16,HA16)</f>
        <v>0</v>
      </c>
      <c r="HL16" s="2">
        <v>410</v>
      </c>
      <c r="HM16" s="2">
        <v>350</v>
      </c>
      <c r="HO16" s="63">
        <f>SUM(GX16,GZ16,HB16,HE16,HH16)</f>
        <v>0</v>
      </c>
      <c r="HQ16" s="24" t="s">
        <v>50</v>
      </c>
      <c r="HR16" s="25">
        <v>5</v>
      </c>
      <c r="II16" s="9">
        <f>SUM(HT16,HU16,HV16,HX16,HZ16)</f>
        <v>0</v>
      </c>
      <c r="IK16" s="2">
        <v>410</v>
      </c>
      <c r="IL16" s="2">
        <v>350</v>
      </c>
      <c r="IN16" s="63">
        <f>SUM(HW16,HY16,IA16,ID16,IG16)</f>
        <v>0</v>
      </c>
      <c r="IP16" s="24" t="s">
        <v>50</v>
      </c>
      <c r="IQ16" s="25">
        <v>5</v>
      </c>
      <c r="JH16" s="9">
        <f>SUM(IS16,IT16,IU16,IW16,IY16)</f>
        <v>0</v>
      </c>
      <c r="JJ16" s="2">
        <v>410</v>
      </c>
      <c r="JK16" s="2">
        <v>350</v>
      </c>
      <c r="JM16" s="63">
        <f>SUM(IV16,IX16,IZ16,JC16,JF16)</f>
        <v>0</v>
      </c>
      <c r="JO16" s="24" t="s">
        <v>50</v>
      </c>
      <c r="JP16" s="25">
        <v>5</v>
      </c>
      <c r="KG16" s="9">
        <f>SUM(JR16,JS16,JT16,JV16,JX16)</f>
        <v>0</v>
      </c>
      <c r="KI16" s="2">
        <v>410</v>
      </c>
      <c r="KJ16" s="2">
        <v>350</v>
      </c>
      <c r="KL16" s="63">
        <f>SUM(JU16,JW16,JY16,KB16,KE16)</f>
        <v>0</v>
      </c>
    </row>
    <row r="17" spans="1:298" ht="14.5" x14ac:dyDescent="0.35">
      <c r="A17" s="24" t="s">
        <v>52</v>
      </c>
      <c r="B17" s="25">
        <v>6</v>
      </c>
      <c r="C17" s="19">
        <f t="shared" ref="C17" si="141">$B$4-F17-H17-J17</f>
        <v>744</v>
      </c>
      <c r="D17" s="19">
        <f>$B$4-E17-F17-H17-J17</f>
        <v>744</v>
      </c>
      <c r="E17" s="2">
        <v>0</v>
      </c>
      <c r="F17" s="2">
        <v>0</v>
      </c>
      <c r="G17" s="121">
        <f t="shared" si="60"/>
        <v>0</v>
      </c>
      <c r="H17" s="2">
        <v>0</v>
      </c>
      <c r="I17" s="121">
        <f t="shared" si="3"/>
        <v>0</v>
      </c>
      <c r="J17" s="19">
        <v>0</v>
      </c>
      <c r="K17" s="121">
        <f t="shared" si="4"/>
        <v>0</v>
      </c>
      <c r="L17" s="2">
        <v>348.17</v>
      </c>
      <c r="M17" s="121">
        <f t="shared" si="5"/>
        <v>100</v>
      </c>
      <c r="N17" s="121">
        <f t="shared" si="6"/>
        <v>53.202956989247305</v>
      </c>
      <c r="O17" s="135">
        <v>20.494623699999998</v>
      </c>
      <c r="P17" s="121">
        <v>56.697388599999996</v>
      </c>
      <c r="Q17" s="2">
        <f t="shared" ref="Q17" si="142">L17/$B$4</f>
        <v>0.46797043010752692</v>
      </c>
      <c r="R17" s="9">
        <f t="shared" ref="R17" si="143">SUM(D17,E17,F17,H17,J17)</f>
        <v>744</v>
      </c>
      <c r="S17" s="38">
        <v>174250</v>
      </c>
      <c r="T17" s="2">
        <v>410</v>
      </c>
      <c r="U17" s="2">
        <v>350</v>
      </c>
      <c r="V17" s="9">
        <v>350</v>
      </c>
      <c r="W17" s="2">
        <f t="shared" ref="W17" si="144">SUM(G17,I17,K17,N17,Q17)</f>
        <v>53.670927419354832</v>
      </c>
      <c r="Y17" s="24" t="s">
        <v>52</v>
      </c>
      <c r="Z17" s="25">
        <v>6</v>
      </c>
      <c r="AA17" s="2">
        <f>$Z$4-AD17-AF17-AH17</f>
        <v>646.54999999999995</v>
      </c>
      <c r="AB17" s="2">
        <f>$Z$4-AC17-AD17-AF17-AH17</f>
        <v>646.54999999999995</v>
      </c>
      <c r="AC17" s="19">
        <v>0</v>
      </c>
      <c r="AD17" s="19">
        <v>97.45</v>
      </c>
      <c r="AE17" s="2">
        <f t="shared" ref="AE17" si="145">AD17/$Z$4</f>
        <v>0.13098118279569892</v>
      </c>
      <c r="AF17" s="19">
        <v>0</v>
      </c>
      <c r="AG17" s="2">
        <f t="shared" ref="AG17" si="146">AF17/$Z$4</f>
        <v>0</v>
      </c>
      <c r="AH17" s="19">
        <v>0</v>
      </c>
      <c r="AI17" s="2">
        <f t="shared" ref="AI17" si="147">AH17/$Z$4</f>
        <v>0</v>
      </c>
      <c r="AJ17" s="2">
        <v>49.49</v>
      </c>
      <c r="AK17" s="2">
        <f t="shared" ref="AK17" si="148">AA17/$Z$4</f>
        <v>0.86901881720430096</v>
      </c>
      <c r="AL17" s="2">
        <f t="shared" ref="AL17" si="149">(AA17-AJ17)/$Z$4</f>
        <v>0.80249999999999988</v>
      </c>
      <c r="AM17" s="128">
        <f t="shared" ref="AM17" si="150">IF((AND(AB17=0,AD17=0)),0,(AD17+AJ17)/(AB17+AD17+AJ17))</f>
        <v>0.18518191785655774</v>
      </c>
      <c r="AN17" s="2">
        <f t="shared" ref="AN17" si="151">AR17/($Z$4*AT17)</f>
        <v>0.71090629800307215</v>
      </c>
      <c r="AO17" s="2">
        <f t="shared" ref="AO17" si="152">AJ17/$Z$4</f>
        <v>6.6518817204301084E-2</v>
      </c>
      <c r="AP17" s="2">
        <v>2</v>
      </c>
      <c r="AQ17" s="9">
        <f t="shared" ref="AQ17" si="153">SUM(AB17,AC17,AD17,AF17,AH17)</f>
        <v>744</v>
      </c>
      <c r="AR17" s="13">
        <v>185120</v>
      </c>
      <c r="AS17" s="2">
        <v>410</v>
      </c>
      <c r="AT17" s="2">
        <v>350</v>
      </c>
      <c r="AU17" s="2">
        <v>360</v>
      </c>
      <c r="AV17" s="63">
        <f t="shared" ref="AV17" si="154">SUM(AE17,AG17,AI17,AL17,AO17)</f>
        <v>0.99999999999999989</v>
      </c>
      <c r="AX17" s="24" t="s">
        <v>52</v>
      </c>
      <c r="AY17" s="25">
        <v>6</v>
      </c>
      <c r="AZ17" s="2">
        <f>$AY$4-BC17-BE17-BG17</f>
        <v>655.21</v>
      </c>
      <c r="BA17" s="2">
        <f>$AY$4-BB17-BC17-BE17-BG17</f>
        <v>655.21</v>
      </c>
      <c r="BB17" s="2">
        <f>'[31]UNIT DATA'!L3</f>
        <v>0</v>
      </c>
      <c r="BC17" s="2">
        <f>'[31]UNIT DATA'!M3</f>
        <v>64.790000000000006</v>
      </c>
      <c r="BD17" s="2">
        <f>BC17/$AY$4</f>
        <v>8.9986111111111114E-2</v>
      </c>
      <c r="BE17" s="2">
        <f>'[31]UNIT DATA'!$N3</f>
        <v>0</v>
      </c>
      <c r="BF17" s="2">
        <f>BE17/$AY$4</f>
        <v>0</v>
      </c>
      <c r="BG17" s="2">
        <f>'[31]UNIT DATA'!$O3</f>
        <v>0</v>
      </c>
      <c r="BH17" s="2">
        <f>BG17/$AY$4</f>
        <v>0</v>
      </c>
      <c r="BI17" s="2">
        <f>'[31]UNIT DATA'!$P3</f>
        <v>28.75</v>
      </c>
      <c r="BJ17" s="2">
        <f>AZ17/$AY$4</f>
        <v>0.9100138888888889</v>
      </c>
      <c r="BK17" s="2">
        <f>(AZ17-BI17)/$AY$4</f>
        <v>0.87008333333333343</v>
      </c>
      <c r="BL17" s="128">
        <f t="shared" ref="BL17" si="155">IF((AND(BA17=0,BC17=0)),0,(BC17+BI17)/(BA17+BC17+BI17))</f>
        <v>0.12492821368948248</v>
      </c>
      <c r="BM17" s="2">
        <f>BQ17/($AY$4*BS17)</f>
        <v>0.71730158730158733</v>
      </c>
      <c r="BN17" s="2">
        <f>BI17/$AY$4</f>
        <v>3.9930555555555552E-2</v>
      </c>
      <c r="BO17" s="2">
        <v>2</v>
      </c>
      <c r="BP17" s="9">
        <f t="shared" ref="BP17" si="156">SUM(BA17,BB17,BC17,BE17,BG17)</f>
        <v>720</v>
      </c>
      <c r="BQ17" s="44">
        <v>180760</v>
      </c>
      <c r="BR17" s="2">
        <v>410</v>
      </c>
      <c r="BS17" s="2">
        <v>350</v>
      </c>
      <c r="BT17" s="94">
        <f>'[31]UNIT DATA'!$E$3</f>
        <v>252</v>
      </c>
      <c r="BU17" s="63">
        <f t="shared" ref="BU17" si="157">SUM(BD17,BF17,BH17,BK17,BN17)</f>
        <v>1</v>
      </c>
      <c r="BW17" s="24" t="s">
        <v>52</v>
      </c>
      <c r="BX17" s="25">
        <v>6</v>
      </c>
      <c r="BY17" s="2">
        <f t="shared" ref="BY17" si="158">$BX$4-CB17-CD17-CF17</f>
        <v>744</v>
      </c>
      <c r="BZ17" s="2">
        <f t="shared" ref="BZ17" si="159">$BX$4-CA17-CB17-CD17-CF17</f>
        <v>744</v>
      </c>
      <c r="CA17" s="2">
        <f>'[32]UNIT DATA'!L3</f>
        <v>0</v>
      </c>
      <c r="CB17" s="2">
        <f>'[32]UNIT DATA'!M3</f>
        <v>0</v>
      </c>
      <c r="CC17" s="2">
        <f t="shared" ref="CC17" si="160">CB17/$BX$4</f>
        <v>0</v>
      </c>
      <c r="CD17" s="2">
        <f>'[32]UNIT DATA'!N3</f>
        <v>0</v>
      </c>
      <c r="CE17" s="2">
        <f t="shared" ref="CE17" si="161">CD17/$BX$4</f>
        <v>0</v>
      </c>
      <c r="CF17" s="2">
        <f>'[32]UNIT DATA'!O3</f>
        <v>0</v>
      </c>
      <c r="CG17" s="2">
        <f t="shared" ref="CG17" si="162">CF17/$BX$4</f>
        <v>0</v>
      </c>
      <c r="CH17" s="2">
        <f>'[32]UNIT DATA'!P3</f>
        <v>152.87</v>
      </c>
      <c r="CI17" s="2">
        <f t="shared" ref="CI17" si="163">BY17/$BX$4</f>
        <v>1</v>
      </c>
      <c r="CJ17" s="2">
        <f t="shared" ref="CJ17" si="164">(BY17-CH17)/$BX$4</f>
        <v>0.79452956989247314</v>
      </c>
      <c r="CK17" s="128">
        <f t="shared" ref="CK17" si="165">IF((AND(BZ17=0,CB17=0)),0,(CB17+CH17)/(BZ17+CB17+CH17))</f>
        <v>0.17044833699421322</v>
      </c>
      <c r="CL17" s="2">
        <f t="shared" ref="CL17" si="166">CP17/($BX$4*CR17)</f>
        <v>0.74727342549923192</v>
      </c>
      <c r="CM17" s="2">
        <f t="shared" ref="CM17" si="167">CH17/$BX$4</f>
        <v>0.20547043010752689</v>
      </c>
      <c r="CN17" s="2">
        <f>'[32]UNIT DATA'!V3</f>
        <v>0</v>
      </c>
      <c r="CO17" s="9">
        <f t="shared" ref="CO17" si="168">SUM(BZ17,CA17,CB17,CD17,CF17)</f>
        <v>744</v>
      </c>
      <c r="CP17" s="22">
        <f>'[32]UNIT DATA'!F3</f>
        <v>194590</v>
      </c>
      <c r="CQ17" s="2">
        <v>410</v>
      </c>
      <c r="CR17" s="2">
        <v>350</v>
      </c>
      <c r="CS17" s="2">
        <f>'[32]UNIT DATA'!E3</f>
        <v>292</v>
      </c>
      <c r="CT17" s="63">
        <f t="shared" ref="CT17" si="169">SUM(CC17,CE17,CG17,CJ17,CM17)</f>
        <v>1</v>
      </c>
      <c r="CV17" s="24" t="s">
        <v>52</v>
      </c>
      <c r="CW17" s="25">
        <v>6</v>
      </c>
      <c r="DN17" s="9">
        <f t="shared" ref="DN17" si="170">SUM(CY17,CZ17,DA17,DC17,DE17)</f>
        <v>0</v>
      </c>
      <c r="DP17" s="2">
        <v>410</v>
      </c>
      <c r="DQ17" s="2">
        <v>350</v>
      </c>
      <c r="DS17" s="63">
        <f t="shared" ref="DS17" si="171">SUM(DB17,DD17,DF17,DI17,DL17)</f>
        <v>0</v>
      </c>
      <c r="DU17" s="24" t="s">
        <v>52</v>
      </c>
      <c r="DV17" s="25">
        <v>6</v>
      </c>
      <c r="EM17" s="9">
        <f t="shared" ref="EM17" si="172">SUM(DX17,DY17,DZ17,EB17,ED17)</f>
        <v>0</v>
      </c>
      <c r="EO17" s="2">
        <v>410</v>
      </c>
      <c r="EP17" s="2">
        <v>350</v>
      </c>
      <c r="ER17" s="63">
        <f t="shared" ref="ER17" si="173">SUM(EA17,EC17,EE17,EH17,EK17)</f>
        <v>0</v>
      </c>
      <c r="ET17" s="24" t="s">
        <v>52</v>
      </c>
      <c r="EU17" s="25">
        <v>6</v>
      </c>
      <c r="FL17" s="9">
        <f t="shared" ref="FL17" si="174">SUM(EW17,EX17,EY17,FA17,FC17)</f>
        <v>0</v>
      </c>
      <c r="FN17" s="2">
        <v>410</v>
      </c>
      <c r="FO17" s="2">
        <v>350</v>
      </c>
      <c r="FQ17" s="63">
        <f t="shared" ref="FQ17" si="175">SUM(EZ17,FB17,FD17,FG17,FJ17)</f>
        <v>0</v>
      </c>
      <c r="FS17" s="24" t="s">
        <v>52</v>
      </c>
      <c r="FT17" s="25">
        <v>6</v>
      </c>
      <c r="GK17" s="9">
        <f t="shared" ref="GK17" si="176">SUM(FV17,FW17,FX17,FZ17,GB17)</f>
        <v>0</v>
      </c>
      <c r="GM17" s="2">
        <v>410</v>
      </c>
      <c r="GN17" s="2">
        <v>350</v>
      </c>
      <c r="GP17" s="63">
        <f t="shared" ref="GP17" si="177">SUM(FY17,GA17,GC17,GF17,GI17)</f>
        <v>0</v>
      </c>
      <c r="GR17" s="24" t="s">
        <v>52</v>
      </c>
      <c r="GS17" s="25">
        <v>6</v>
      </c>
      <c r="HJ17" s="9">
        <f t="shared" ref="HJ17" si="178">SUM(GU17,GV17,GW17,GY17,HA17)</f>
        <v>0</v>
      </c>
      <c r="HL17" s="2">
        <v>410</v>
      </c>
      <c r="HM17" s="2">
        <v>350</v>
      </c>
      <c r="HO17" s="63">
        <f t="shared" ref="HO17" si="179">SUM(GX17,GZ17,HB17,HE17,HH17)</f>
        <v>0</v>
      </c>
      <c r="HQ17" s="24" t="s">
        <v>52</v>
      </c>
      <c r="HR17" s="25">
        <v>6</v>
      </c>
      <c r="II17" s="9">
        <f t="shared" ref="II17" si="180">SUM(HT17,HU17,HV17,HX17,HZ17)</f>
        <v>0</v>
      </c>
      <c r="IK17" s="2">
        <v>410</v>
      </c>
      <c r="IL17" s="2">
        <v>350</v>
      </c>
      <c r="IN17" s="63">
        <f t="shared" ref="IN17" si="181">SUM(HW17,HY17,IA17,ID17,IG17)</f>
        <v>0</v>
      </c>
      <c r="IP17" s="24" t="s">
        <v>52</v>
      </c>
      <c r="IQ17" s="25">
        <v>6</v>
      </c>
      <c r="JH17" s="9">
        <f t="shared" ref="JH17" si="182">SUM(IS17,IT17,IU17,IW17,IY17)</f>
        <v>0</v>
      </c>
      <c r="JJ17" s="2">
        <v>410</v>
      </c>
      <c r="JK17" s="2">
        <v>350</v>
      </c>
      <c r="JM17" s="63">
        <f t="shared" ref="JM17" si="183">SUM(IV17,IX17,IZ17,JC17,JF17)</f>
        <v>0</v>
      </c>
      <c r="JO17" s="24" t="s">
        <v>52</v>
      </c>
      <c r="JP17" s="25">
        <v>6</v>
      </c>
      <c r="KG17" s="9">
        <f t="shared" ref="KG17" si="184">SUM(JR17,JS17,JT17,JV17,JX17)</f>
        <v>0</v>
      </c>
      <c r="KI17" s="2">
        <v>410</v>
      </c>
      <c r="KJ17" s="2">
        <v>350</v>
      </c>
      <c r="KL17" s="63">
        <f t="shared" ref="KL17" si="185">SUM(JU17,JW17,JY17,KB17,KE17)</f>
        <v>0</v>
      </c>
    </row>
    <row r="18" spans="1:298" ht="14" hidden="1" x14ac:dyDescent="0.35">
      <c r="A18" s="24"/>
      <c r="B18" s="49" t="s">
        <v>45</v>
      </c>
      <c r="C18" s="10">
        <f>SUM(C16:C17)</f>
        <v>1372.75</v>
      </c>
      <c r="D18" s="10">
        <f t="shared" ref="D18" si="186">SUM(D16:D17)</f>
        <v>1372.75</v>
      </c>
      <c r="E18" s="10">
        <f>SUM(E16:E17)</f>
        <v>0</v>
      </c>
      <c r="F18" s="10">
        <f t="shared" ref="F18" si="187">SUM(F16:F17)</f>
        <v>115.25</v>
      </c>
      <c r="G18" s="121">
        <f t="shared" si="60"/>
        <v>15.490591397849462</v>
      </c>
      <c r="H18" s="10">
        <f t="shared" ref="H18:L18" si="188">SUM(H16:H17)</f>
        <v>0</v>
      </c>
      <c r="I18" s="121">
        <f t="shared" si="3"/>
        <v>0</v>
      </c>
      <c r="J18" s="11">
        <f>SUM(J16:J17)</f>
        <v>0</v>
      </c>
      <c r="K18" s="121">
        <f t="shared" si="4"/>
        <v>0</v>
      </c>
      <c r="L18" s="10">
        <f t="shared" si="188"/>
        <v>419.81</v>
      </c>
      <c r="M18" s="121">
        <f t="shared" si="5"/>
        <v>184.50940860215056</v>
      </c>
      <c r="N18" s="121">
        <f t="shared" si="6"/>
        <v>128.08333333333334</v>
      </c>
      <c r="O18" s="134">
        <v>100</v>
      </c>
      <c r="P18" s="134">
        <v>0</v>
      </c>
      <c r="Q18" s="130">
        <f>(Q16*U16+Q17*U17)/U18</f>
        <v>0.28213037634408605</v>
      </c>
      <c r="R18" s="52">
        <f>SUM(R16:R17)</f>
        <v>1488</v>
      </c>
      <c r="S18" s="42">
        <f>SUM(S16:S17)</f>
        <v>354160</v>
      </c>
      <c r="T18" s="32">
        <f>SUM(T16:T17)</f>
        <v>820</v>
      </c>
      <c r="U18" s="32">
        <f>SUM(U16:U17)</f>
        <v>700</v>
      </c>
      <c r="V18" s="32">
        <f>SUM(V16:V17)</f>
        <v>350</v>
      </c>
      <c r="Y18" s="24"/>
      <c r="Z18" s="49" t="s">
        <v>45</v>
      </c>
      <c r="AA18" s="14">
        <f>SUM(AA16:AA17)</f>
        <v>1390.55</v>
      </c>
      <c r="AB18" s="14">
        <f t="shared" ref="AB18" si="189">SUM(AB16:AB17)</f>
        <v>1390.55</v>
      </c>
      <c r="AC18" s="11">
        <f>SUM(AC16:AC17)</f>
        <v>0</v>
      </c>
      <c r="AD18" s="11">
        <f t="shared" ref="AD18" si="190">SUM(AD16:AD17)</f>
        <v>97.45</v>
      </c>
      <c r="AE18" s="10">
        <f>(AE16*$AT$16+AE17*$AT$17)/$AT$18</f>
        <v>6.5490591397849462E-2</v>
      </c>
      <c r="AF18" s="11">
        <f t="shared" ref="AF18" si="191">SUM(AF16:AF17)</f>
        <v>0</v>
      </c>
      <c r="AG18" s="10">
        <f>(AG16*$AT$16+AG17*$AT$17)/$AT$18</f>
        <v>0</v>
      </c>
      <c r="AH18" s="11">
        <f>SUM(AH16:AH17)</f>
        <v>0</v>
      </c>
      <c r="AI18" s="10">
        <f>(AI16*$AT$16+AI17*$AT$17)/$AT$18</f>
        <v>0</v>
      </c>
      <c r="AJ18" s="11">
        <f>SUM(AJ16:AJ17)</f>
        <v>49.49</v>
      </c>
      <c r="AK18" s="10">
        <f t="shared" ref="AK18:AO18" si="192">(AK16*$AT$16+AK17*$AT$17)/$AT$18</f>
        <v>0.93450940860215037</v>
      </c>
      <c r="AL18" s="10">
        <f t="shared" si="192"/>
        <v>0.90125</v>
      </c>
      <c r="AM18" s="10">
        <f t="shared" si="192"/>
        <v>9.2590958928278871E-2</v>
      </c>
      <c r="AN18" s="10">
        <f t="shared" si="192"/>
        <v>0.79329877112135172</v>
      </c>
      <c r="AO18" s="10">
        <f t="shared" si="192"/>
        <v>3.3259408602150542E-2</v>
      </c>
      <c r="AP18" s="32">
        <f>SUM(AP16:AP17)</f>
        <v>2</v>
      </c>
      <c r="AQ18" s="52">
        <f>SUM(AQ16:AQ17)</f>
        <v>1488</v>
      </c>
      <c r="AR18" s="52">
        <f t="shared" ref="AR18" si="193">SUM(AR16:AR17)</f>
        <v>413150</v>
      </c>
      <c r="AS18" s="32">
        <f>SUM(AS16:AS17)</f>
        <v>820</v>
      </c>
      <c r="AT18" s="32">
        <f>SUM(AT16:AT17)</f>
        <v>700</v>
      </c>
      <c r="AU18" s="32">
        <f>SUM(AU16:AU17)</f>
        <v>770</v>
      </c>
      <c r="AX18" s="24"/>
      <c r="AY18" s="49" t="s">
        <v>45</v>
      </c>
      <c r="AZ18" s="14">
        <f>SUM(AZ16:AZ17)</f>
        <v>1375.21</v>
      </c>
      <c r="BA18" s="14">
        <f t="shared" ref="BA18" si="194">SUM(BA16:BA17)</f>
        <v>1375.21</v>
      </c>
      <c r="BB18" s="11">
        <f>SUM(BB16:BB17)</f>
        <v>0</v>
      </c>
      <c r="BC18" s="11">
        <f t="shared" ref="BC18:BI18" si="195">SUM(BC16:BC17)</f>
        <v>64.790000000000006</v>
      </c>
      <c r="BD18" s="10">
        <f>(BD16*$BS16+BD17*$BS17)/$BS18</f>
        <v>4.4993055555555557E-2</v>
      </c>
      <c r="BE18" s="11">
        <f t="shared" si="195"/>
        <v>0</v>
      </c>
      <c r="BF18" s="10">
        <f>(BF16*$BS16+BF17*$BS17)/$BS18</f>
        <v>0</v>
      </c>
      <c r="BG18" s="11">
        <f t="shared" si="195"/>
        <v>0</v>
      </c>
      <c r="BH18" s="10">
        <f>(BH16*$BS16+BH17*$BS17)/$BS18</f>
        <v>0</v>
      </c>
      <c r="BI18" s="11">
        <f t="shared" si="195"/>
        <v>57.67</v>
      </c>
      <c r="BJ18" s="10">
        <f>(BJ16*$BS16+BJ17*$BS17)/$BS18</f>
        <v>0.95500694444444434</v>
      </c>
      <c r="BK18" s="10">
        <f>(BK16*$BS16+BK17*$BS17)/$BS18</f>
        <v>0.91495833333333343</v>
      </c>
      <c r="BL18" s="10">
        <f>(BL16*$BS16+BL17*$BS17)/$BS18</f>
        <v>8.1771910081402041E-2</v>
      </c>
      <c r="BM18" s="10">
        <f>(BM16*$BS16+BM17*$BS17)/$BS18</f>
        <v>0.77847222222222223</v>
      </c>
      <c r="BN18" s="10">
        <f>(BN16*$BS16+BN17*$BS17)/$BS18</f>
        <v>4.0048611111111111E-2</v>
      </c>
      <c r="BO18" s="32">
        <f t="shared" ref="BO18" si="196">SUM(BO16:BO17)</f>
        <v>2</v>
      </c>
      <c r="BP18" s="52">
        <f>SUM(BP16:BP17)</f>
        <v>1440</v>
      </c>
      <c r="BQ18" s="98">
        <f t="shared" ref="BQ18" si="197">SUM(BQ16:BQ17)</f>
        <v>392350</v>
      </c>
      <c r="BR18" s="32">
        <f>SUM(BR16:BR17)</f>
        <v>820</v>
      </c>
      <c r="BS18" s="32">
        <f>SUM(BS16:BS17)</f>
        <v>700</v>
      </c>
      <c r="BT18" s="32">
        <f t="shared" ref="BT18" si="198">SUM(BT16:BT17)</f>
        <v>542</v>
      </c>
      <c r="BW18" s="24"/>
      <c r="BX18" s="49" t="s">
        <v>45</v>
      </c>
      <c r="BY18" s="52">
        <f>SUM(BY16:BY17)</f>
        <v>1414.7</v>
      </c>
      <c r="BZ18" s="52">
        <f t="shared" ref="BZ18" si="199">SUM(BZ16:BZ17)</f>
        <v>1414.7</v>
      </c>
      <c r="CA18" s="11">
        <f>SUM(CA16:CA17)</f>
        <v>0</v>
      </c>
      <c r="CB18" s="11">
        <f t="shared" ref="CB18:CH18" si="200">SUM(CB16:CB17)</f>
        <v>73.3</v>
      </c>
      <c r="CC18" s="10">
        <f>(CC16*$CR16+CC17*$CR17)/$CR18</f>
        <v>4.9260752688172038E-2</v>
      </c>
      <c r="CD18" s="11">
        <f t="shared" si="200"/>
        <v>0</v>
      </c>
      <c r="CE18" s="10">
        <f>(CE16*$CR16+CE17*$CR17)/$CR18</f>
        <v>0</v>
      </c>
      <c r="CF18" s="11">
        <f t="shared" si="200"/>
        <v>0</v>
      </c>
      <c r="CG18" s="10">
        <f>(CG16*$CR16+CG17*$CR17)/$CR18</f>
        <v>0</v>
      </c>
      <c r="CH18" s="11">
        <f t="shared" si="200"/>
        <v>159.67000000000002</v>
      </c>
      <c r="CI18" s="10">
        <f t="shared" ref="CI18:CM18" si="201">(CI16*$CR16+CI17*$CR17)/$CR18</f>
        <v>0.95073924731182791</v>
      </c>
      <c r="CJ18" s="10">
        <f t="shared" si="201"/>
        <v>0.84343413978494641</v>
      </c>
      <c r="CK18" s="10">
        <f t="shared" si="201"/>
        <v>0.13856726918970116</v>
      </c>
      <c r="CL18" s="10">
        <f t="shared" si="201"/>
        <v>0.79374039938556074</v>
      </c>
      <c r="CM18" s="10">
        <f t="shared" si="201"/>
        <v>0.10730510752688173</v>
      </c>
      <c r="CN18" s="32">
        <f t="shared" ref="CN18" si="202">SUM(CN16:CN17)</f>
        <v>0</v>
      </c>
      <c r="CO18" s="52">
        <f>SUM(CO16:CO17)</f>
        <v>1488</v>
      </c>
      <c r="CP18" s="14">
        <f t="shared" ref="CP18" si="203">SUM(CP16:CP17)</f>
        <v>413380</v>
      </c>
      <c r="CQ18" s="32">
        <f>SUM(CQ16:CQ17)</f>
        <v>820</v>
      </c>
      <c r="CR18" s="32">
        <v>700</v>
      </c>
      <c r="CS18" s="52">
        <f t="shared" ref="CS18" si="204">SUM(CS16:CS17)</f>
        <v>702</v>
      </c>
      <c r="CV18" s="24"/>
      <c r="CW18" s="49" t="s">
        <v>45</v>
      </c>
      <c r="CX18" s="14">
        <f>SUM(CX16:CX17)</f>
        <v>0</v>
      </c>
      <c r="CY18" s="14">
        <f t="shared" ref="CY18" si="205">SUM(CY16:CY17)</f>
        <v>0</v>
      </c>
      <c r="CZ18" s="11">
        <f>SUM(CZ16:CZ17)</f>
        <v>0</v>
      </c>
      <c r="DA18" s="11">
        <f t="shared" ref="DA18" si="206">SUM(DA16:DA17)</f>
        <v>0</v>
      </c>
      <c r="DN18" s="52">
        <f>SUM(DN16:DN17)</f>
        <v>0</v>
      </c>
      <c r="DP18" s="32">
        <f>SUM(DP16:DP17)</f>
        <v>820</v>
      </c>
      <c r="DQ18" s="32">
        <v>700</v>
      </c>
      <c r="DU18" s="24"/>
      <c r="DV18" s="49" t="s">
        <v>45</v>
      </c>
      <c r="DW18" s="14">
        <f>SUM(DW16:DW17)</f>
        <v>0</v>
      </c>
      <c r="DX18" s="14">
        <f t="shared" ref="DX18" si="207">SUM(DX16:DX17)</f>
        <v>0</v>
      </c>
      <c r="DY18" s="11">
        <f>SUM(DY16:DY17)</f>
        <v>0</v>
      </c>
      <c r="DZ18" s="11">
        <f t="shared" ref="DZ18" si="208">SUM(DZ16:DZ17)</f>
        <v>0</v>
      </c>
      <c r="EM18" s="52">
        <f>SUM(EM16:EM17)</f>
        <v>0</v>
      </c>
      <c r="EO18" s="32">
        <f>SUM(EO16:EO17)</f>
        <v>820</v>
      </c>
      <c r="EP18" s="32">
        <v>700</v>
      </c>
      <c r="ET18" s="24"/>
      <c r="EU18" s="49" t="s">
        <v>45</v>
      </c>
      <c r="EV18" s="14">
        <f>SUM(EV16:EV17)</f>
        <v>0</v>
      </c>
      <c r="EW18" s="14">
        <f t="shared" ref="EW18" si="209">SUM(EW16:EW17)</f>
        <v>0</v>
      </c>
      <c r="EX18" s="11">
        <f>SUM(EX16:EX17)</f>
        <v>0</v>
      </c>
      <c r="EY18" s="11">
        <f t="shared" ref="EY18" si="210">SUM(EY16:EY17)</f>
        <v>0</v>
      </c>
      <c r="FL18" s="52">
        <f>SUM(FL16:FL17)</f>
        <v>0</v>
      </c>
      <c r="FN18" s="32">
        <f>SUM(FN16:FN17)</f>
        <v>820</v>
      </c>
      <c r="FO18" s="32">
        <v>700</v>
      </c>
      <c r="FS18" s="24"/>
      <c r="FT18" s="49" t="s">
        <v>45</v>
      </c>
      <c r="FU18" s="14">
        <f>SUM(FU16:FU17)</f>
        <v>0</v>
      </c>
      <c r="FV18" s="14">
        <f t="shared" ref="FV18" si="211">SUM(FV16:FV17)</f>
        <v>0</v>
      </c>
      <c r="FW18" s="11">
        <f>SUM(FW16:FW17)</f>
        <v>0</v>
      </c>
      <c r="FX18" s="11">
        <f t="shared" ref="FX18" si="212">SUM(FX16:FX17)</f>
        <v>0</v>
      </c>
      <c r="GK18" s="52">
        <f>SUM(GK16:GK17)</f>
        <v>0</v>
      </c>
      <c r="GM18" s="32">
        <f>SUM(GM16:GM17)</f>
        <v>820</v>
      </c>
      <c r="GN18" s="32">
        <v>700</v>
      </c>
      <c r="GR18" s="24"/>
      <c r="GS18" s="49" t="s">
        <v>45</v>
      </c>
      <c r="GT18" s="14">
        <f>SUM(GT16:GT17)</f>
        <v>0</v>
      </c>
      <c r="GU18" s="14">
        <f t="shared" ref="GU18" si="213">SUM(GU16:GU17)</f>
        <v>0</v>
      </c>
      <c r="GV18" s="11">
        <f>SUM(GV16:GV17)</f>
        <v>0</v>
      </c>
      <c r="GW18" s="11">
        <f t="shared" ref="GW18" si="214">SUM(GW16:GW17)</f>
        <v>0</v>
      </c>
      <c r="HJ18" s="52">
        <f>SUM(HJ16:HJ17)</f>
        <v>0</v>
      </c>
      <c r="HL18" s="32">
        <f>SUM(HL16:HL17)</f>
        <v>820</v>
      </c>
      <c r="HM18" s="32">
        <v>700</v>
      </c>
      <c r="HQ18" s="24"/>
      <c r="HR18" s="49" t="s">
        <v>45</v>
      </c>
      <c r="HS18" s="14">
        <f>SUM(HS16:HS17)</f>
        <v>0</v>
      </c>
      <c r="HT18" s="14">
        <f t="shared" ref="HT18" si="215">SUM(HT16:HT17)</f>
        <v>0</v>
      </c>
      <c r="HU18" s="11">
        <f>SUM(HU16:HU17)</f>
        <v>0</v>
      </c>
      <c r="HV18" s="11">
        <f t="shared" ref="HV18" si="216">SUM(HV16:HV17)</f>
        <v>0</v>
      </c>
      <c r="II18" s="52">
        <f>SUM(II16:II17)</f>
        <v>0</v>
      </c>
      <c r="IK18" s="32">
        <f>SUM(IK16:IK17)</f>
        <v>820</v>
      </c>
      <c r="IL18" s="32">
        <v>700</v>
      </c>
      <c r="IP18" s="24"/>
      <c r="IQ18" s="49" t="s">
        <v>45</v>
      </c>
      <c r="IR18" s="14">
        <f>SUM(IR16:IR17)</f>
        <v>0</v>
      </c>
      <c r="IS18" s="14">
        <f t="shared" ref="IS18" si="217">SUM(IS16:IS17)</f>
        <v>0</v>
      </c>
      <c r="IT18" s="11">
        <f>SUM(IT16:IT17)</f>
        <v>0</v>
      </c>
      <c r="IU18" s="11">
        <f t="shared" ref="IU18" si="218">SUM(IU16:IU17)</f>
        <v>0</v>
      </c>
      <c r="JH18" s="52">
        <f>SUM(JH16:JH17)</f>
        <v>0</v>
      </c>
      <c r="JJ18" s="32">
        <f>SUM(JJ16:JJ17)</f>
        <v>820</v>
      </c>
      <c r="JK18" s="32">
        <v>700</v>
      </c>
      <c r="JO18" s="24"/>
      <c r="JP18" s="49" t="s">
        <v>45</v>
      </c>
      <c r="JQ18" s="14">
        <f>SUM(JQ16:JQ17)</f>
        <v>0</v>
      </c>
      <c r="JR18" s="14">
        <f t="shared" ref="JR18" si="219">SUM(JR16:JR17)</f>
        <v>0</v>
      </c>
      <c r="JS18" s="11">
        <f>SUM(JS16:JS17)</f>
        <v>0</v>
      </c>
      <c r="JT18" s="11">
        <f t="shared" ref="JT18" si="220">SUM(JT16:JT17)</f>
        <v>0</v>
      </c>
      <c r="KG18" s="52">
        <f>SUM(KG16:KG17)</f>
        <v>0</v>
      </c>
      <c r="KI18" s="32">
        <f>SUM(KI16:KI17)</f>
        <v>820</v>
      </c>
      <c r="KJ18" s="32">
        <v>700</v>
      </c>
    </row>
    <row r="19" spans="1:298" ht="14" x14ac:dyDescent="0.35">
      <c r="A19" s="24" t="s">
        <v>53</v>
      </c>
      <c r="B19" s="25">
        <v>1</v>
      </c>
      <c r="C19" s="19">
        <f>$B$4-F19-H19-J19</f>
        <v>0</v>
      </c>
      <c r="D19" s="19">
        <f>$B$4-E19-F19-H19-J19</f>
        <v>0</v>
      </c>
      <c r="E19" s="2">
        <v>0</v>
      </c>
      <c r="F19" s="2">
        <v>744</v>
      </c>
      <c r="G19" s="121">
        <f t="shared" si="60"/>
        <v>100</v>
      </c>
      <c r="H19" s="2">
        <v>0</v>
      </c>
      <c r="I19" s="121">
        <f t="shared" si="3"/>
        <v>0</v>
      </c>
      <c r="J19" s="19">
        <v>0</v>
      </c>
      <c r="K19" s="121">
        <f t="shared" si="4"/>
        <v>0</v>
      </c>
      <c r="L19" s="2">
        <v>0</v>
      </c>
      <c r="M19" s="121">
        <f t="shared" si="5"/>
        <v>0</v>
      </c>
      <c r="N19" s="121">
        <f t="shared" si="6"/>
        <v>0</v>
      </c>
      <c r="O19" s="135">
        <v>0</v>
      </c>
      <c r="P19" s="121">
        <v>36.9677419</v>
      </c>
      <c r="Q19" s="2">
        <f>L19/$B$4</f>
        <v>0</v>
      </c>
      <c r="R19" s="9">
        <f>SUM(D19,E19,F19,H19,J19)</f>
        <v>744</v>
      </c>
      <c r="S19" s="33">
        <v>0</v>
      </c>
      <c r="T19" s="2">
        <v>450</v>
      </c>
      <c r="U19" s="2">
        <v>450</v>
      </c>
      <c r="V19" s="2">
        <v>410</v>
      </c>
      <c r="W19" s="2">
        <f>SUM(G19,I19,K19,N19,Q19)</f>
        <v>100</v>
      </c>
      <c r="Y19" s="24" t="s">
        <v>53</v>
      </c>
      <c r="Z19" s="25">
        <v>1</v>
      </c>
      <c r="AA19" s="19">
        <f>$Z$4-AD19-AF19-AH19</f>
        <v>0</v>
      </c>
      <c r="AB19" s="19">
        <f>$Z$4-AC19-AD19-AF19-AH19</f>
        <v>0</v>
      </c>
      <c r="AC19" s="19">
        <v>0</v>
      </c>
      <c r="AD19" s="19">
        <v>744</v>
      </c>
      <c r="AE19" s="2">
        <f>AD19/$Z$4</f>
        <v>1</v>
      </c>
      <c r="AF19" s="19">
        <v>0</v>
      </c>
      <c r="AG19" s="2">
        <f>AF19/$Z$4</f>
        <v>0</v>
      </c>
      <c r="AH19" s="19">
        <v>0</v>
      </c>
      <c r="AI19" s="2">
        <f>AH19/$Z$4</f>
        <v>0</v>
      </c>
      <c r="AJ19" s="2">
        <v>0</v>
      </c>
      <c r="AK19" s="2">
        <f>AA19/$Z$4</f>
        <v>0</v>
      </c>
      <c r="AL19" s="2">
        <f>(AA19-AJ19)/$Z$4</f>
        <v>0</v>
      </c>
      <c r="AM19" s="128">
        <f>IF((AND(AB19=0,AD19=0)),0,(AD19+AJ19)/(AB19+AD19+AJ19))</f>
        <v>1</v>
      </c>
      <c r="AN19" s="2">
        <f>AR19/($Z$4*AT19)</f>
        <v>0</v>
      </c>
      <c r="AO19" s="2">
        <f>AJ19/$Z$4</f>
        <v>0</v>
      </c>
      <c r="AP19" s="2">
        <v>0</v>
      </c>
      <c r="AQ19" s="9">
        <f>SUM(AB19,AC19,AD19,AF19,AH19)</f>
        <v>744</v>
      </c>
      <c r="AR19" s="2">
        <v>0</v>
      </c>
      <c r="AS19" s="2">
        <v>450</v>
      </c>
      <c r="AT19" s="2">
        <v>450</v>
      </c>
      <c r="AU19" s="2">
        <v>0</v>
      </c>
      <c r="AV19" s="63">
        <f>SUM(AE19,AG19,AI19,AL19,AO19)</f>
        <v>1</v>
      </c>
      <c r="AX19" s="24" t="s">
        <v>53</v>
      </c>
      <c r="AY19" s="25">
        <v>1</v>
      </c>
      <c r="AZ19" s="2">
        <f>$AY$4-BC19-BE19-BG19</f>
        <v>0</v>
      </c>
      <c r="BA19" s="2">
        <f>$AY$4-BB19-BC19-BE19-BG19</f>
        <v>0</v>
      </c>
      <c r="BB19" s="2">
        <f>'[33]UNIT DATA'!L2</f>
        <v>0</v>
      </c>
      <c r="BC19" s="2">
        <f>'[33]UNIT DATA'!M2</f>
        <v>720</v>
      </c>
      <c r="BD19" s="2">
        <f>BC19/$AY$4</f>
        <v>1</v>
      </c>
      <c r="BE19" s="2">
        <f>'[33]UNIT DATA'!$N2</f>
        <v>0</v>
      </c>
      <c r="BF19" s="2">
        <f>BE19/$AY$4</f>
        <v>0</v>
      </c>
      <c r="BG19" s="2">
        <f>'[33]UNIT DATA'!$O2</f>
        <v>0</v>
      </c>
      <c r="BH19" s="2">
        <f>BG19/$AY$4</f>
        <v>0</v>
      </c>
      <c r="BI19" s="2">
        <f>'[33]UNIT DATA'!$P2</f>
        <v>0</v>
      </c>
      <c r="BJ19" s="2">
        <f>AZ19/$AY$4</f>
        <v>0</v>
      </c>
      <c r="BK19" s="2">
        <f>(AZ19-BI19)/$AY$4</f>
        <v>0</v>
      </c>
      <c r="BL19" s="128">
        <f>IF((AND(BA19=0,BC19=0)),0,(BC19+BI19)/(BA19+BC19+BI19))</f>
        <v>1</v>
      </c>
      <c r="BM19" s="2">
        <f>BQ19/($AY$4*BS19)</f>
        <v>0</v>
      </c>
      <c r="BN19" s="2">
        <f>BI19/$AY$4</f>
        <v>0</v>
      </c>
      <c r="BO19" s="2">
        <v>0</v>
      </c>
      <c r="BP19" s="9">
        <f>SUM(BA19,BB19,BC19,BE19,BG19)</f>
        <v>720</v>
      </c>
      <c r="BQ19" s="27">
        <f>'[33]UNIT DATA'!$F2</f>
        <v>0</v>
      </c>
      <c r="BR19" s="2">
        <v>450</v>
      </c>
      <c r="BS19" s="2">
        <v>450</v>
      </c>
      <c r="BT19" s="2">
        <f>'[33]UNIT DATA'!$E2</f>
        <v>0</v>
      </c>
      <c r="BU19" s="63">
        <f>SUM(BD19,BF19,BH19,BK19,BN19)</f>
        <v>1</v>
      </c>
      <c r="BW19" s="24" t="s">
        <v>53</v>
      </c>
      <c r="BX19" s="25">
        <v>1</v>
      </c>
      <c r="BY19" s="2">
        <f>$BX$4-CB19-CD19-CF19</f>
        <v>0</v>
      </c>
      <c r="BZ19" s="2">
        <f>$BX$4-CA19-CB19-CD19-CF19</f>
        <v>0</v>
      </c>
      <c r="CA19" s="2">
        <f>'[34]UNIT DATA'!L2</f>
        <v>0</v>
      </c>
      <c r="CB19" s="2">
        <f>'[34]UNIT DATA'!M2</f>
        <v>744</v>
      </c>
      <c r="CC19" s="2">
        <f>CB19/$BX$4</f>
        <v>1</v>
      </c>
      <c r="CD19" s="2">
        <f>'[34]UNIT DATA'!N2</f>
        <v>0</v>
      </c>
      <c r="CE19" s="2">
        <f>CD19/$BX$4</f>
        <v>0</v>
      </c>
      <c r="CF19" s="2">
        <f>'[34]UNIT DATA'!O2</f>
        <v>0</v>
      </c>
      <c r="CG19" s="2">
        <f>CF19/$BX$4</f>
        <v>0</v>
      </c>
      <c r="CH19" s="2">
        <f>'[34]UNIT DATA'!P2</f>
        <v>0</v>
      </c>
      <c r="CI19" s="2">
        <f>BY19/$BX$4</f>
        <v>0</v>
      </c>
      <c r="CJ19" s="2">
        <f>(BY19-CH19)/$BX$4</f>
        <v>0</v>
      </c>
      <c r="CK19" s="128">
        <f>IF((AND(BZ19=0,CB19=0)),0,(CB19+CH19)/(BZ19+CB19+CH19))</f>
        <v>1</v>
      </c>
      <c r="CL19" s="2">
        <f>CP19/($BX$4*CR19)</f>
        <v>0</v>
      </c>
      <c r="CM19" s="2">
        <f>CH19/$BX$4</f>
        <v>0</v>
      </c>
      <c r="CN19" s="2">
        <f>'[34]UNIT DATA'!Q2</f>
        <v>0</v>
      </c>
      <c r="CO19" s="9">
        <f>SUM(BZ19,CA19,CB19,CD19,CF19)</f>
        <v>744</v>
      </c>
      <c r="CP19" s="22">
        <f>'[34]UNIT DATA'!$F2</f>
        <v>0</v>
      </c>
      <c r="CQ19" s="2">
        <v>450</v>
      </c>
      <c r="CR19" s="2">
        <v>450</v>
      </c>
      <c r="CS19" s="2">
        <f>'[34]UNIT DATA'!$E2</f>
        <v>0</v>
      </c>
      <c r="CT19" s="63">
        <f>SUM(CC19,CE19,CG19,CJ19,CM19)</f>
        <v>1</v>
      </c>
      <c r="CV19" s="24" t="s">
        <v>53</v>
      </c>
      <c r="CW19" s="25">
        <v>1</v>
      </c>
      <c r="DN19" s="9">
        <f>SUM(CY19,CZ19,DA19,DC19,DE19)</f>
        <v>0</v>
      </c>
      <c r="DP19" s="2">
        <v>450</v>
      </c>
      <c r="DQ19" s="2">
        <v>450</v>
      </c>
      <c r="DS19" s="63">
        <f>SUM(DB19,DD19,DF19,DI19,DL19)</f>
        <v>0</v>
      </c>
      <c r="DU19" s="24" t="s">
        <v>53</v>
      </c>
      <c r="DV19" s="25">
        <v>1</v>
      </c>
      <c r="EM19" s="9">
        <f>SUM(DX19,DY19,DZ19,EB19,ED19)</f>
        <v>0</v>
      </c>
      <c r="EO19" s="2">
        <v>450</v>
      </c>
      <c r="EP19" s="2">
        <v>450</v>
      </c>
      <c r="ER19" s="63">
        <f>SUM(EA19,EC19,EE19,EH19,EK19)</f>
        <v>0</v>
      </c>
      <c r="ET19" s="24" t="s">
        <v>53</v>
      </c>
      <c r="EU19" s="25">
        <v>1</v>
      </c>
      <c r="FL19" s="9">
        <f>SUM(EW19,EX19,EY19,FA19,FC19)</f>
        <v>0</v>
      </c>
      <c r="FN19" s="2">
        <v>450</v>
      </c>
      <c r="FO19" s="2">
        <v>450</v>
      </c>
      <c r="FQ19" s="63">
        <f>SUM(EZ19,FB19,FD19,FG19,FJ19)</f>
        <v>0</v>
      </c>
      <c r="FS19" s="24" t="s">
        <v>53</v>
      </c>
      <c r="FT19" s="25">
        <v>1</v>
      </c>
      <c r="GK19" s="9">
        <f>SUM(FV19,FW19,FX19,FZ19,GB19)</f>
        <v>0</v>
      </c>
      <c r="GM19" s="2">
        <v>450</v>
      </c>
      <c r="GN19" s="2">
        <v>450</v>
      </c>
      <c r="GP19" s="63">
        <f>SUM(FY19,GA19,GC19,GF19,GI19)</f>
        <v>0</v>
      </c>
      <c r="GR19" s="24" t="s">
        <v>53</v>
      </c>
      <c r="GS19" s="25">
        <v>1</v>
      </c>
      <c r="HJ19" s="9">
        <f>SUM(GU19,GV19,GW19,GY19,HA19)</f>
        <v>0</v>
      </c>
      <c r="HL19" s="2">
        <v>450</v>
      </c>
      <c r="HM19" s="2">
        <v>450</v>
      </c>
      <c r="HO19" s="63">
        <f>SUM(GX19,GZ19,HB19,HE19,HH19)</f>
        <v>0</v>
      </c>
      <c r="HQ19" s="24" t="s">
        <v>53</v>
      </c>
      <c r="HR19" s="25">
        <v>1</v>
      </c>
      <c r="II19" s="9">
        <f>SUM(HT19,HU19,HV19,HX19,HZ19)</f>
        <v>0</v>
      </c>
      <c r="IK19" s="2">
        <v>450</v>
      </c>
      <c r="IL19" s="2">
        <v>450</v>
      </c>
      <c r="IN19" s="63">
        <f>SUM(HW19,HY19,IA19,ID19,IG19)</f>
        <v>0</v>
      </c>
      <c r="IP19" s="24" t="s">
        <v>53</v>
      </c>
      <c r="IQ19" s="25">
        <v>1</v>
      </c>
      <c r="JH19" s="9">
        <f>SUM(IS19,IT19,IU19,IW19,IY19)</f>
        <v>0</v>
      </c>
      <c r="JJ19" s="2">
        <v>450</v>
      </c>
      <c r="JK19" s="2">
        <v>450</v>
      </c>
      <c r="JM19" s="63">
        <f>SUM(IV19,IX19,IZ19,JC19,JF19)</f>
        <v>0</v>
      </c>
      <c r="JO19" s="24" t="s">
        <v>53</v>
      </c>
      <c r="JP19" s="25">
        <v>1</v>
      </c>
      <c r="KG19" s="9">
        <f>SUM(JR19,JS19,JT19,JV19,JX19)</f>
        <v>0</v>
      </c>
      <c r="KI19" s="2">
        <v>450</v>
      </c>
      <c r="KJ19" s="2">
        <v>450</v>
      </c>
      <c r="KL19" s="63">
        <f>SUM(JU19,JW19,JY19,KB19,KE19)</f>
        <v>0</v>
      </c>
    </row>
    <row r="20" spans="1:298" ht="14" x14ac:dyDescent="0.35">
      <c r="B20" s="25">
        <v>2</v>
      </c>
      <c r="C20" s="19">
        <f t="shared" ref="C20" si="221">$B$4-F20-H20-J20</f>
        <v>591.52</v>
      </c>
      <c r="D20" s="19">
        <f>$B$4-E20-F20-H20-J20</f>
        <v>591.52</v>
      </c>
      <c r="E20" s="2">
        <v>0</v>
      </c>
      <c r="F20" s="2">
        <v>152.47999999999999</v>
      </c>
      <c r="G20" s="121">
        <f t="shared" si="60"/>
        <v>20.494623655913976</v>
      </c>
      <c r="H20" s="2">
        <v>0</v>
      </c>
      <c r="I20" s="121">
        <f t="shared" si="3"/>
        <v>0</v>
      </c>
      <c r="J20" s="19">
        <v>0</v>
      </c>
      <c r="K20" s="121">
        <f t="shared" si="4"/>
        <v>0</v>
      </c>
      <c r="L20" s="2">
        <v>0</v>
      </c>
      <c r="M20" s="121">
        <f t="shared" si="5"/>
        <v>79.505376344086017</v>
      </c>
      <c r="N20" s="121">
        <f t="shared" si="6"/>
        <v>79.505376344086017</v>
      </c>
      <c r="O20" s="135">
        <v>0.35377360000000002</v>
      </c>
      <c r="P20" s="121">
        <v>29.706989199999999</v>
      </c>
      <c r="Q20" s="2">
        <f t="shared" ref="Q20" si="222">L20/$B$4</f>
        <v>0</v>
      </c>
      <c r="R20" s="9">
        <f t="shared" ref="R20" si="223">SUM(D20,E20,F20,H20,J20)</f>
        <v>744</v>
      </c>
      <c r="S20" s="38">
        <v>147640</v>
      </c>
      <c r="T20" s="2">
        <v>450</v>
      </c>
      <c r="U20" s="2">
        <v>350</v>
      </c>
      <c r="V20" s="9">
        <v>256</v>
      </c>
      <c r="W20" s="2">
        <f t="shared" ref="W20" si="224">SUM(G20,I20,K20,N20,Q20)</f>
        <v>100</v>
      </c>
      <c r="Z20" s="25">
        <v>2</v>
      </c>
      <c r="AA20" s="2">
        <f>$Z$4-AD20-AF20-AH20</f>
        <v>629.51</v>
      </c>
      <c r="AB20" s="2">
        <f>$Z$4-AC20-AD20-AF20-AH20</f>
        <v>629.51</v>
      </c>
      <c r="AC20" s="19">
        <v>0</v>
      </c>
      <c r="AD20" s="2">
        <v>114.49</v>
      </c>
      <c r="AE20" s="2">
        <f t="shared" ref="AE20:AI20" si="225">AD20/$Z$4</f>
        <v>0.15388440860215052</v>
      </c>
      <c r="AF20" s="19">
        <v>0</v>
      </c>
      <c r="AG20" s="2">
        <f t="shared" si="225"/>
        <v>0</v>
      </c>
      <c r="AH20" s="19">
        <v>0</v>
      </c>
      <c r="AI20" s="2">
        <f t="shared" si="225"/>
        <v>0</v>
      </c>
      <c r="AJ20" s="2">
        <v>139.62</v>
      </c>
      <c r="AK20" s="2">
        <f t="shared" ref="AK20" si="226">AA20/$Z$4</f>
        <v>0.84611559139784942</v>
      </c>
      <c r="AL20" s="2">
        <f t="shared" ref="AL20" si="227">(AA20-AJ20)/$Z$4</f>
        <v>0.65845430107526881</v>
      </c>
      <c r="AM20" s="128">
        <f t="shared" ref="AM20" si="228">IF((AND(AB20=0,AD20=0)),0,(AD20+AJ20)/(AB20+AD20+AJ20))</f>
        <v>0.28757837079287479</v>
      </c>
      <c r="AN20" s="2">
        <f t="shared" ref="AN20" si="229">AR20/($Z$4*AT20)</f>
        <v>0.55583717357910911</v>
      </c>
      <c r="AO20" s="2">
        <f t="shared" ref="AO20" si="230">AJ20/$Z$4</f>
        <v>0.18766129032258067</v>
      </c>
      <c r="AP20" s="2">
        <v>4</v>
      </c>
      <c r="AQ20" s="9">
        <f t="shared" ref="AQ20" si="231">SUM(AB20,AC20,AD20,AF20,AH20)</f>
        <v>744</v>
      </c>
      <c r="AR20" s="13">
        <v>144740</v>
      </c>
      <c r="AS20" s="2">
        <v>450</v>
      </c>
      <c r="AT20" s="2">
        <v>350</v>
      </c>
      <c r="AU20" s="2">
        <v>350</v>
      </c>
      <c r="AV20" s="63">
        <f t="shared" ref="AV20" si="232">SUM(AE20,AG20,AI20,AL20,AO20)</f>
        <v>1</v>
      </c>
      <c r="AY20" s="25">
        <v>2</v>
      </c>
      <c r="AZ20" s="2">
        <f>$AY$4-BC20-BE20-BG20</f>
        <v>717.63</v>
      </c>
      <c r="BA20" s="2">
        <f>$AY$4-BB20-BC20-BE20-BG20</f>
        <v>717.63</v>
      </c>
      <c r="BB20" s="2">
        <f>'[33]UNIT DATA'!L3</f>
        <v>0</v>
      </c>
      <c r="BC20" s="2">
        <f>'[33]UNIT DATA'!M3</f>
        <v>2.37</v>
      </c>
      <c r="BD20" s="2">
        <f>BC20/$AY$4</f>
        <v>3.2916666666666667E-3</v>
      </c>
      <c r="BE20" s="2">
        <f>'[33]UNIT DATA'!$N3</f>
        <v>0</v>
      </c>
      <c r="BF20" s="2">
        <f>BE20/$AY$4</f>
        <v>0</v>
      </c>
      <c r="BG20" s="2">
        <f>'[33]UNIT DATA'!$O3</f>
        <v>0</v>
      </c>
      <c r="BH20" s="2">
        <f>BG20/$AY$4</f>
        <v>0</v>
      </c>
      <c r="BI20" s="2">
        <f>'[33]UNIT DATA'!$P3</f>
        <v>102.2</v>
      </c>
      <c r="BJ20" s="2">
        <f>AZ20/$AY$4</f>
        <v>0.99670833333333331</v>
      </c>
      <c r="BK20" s="2">
        <f>(AZ20-BI20)/$AY$4</f>
        <v>0.85476388888888877</v>
      </c>
      <c r="BL20" s="128">
        <f t="shared" ref="BL20" si="233">IF((AND(BA20=0,BC20=0)),0,(BC20+BI20)/(BA20+BC20+BI20))</f>
        <v>0.12718316711262467</v>
      </c>
      <c r="BM20" s="2">
        <f>BQ20/($AY$4*BS20)</f>
        <v>0.7176190476190476</v>
      </c>
      <c r="BN20" s="2">
        <f>BI20/$AY$4</f>
        <v>0.14194444444444446</v>
      </c>
      <c r="BO20" s="2">
        <v>1</v>
      </c>
      <c r="BP20" s="9">
        <f t="shared" ref="BP20" si="234">SUM(BA20,BB20,BC20,BE20,BG20)</f>
        <v>720</v>
      </c>
      <c r="BQ20" s="44">
        <f>'[33]UNIT DATA'!$F3</f>
        <v>180840</v>
      </c>
      <c r="BR20" s="2">
        <v>450</v>
      </c>
      <c r="BS20" s="2">
        <v>350</v>
      </c>
      <c r="BT20" s="2">
        <f>'[33]UNIT DATA'!$E3</f>
        <v>350</v>
      </c>
      <c r="BU20" s="63">
        <f t="shared" ref="BU20" si="235">SUM(BD20,BF20,BH20,BK20,BN20)</f>
        <v>0.99999999999999989</v>
      </c>
      <c r="BX20" s="25">
        <v>2</v>
      </c>
      <c r="BY20" s="2">
        <f t="shared" ref="BY20" si="236">$BX$4-CB20-CD20-CF20</f>
        <v>608.95000000000005</v>
      </c>
      <c r="BZ20" s="2">
        <f t="shared" ref="BZ20" si="237">$BX$4-CA20-CB20-CD20-CF20</f>
        <v>608.95000000000005</v>
      </c>
      <c r="CA20" s="2">
        <f>'[34]UNIT DATA'!L3</f>
        <v>0</v>
      </c>
      <c r="CB20" s="2">
        <f>'[34]UNIT DATA'!M3</f>
        <v>135.05000000000001</v>
      </c>
      <c r="CC20" s="2">
        <f t="shared" ref="CC20" si="238">CB20/$BX$4</f>
        <v>0.1815188172043011</v>
      </c>
      <c r="CD20" s="2">
        <f>'[34]UNIT DATA'!N3</f>
        <v>0</v>
      </c>
      <c r="CE20" s="2">
        <f t="shared" ref="CE20" si="239">CD20/$BX$4</f>
        <v>0</v>
      </c>
      <c r="CF20" s="2">
        <f>'[34]UNIT DATA'!O3</f>
        <v>0</v>
      </c>
      <c r="CG20" s="2">
        <f t="shared" ref="CG20" si="240">CF20/$BX$4</f>
        <v>0</v>
      </c>
      <c r="CH20" s="2">
        <f>'[34]UNIT DATA'!P3</f>
        <v>0</v>
      </c>
      <c r="CI20" s="2">
        <f t="shared" ref="CI20" si="241">BY20/$BX$4</f>
        <v>0.81848118279569904</v>
      </c>
      <c r="CJ20" s="2">
        <f t="shared" ref="CJ20" si="242">(BY20-CH20)/$BX$4</f>
        <v>0.81848118279569904</v>
      </c>
      <c r="CK20" s="128">
        <f t="shared" ref="CK20" si="243">IF((AND(BZ20=0,CB20=0)),0,(CB20+CH20)/(BZ20+CB20+CH20))</f>
        <v>0.1815188172043011</v>
      </c>
      <c r="CL20" s="2">
        <f t="shared" ref="CL20" si="244">CP20/($BX$4*CR20)</f>
        <v>0.59930875576036868</v>
      </c>
      <c r="CM20" s="2">
        <f t="shared" ref="CM20" si="245">CH20/$BX$4</f>
        <v>0</v>
      </c>
      <c r="CN20" s="2">
        <f>'[34]UNIT DATA'!Q3</f>
        <v>1</v>
      </c>
      <c r="CO20" s="9">
        <f t="shared" ref="CO20" si="246">SUM(BZ20,CA20,CB20,CD20,CF20)</f>
        <v>744</v>
      </c>
      <c r="CP20" s="22">
        <f>'[34]UNIT DATA'!$F3</f>
        <v>156060</v>
      </c>
      <c r="CQ20" s="2">
        <v>450</v>
      </c>
      <c r="CR20" s="2">
        <v>350</v>
      </c>
      <c r="CS20" s="2">
        <f>'[34]UNIT DATA'!$E3</f>
        <v>350</v>
      </c>
      <c r="CT20" s="63">
        <f t="shared" ref="CT20" si="247">SUM(CC20,CE20,CG20,CJ20,CM20)</f>
        <v>1.0000000000000002</v>
      </c>
      <c r="CW20" s="25">
        <v>2</v>
      </c>
      <c r="DN20" s="9">
        <f t="shared" ref="DN20" si="248">SUM(CY20,CZ20,DA20,DC20,DE20)</f>
        <v>0</v>
      </c>
      <c r="DP20" s="2">
        <v>450</v>
      </c>
      <c r="DQ20" s="2">
        <v>350</v>
      </c>
      <c r="DS20" s="63">
        <f t="shared" ref="DS20" si="249">SUM(DB20,DD20,DF20,DI20,DL20)</f>
        <v>0</v>
      </c>
      <c r="DV20" s="25">
        <v>2</v>
      </c>
      <c r="EM20" s="9">
        <f t="shared" ref="EM20" si="250">SUM(DX20,DY20,DZ20,EB20,ED20)</f>
        <v>0</v>
      </c>
      <c r="EO20" s="2">
        <v>450</v>
      </c>
      <c r="EP20" s="2">
        <v>350</v>
      </c>
      <c r="ER20" s="63">
        <f t="shared" ref="ER20" si="251">SUM(EA20,EC20,EE20,EH20,EK20)</f>
        <v>0</v>
      </c>
      <c r="EU20" s="25">
        <v>2</v>
      </c>
      <c r="FL20" s="9">
        <f t="shared" ref="FL20" si="252">SUM(EW20,EX20,EY20,FA20,FC20)</f>
        <v>0</v>
      </c>
      <c r="FN20" s="2">
        <v>450</v>
      </c>
      <c r="FO20" s="2">
        <v>350</v>
      </c>
      <c r="FQ20" s="63">
        <f t="shared" ref="FQ20" si="253">SUM(EZ20,FB20,FD20,FG20,FJ20)</f>
        <v>0</v>
      </c>
      <c r="FT20" s="25">
        <v>2</v>
      </c>
      <c r="GK20" s="9">
        <f t="shared" ref="GK20" si="254">SUM(FV20,FW20,FX20,FZ20,GB20)</f>
        <v>0</v>
      </c>
      <c r="GM20" s="2">
        <v>450</v>
      </c>
      <c r="GN20" s="2">
        <v>350</v>
      </c>
      <c r="GP20" s="63">
        <f t="shared" ref="GP20" si="255">SUM(FY20,GA20,GC20,GF20,GI20)</f>
        <v>0</v>
      </c>
      <c r="GS20" s="25">
        <v>2</v>
      </c>
      <c r="HJ20" s="9">
        <f t="shared" ref="HJ20" si="256">SUM(GU20,GV20,GW20,GY20,HA20)</f>
        <v>0</v>
      </c>
      <c r="HL20" s="2">
        <v>450</v>
      </c>
      <c r="HM20" s="2">
        <v>350</v>
      </c>
      <c r="HO20" s="63">
        <f t="shared" ref="HO20" si="257">SUM(GX20,GZ20,HB20,HE20,HH20)</f>
        <v>0</v>
      </c>
      <c r="HR20" s="25">
        <v>2</v>
      </c>
      <c r="II20" s="9">
        <f t="shared" ref="II20" si="258">SUM(HT20,HU20,HV20,HX20,HZ20)</f>
        <v>0</v>
      </c>
      <c r="IK20" s="2">
        <v>450</v>
      </c>
      <c r="IL20" s="2">
        <v>350</v>
      </c>
      <c r="IN20" s="63">
        <f t="shared" ref="IN20" si="259">SUM(HW20,HY20,IA20,ID20,IG20)</f>
        <v>0</v>
      </c>
      <c r="IQ20" s="25">
        <v>2</v>
      </c>
      <c r="JH20" s="9">
        <f t="shared" ref="JH20" si="260">SUM(IS20,IT20,IU20,IW20,IY20)</f>
        <v>0</v>
      </c>
      <c r="JJ20" s="2">
        <v>450</v>
      </c>
      <c r="JK20" s="2">
        <v>350</v>
      </c>
      <c r="JM20" s="63">
        <f t="shared" ref="JM20" si="261">SUM(IV20,IX20,IZ20,JC20,JF20)</f>
        <v>0</v>
      </c>
      <c r="JP20" s="25">
        <v>2</v>
      </c>
      <c r="KG20" s="9">
        <f t="shared" ref="KG20" si="262">SUM(JR20,JS20,JT20,JV20,JX20)</f>
        <v>0</v>
      </c>
      <c r="KI20" s="2">
        <v>450</v>
      </c>
      <c r="KJ20" s="2">
        <v>350</v>
      </c>
      <c r="KL20" s="63">
        <f t="shared" ref="KL20" si="263">SUM(JU20,JW20,JY20,KB20,KE20)</f>
        <v>0</v>
      </c>
    </row>
    <row r="21" spans="1:298" ht="14" hidden="1" x14ac:dyDescent="0.35">
      <c r="B21" s="49" t="s">
        <v>45</v>
      </c>
      <c r="C21" s="10">
        <f>SUM(C19:C20)</f>
        <v>591.52</v>
      </c>
      <c r="D21" s="10">
        <f t="shared" ref="D21" si="264">SUM(D19:D20)</f>
        <v>591.52</v>
      </c>
      <c r="E21" s="10">
        <f>SUM(E19:E20)</f>
        <v>0</v>
      </c>
      <c r="F21" s="10">
        <f t="shared" ref="F21" si="265">SUM(F19:F20)</f>
        <v>896.48</v>
      </c>
      <c r="G21" s="121">
        <f t="shared" si="60"/>
        <v>120.49462365591398</v>
      </c>
      <c r="H21" s="10">
        <f t="shared" ref="H21:L21" si="266">SUM(H19:H20)</f>
        <v>0</v>
      </c>
      <c r="I21" s="121">
        <f t="shared" si="3"/>
        <v>0</v>
      </c>
      <c r="J21" s="11">
        <f>SUM(J19:J20)</f>
        <v>0</v>
      </c>
      <c r="K21" s="121">
        <f t="shared" si="4"/>
        <v>0</v>
      </c>
      <c r="L21" s="10">
        <f t="shared" si="266"/>
        <v>0</v>
      </c>
      <c r="M21" s="121">
        <f t="shared" si="5"/>
        <v>79.505376344086017</v>
      </c>
      <c r="N21" s="121">
        <f t="shared" si="6"/>
        <v>79.505376344086017</v>
      </c>
      <c r="O21" s="134">
        <v>0</v>
      </c>
      <c r="P21" s="134">
        <v>0</v>
      </c>
      <c r="Q21" s="130">
        <f>(Q19*U19+Q20*U20)/U21</f>
        <v>0</v>
      </c>
      <c r="R21" s="52">
        <f>SUM(R19:R20)</f>
        <v>1488</v>
      </c>
      <c r="S21" s="42">
        <f>SUM(S19:S20)</f>
        <v>147640</v>
      </c>
      <c r="T21" s="32">
        <f>SUM(T19:T20)</f>
        <v>900</v>
      </c>
      <c r="U21" s="32">
        <f>SUM(U19:U20)</f>
        <v>800</v>
      </c>
      <c r="V21" s="32">
        <f>SUM(V19:V20)</f>
        <v>666</v>
      </c>
      <c r="Z21" s="49" t="s">
        <v>45</v>
      </c>
      <c r="AA21" s="11">
        <f>SUM(AA19:AA20)</f>
        <v>629.51</v>
      </c>
      <c r="AB21" s="11">
        <f t="shared" ref="AB21" si="267">SUM(AB19:AB20)</f>
        <v>629.51</v>
      </c>
      <c r="AC21" s="11">
        <f>SUM(AC19:AC20)</f>
        <v>0</v>
      </c>
      <c r="AD21" s="11">
        <f t="shared" ref="AD21" si="268">SUM(AD19:AD20)</f>
        <v>858.49</v>
      </c>
      <c r="AE21" s="10">
        <f>(AE19*$AT$19+AE20*$AT$20)/$AT$21</f>
        <v>0.62982442876344091</v>
      </c>
      <c r="AF21" s="11">
        <f t="shared" ref="AF21" si="269">SUM(AF19:AF20)</f>
        <v>0</v>
      </c>
      <c r="AG21" s="10">
        <f>(AG19*$AT$19+AG20*$AT$20)/$AT$21</f>
        <v>0</v>
      </c>
      <c r="AH21" s="11">
        <f>SUM(AH19:AH20)</f>
        <v>0</v>
      </c>
      <c r="AI21" s="10">
        <f>(AI19*$AT$19+AI20*$AT$20)/$AT$21</f>
        <v>0</v>
      </c>
      <c r="AJ21" s="11">
        <f>SUM(AJ19:AJ20)</f>
        <v>139.62</v>
      </c>
      <c r="AK21" s="10">
        <f>(AK19*$AT$19+AK20*$AT$20)/$AT$21</f>
        <v>0.37017557123655914</v>
      </c>
      <c r="AL21" s="10">
        <f t="shared" ref="AL21:AO21" si="270">(AL19*$AT$19+AL20*$AT$20)/$AT$21</f>
        <v>0.28807375672043012</v>
      </c>
      <c r="AM21" s="10">
        <f t="shared" si="270"/>
        <v>0.68831553722188277</v>
      </c>
      <c r="AN21" s="10">
        <f t="shared" si="270"/>
        <v>0.24317876344086023</v>
      </c>
      <c r="AO21" s="10">
        <f t="shared" si="270"/>
        <v>8.2101814516129037E-2</v>
      </c>
      <c r="AP21" s="32">
        <f>SUM(AP19:AP20)</f>
        <v>4</v>
      </c>
      <c r="AQ21" s="52">
        <f>SUM(AQ19:AQ20)</f>
        <v>1488</v>
      </c>
      <c r="AR21" s="52">
        <f t="shared" ref="AR21" si="271">SUM(AR19:AR20)</f>
        <v>144740</v>
      </c>
      <c r="AS21" s="32">
        <f>SUM(AS19:AS20)</f>
        <v>900</v>
      </c>
      <c r="AT21" s="32">
        <f>SUM(AT19:AT20)</f>
        <v>800</v>
      </c>
      <c r="AU21" s="32">
        <f>SUM(AU19:AU20)</f>
        <v>350</v>
      </c>
      <c r="AY21" s="49" t="s">
        <v>45</v>
      </c>
      <c r="AZ21" s="11">
        <f>SUM(AZ19:AZ20)</f>
        <v>717.63</v>
      </c>
      <c r="BA21" s="11">
        <f t="shared" ref="BA21" si="272">SUM(BA19:BA20)</f>
        <v>717.63</v>
      </c>
      <c r="BB21" s="11">
        <f>SUM(BB19:BB20)</f>
        <v>0</v>
      </c>
      <c r="BC21" s="11">
        <f t="shared" ref="BC21:BI21" si="273">SUM(BC19:BC20)</f>
        <v>722.37</v>
      </c>
      <c r="BD21" s="10">
        <f>(BD19*$BS19+BD20*$BS20)/$BS21</f>
        <v>0.56394010416666662</v>
      </c>
      <c r="BE21" s="11">
        <f t="shared" si="273"/>
        <v>0</v>
      </c>
      <c r="BF21" s="10">
        <f>(BF19*$BS$19+BF20*$BS$20)/$BS$21</f>
        <v>0</v>
      </c>
      <c r="BG21" s="11">
        <f t="shared" si="273"/>
        <v>0</v>
      </c>
      <c r="BH21" s="10">
        <f>(BH19*$BS$19+BH20*$BS$20)/$BS$21</f>
        <v>0</v>
      </c>
      <c r="BI21" s="11">
        <f t="shared" si="273"/>
        <v>102.2</v>
      </c>
      <c r="BJ21" s="10">
        <f>(BJ19*$BS$19+BJ20*$BS$20)/$BS$21</f>
        <v>0.43605989583333332</v>
      </c>
      <c r="BK21" s="10">
        <f>(BK19*$BS19+BK20*$BS20)/$BS21</f>
        <v>0.37395920138888883</v>
      </c>
      <c r="BL21" s="10">
        <f t="shared" ref="BL21:BN21" si="274">(BL19*$BS$19+BL20*$BS$20)/$BS$21</f>
        <v>0.61814263561177329</v>
      </c>
      <c r="BM21" s="10">
        <f t="shared" si="274"/>
        <v>0.31395833333333334</v>
      </c>
      <c r="BN21" s="10">
        <f t="shared" si="274"/>
        <v>6.2100694444444444E-2</v>
      </c>
      <c r="BO21" s="32">
        <f t="shared" ref="BO21" si="275">SUM(BO19:BO20)</f>
        <v>1</v>
      </c>
      <c r="BP21" s="52">
        <f>SUM(BP19:BP20)</f>
        <v>1440</v>
      </c>
      <c r="BQ21" s="98">
        <f t="shared" ref="BQ21" si="276">SUM(BQ19:BQ20)</f>
        <v>180840</v>
      </c>
      <c r="BR21" s="32">
        <f>SUM(BR19:BR20)</f>
        <v>900</v>
      </c>
      <c r="BS21" s="32">
        <f>SUM(BS19:BS20)</f>
        <v>800</v>
      </c>
      <c r="BT21" s="32">
        <f t="shared" ref="BT21" si="277">SUM(BT19:BT20)</f>
        <v>350</v>
      </c>
      <c r="BU21" s="96"/>
      <c r="BX21" s="49" t="s">
        <v>45</v>
      </c>
      <c r="BY21" s="52">
        <f>SUM(BY19:BY20)</f>
        <v>608.95000000000005</v>
      </c>
      <c r="BZ21" s="52">
        <f t="shared" ref="BZ21" si="278">SUM(BZ19:BZ20)</f>
        <v>608.95000000000005</v>
      </c>
      <c r="CA21" s="11">
        <f>SUM(CA19:CA20)</f>
        <v>0</v>
      </c>
      <c r="CB21" s="11">
        <f t="shared" ref="CB21:CH21" si="279">SUM(CB19:CB20)</f>
        <v>879.05</v>
      </c>
      <c r="CC21" s="10">
        <f>(CC19*$CR19+CC20*$CR20)/$CR21</f>
        <v>0.64191448252688177</v>
      </c>
      <c r="CD21" s="11">
        <f t="shared" si="279"/>
        <v>0</v>
      </c>
      <c r="CE21" s="10">
        <f>(CE19*$CR19+CE20*$CR20)/$CR21</f>
        <v>0</v>
      </c>
      <c r="CF21" s="11">
        <f t="shared" si="279"/>
        <v>0</v>
      </c>
      <c r="CG21" s="10">
        <f>(CG19*$CR19+CG20*$CR20)/$CR21</f>
        <v>0</v>
      </c>
      <c r="CH21" s="11">
        <f t="shared" si="279"/>
        <v>0</v>
      </c>
      <c r="CI21" s="10">
        <f>(CI19*$CR19+CI20*$CR20)/$CR21</f>
        <v>0.35808551747311834</v>
      </c>
      <c r="CJ21" s="10">
        <f t="shared" ref="CJ21:CM21" si="280">(CJ19*$CR19+CJ20*$CR20)/$CR21</f>
        <v>0.35808551747311834</v>
      </c>
      <c r="CK21" s="10">
        <f t="shared" si="280"/>
        <v>0.64191448252688177</v>
      </c>
      <c r="CL21" s="10">
        <f t="shared" si="280"/>
        <v>0.2621975806451613</v>
      </c>
      <c r="CM21" s="10">
        <f t="shared" si="280"/>
        <v>0</v>
      </c>
      <c r="CN21" s="32">
        <f t="shared" ref="CN21" si="281">SUM(CN19:CN20)</f>
        <v>1</v>
      </c>
      <c r="CO21" s="52">
        <f>SUM(CO19:CO20)</f>
        <v>1488</v>
      </c>
      <c r="CP21" s="14">
        <f t="shared" ref="CP21" si="282">SUM(CP19:CP20)</f>
        <v>156060</v>
      </c>
      <c r="CQ21" s="32">
        <f>SUM(CQ19:CQ20)</f>
        <v>900</v>
      </c>
      <c r="CR21" s="32">
        <v>800</v>
      </c>
      <c r="CS21" s="52">
        <f t="shared" ref="CS21" si="283">SUM(CS19:CS20)</f>
        <v>350</v>
      </c>
      <c r="CW21" s="49" t="s">
        <v>45</v>
      </c>
      <c r="CX21" s="11">
        <f>SUM(CX19:CX20)</f>
        <v>0</v>
      </c>
      <c r="CY21" s="11">
        <f t="shared" ref="CY21" si="284">SUM(CY19:CY20)</f>
        <v>0</v>
      </c>
      <c r="CZ21" s="11">
        <f>SUM(CZ19:CZ20)</f>
        <v>0</v>
      </c>
      <c r="DA21" s="11">
        <f t="shared" ref="DA21" si="285">SUM(DA19:DA20)</f>
        <v>0</v>
      </c>
      <c r="DN21" s="52">
        <f>SUM(DN19:DN20)</f>
        <v>0</v>
      </c>
      <c r="DP21" s="32">
        <f>SUM(DP19:DP20)</f>
        <v>900</v>
      </c>
      <c r="DQ21" s="32">
        <v>800</v>
      </c>
      <c r="DV21" s="49" t="s">
        <v>45</v>
      </c>
      <c r="DW21" s="11">
        <f>SUM(DW19:DW20)</f>
        <v>0</v>
      </c>
      <c r="DX21" s="11">
        <f t="shared" ref="DX21" si="286">SUM(DX19:DX20)</f>
        <v>0</v>
      </c>
      <c r="DY21" s="11">
        <f>SUM(DY19:DY20)</f>
        <v>0</v>
      </c>
      <c r="DZ21" s="11">
        <f t="shared" ref="DZ21" si="287">SUM(DZ19:DZ20)</f>
        <v>0</v>
      </c>
      <c r="EM21" s="52">
        <f>SUM(EM19:EM20)</f>
        <v>0</v>
      </c>
      <c r="EO21" s="32">
        <f>SUM(EO19:EO20)</f>
        <v>900</v>
      </c>
      <c r="EP21" s="32">
        <v>800</v>
      </c>
      <c r="EU21" s="49" t="s">
        <v>45</v>
      </c>
      <c r="EV21" s="11">
        <f>SUM(EV19:EV20)</f>
        <v>0</v>
      </c>
      <c r="EW21" s="11">
        <f t="shared" ref="EW21" si="288">SUM(EW19:EW20)</f>
        <v>0</v>
      </c>
      <c r="EX21" s="11">
        <f>SUM(EX19:EX20)</f>
        <v>0</v>
      </c>
      <c r="EY21" s="11">
        <f t="shared" ref="EY21" si="289">SUM(EY19:EY20)</f>
        <v>0</v>
      </c>
      <c r="FL21" s="52">
        <f>SUM(FL19:FL20)</f>
        <v>0</v>
      </c>
      <c r="FN21" s="32">
        <f>SUM(FN19:FN20)</f>
        <v>900</v>
      </c>
      <c r="FO21" s="32">
        <v>800</v>
      </c>
      <c r="FT21" s="49" t="s">
        <v>45</v>
      </c>
      <c r="FU21" s="11">
        <f>SUM(FU19:FU20)</f>
        <v>0</v>
      </c>
      <c r="FV21" s="11">
        <f t="shared" ref="FV21" si="290">SUM(FV19:FV20)</f>
        <v>0</v>
      </c>
      <c r="FW21" s="11">
        <f>SUM(FW19:FW20)</f>
        <v>0</v>
      </c>
      <c r="FX21" s="11">
        <f t="shared" ref="FX21" si="291">SUM(FX19:FX20)</f>
        <v>0</v>
      </c>
      <c r="GK21" s="52">
        <f>SUM(GK19:GK20)</f>
        <v>0</v>
      </c>
      <c r="GM21" s="32">
        <f>SUM(GM19:GM20)</f>
        <v>900</v>
      </c>
      <c r="GN21" s="32">
        <v>800</v>
      </c>
      <c r="GS21" s="49" t="s">
        <v>45</v>
      </c>
      <c r="GT21" s="11">
        <f>SUM(GT19:GT20)</f>
        <v>0</v>
      </c>
      <c r="GU21" s="11">
        <f t="shared" ref="GU21" si="292">SUM(GU19:GU20)</f>
        <v>0</v>
      </c>
      <c r="GV21" s="11">
        <f>SUM(GV19:GV20)</f>
        <v>0</v>
      </c>
      <c r="GW21" s="11">
        <f t="shared" ref="GW21" si="293">SUM(GW19:GW20)</f>
        <v>0</v>
      </c>
      <c r="HJ21" s="52">
        <f>SUM(HJ19:HJ20)</f>
        <v>0</v>
      </c>
      <c r="HL21" s="32">
        <f>SUM(HL19:HL20)</f>
        <v>900</v>
      </c>
      <c r="HM21" s="32">
        <v>800</v>
      </c>
      <c r="HR21" s="49" t="s">
        <v>45</v>
      </c>
      <c r="HS21" s="11">
        <f>SUM(HS19:HS20)</f>
        <v>0</v>
      </c>
      <c r="HT21" s="11">
        <f t="shared" ref="HT21" si="294">SUM(HT19:HT20)</f>
        <v>0</v>
      </c>
      <c r="HU21" s="11">
        <f>SUM(HU19:HU20)</f>
        <v>0</v>
      </c>
      <c r="HV21" s="11">
        <f t="shared" ref="HV21" si="295">SUM(HV19:HV20)</f>
        <v>0</v>
      </c>
      <c r="II21" s="52">
        <f>SUM(II19:II20)</f>
        <v>0</v>
      </c>
      <c r="IK21" s="32">
        <f>SUM(IK19:IK20)</f>
        <v>900</v>
      </c>
      <c r="IL21" s="32">
        <v>800</v>
      </c>
      <c r="IQ21" s="49" t="s">
        <v>45</v>
      </c>
      <c r="IR21" s="11">
        <f>SUM(IR19:IR20)</f>
        <v>0</v>
      </c>
      <c r="IS21" s="11">
        <f t="shared" ref="IS21" si="296">SUM(IS19:IS20)</f>
        <v>0</v>
      </c>
      <c r="IT21" s="11">
        <f>SUM(IT19:IT20)</f>
        <v>0</v>
      </c>
      <c r="IU21" s="11">
        <f t="shared" ref="IU21" si="297">SUM(IU19:IU20)</f>
        <v>0</v>
      </c>
      <c r="JH21" s="52">
        <f>SUM(JH19:JH20)</f>
        <v>0</v>
      </c>
      <c r="JJ21" s="32">
        <f>SUM(JJ19:JJ20)</f>
        <v>900</v>
      </c>
      <c r="JK21" s="32">
        <v>800</v>
      </c>
      <c r="JP21" s="49" t="s">
        <v>45</v>
      </c>
      <c r="JQ21" s="11">
        <f>SUM(JQ19:JQ20)</f>
        <v>0</v>
      </c>
      <c r="JR21" s="11">
        <f t="shared" ref="JR21" si="298">SUM(JR19:JR20)</f>
        <v>0</v>
      </c>
      <c r="JS21" s="11">
        <f>SUM(JS19:JS20)</f>
        <v>0</v>
      </c>
      <c r="JT21" s="11">
        <f t="shared" ref="JT21" si="299">SUM(JT19:JT20)</f>
        <v>0</v>
      </c>
      <c r="KG21" s="52">
        <f>SUM(KG19:KG20)</f>
        <v>0</v>
      </c>
      <c r="KI21" s="32">
        <f>SUM(KI19:KI20)</f>
        <v>900</v>
      </c>
      <c r="KJ21" s="32">
        <v>800</v>
      </c>
    </row>
    <row r="22" spans="1:298" ht="28" hidden="1" x14ac:dyDescent="0.35">
      <c r="B22" s="54" t="s">
        <v>54</v>
      </c>
      <c r="C22" s="75">
        <f>SUM(C21,C18,C15,C12)</f>
        <v>5410.7</v>
      </c>
      <c r="D22" s="75">
        <f t="shared" ref="D22:L22" si="300">SUM(D21,D18,D15,D12)</f>
        <v>5350.6</v>
      </c>
      <c r="E22" s="76">
        <f t="shared" si="300"/>
        <v>60.1</v>
      </c>
      <c r="F22" s="75">
        <f t="shared" si="300"/>
        <v>1925</v>
      </c>
      <c r="G22" s="121">
        <f t="shared" si="60"/>
        <v>258.73655913978496</v>
      </c>
      <c r="H22" s="75">
        <f t="shared" si="300"/>
        <v>1488</v>
      </c>
      <c r="I22" s="121">
        <f t="shared" si="3"/>
        <v>200</v>
      </c>
      <c r="J22" s="76">
        <f t="shared" si="300"/>
        <v>104.3</v>
      </c>
      <c r="K22" s="121">
        <f t="shared" si="4"/>
        <v>14.018817204301076</v>
      </c>
      <c r="L22" s="75">
        <f t="shared" si="300"/>
        <v>822.36999999999989</v>
      </c>
      <c r="M22" s="121">
        <f t="shared" si="5"/>
        <v>727.24462365591398</v>
      </c>
      <c r="N22" s="121">
        <f t="shared" si="6"/>
        <v>616.71102150537638</v>
      </c>
      <c r="O22" s="132">
        <v>8.0188679</v>
      </c>
      <c r="P22" s="132">
        <v>24.6344086</v>
      </c>
      <c r="Q22" s="84">
        <f>(Q12*$U$12+Q15*$U$15+Q18*$U$18+Q21*$U$21)/$U$22</f>
        <v>0.11290094285664953</v>
      </c>
      <c r="R22" s="79"/>
      <c r="S22" s="75">
        <f t="shared" ref="S22:V22" si="301">SUM(S21,S18,S15,S12)</f>
        <v>836937</v>
      </c>
      <c r="T22" s="79">
        <f t="shared" si="301"/>
        <v>2792</v>
      </c>
      <c r="U22" s="79">
        <f t="shared" si="301"/>
        <v>2491</v>
      </c>
      <c r="V22" s="79">
        <f t="shared" si="301"/>
        <v>1572</v>
      </c>
      <c r="Z22" s="54" t="s">
        <v>54</v>
      </c>
      <c r="AA22" s="75">
        <f>SUM(AA21,AA18,AA15,AA12)</f>
        <v>5192.66</v>
      </c>
      <c r="AB22" s="75">
        <f t="shared" ref="AB22:AJ22" si="302">SUM(AB21,AB18,AB15,AB12)</f>
        <v>5132.5599999999995</v>
      </c>
      <c r="AC22" s="76">
        <f t="shared" si="302"/>
        <v>60.1</v>
      </c>
      <c r="AD22" s="75">
        <f t="shared" si="302"/>
        <v>2089.34</v>
      </c>
      <c r="AE22" s="84">
        <f>(AE12*$AT$12+AE15*$AT$15+AE18*$AT$18+AE21*$AT$21)/$AT$22</f>
        <v>0.33651370741119646</v>
      </c>
      <c r="AF22" s="75">
        <f t="shared" si="302"/>
        <v>1488</v>
      </c>
      <c r="AG22" s="84">
        <f>(AG12*$AT$12+AG15*$AT$15+AG18*$AT$18+AG21*$AT$21)/$AT$22</f>
        <v>6.1019670814933764E-2</v>
      </c>
      <c r="AH22" s="76">
        <f t="shared" si="302"/>
        <v>158</v>
      </c>
      <c r="AI22" s="84">
        <f>(AI12*$AT$12+AI15*$AT$15+AI18*$AT$18+AI21*$AT$21)/$AT$22</f>
        <v>8.6076542218653813E-3</v>
      </c>
      <c r="AJ22" s="76">
        <f t="shared" si="302"/>
        <v>485.33000000000004</v>
      </c>
      <c r="AK22" s="84">
        <f>(AK12*$AT$12+AK15*$AT$15+AK18*$AT$18+AK21*$AT$21)/$AT$22</f>
        <v>0.59385896755200429</v>
      </c>
      <c r="AL22" s="84">
        <f t="shared" ref="AL22:AO22" si="303">(AL12*$AT$12+AL15*$AT$15+AL18*$AT$18+AL21*$AT$21)/$AT$22</f>
        <v>0.52969482610516139</v>
      </c>
      <c r="AM22" s="84">
        <f t="shared" si="303"/>
        <v>0.38582817293742305</v>
      </c>
      <c r="AN22" s="84">
        <f t="shared" si="303"/>
        <v>0.46788546293538458</v>
      </c>
      <c r="AO22" s="84">
        <f t="shared" si="303"/>
        <v>6.4164141446843043E-2</v>
      </c>
      <c r="AP22" s="78">
        <f t="shared" ref="AP22:AU22" si="304">SUM(AP21,AP18,AP15,AP12)</f>
        <v>11</v>
      </c>
      <c r="AQ22" s="79">
        <f t="shared" si="304"/>
        <v>8928</v>
      </c>
      <c r="AR22" s="79">
        <f t="shared" si="304"/>
        <v>867134</v>
      </c>
      <c r="AS22" s="79">
        <f t="shared" si="304"/>
        <v>2792</v>
      </c>
      <c r="AT22" s="79">
        <f t="shared" si="304"/>
        <v>2491</v>
      </c>
      <c r="AU22" s="79">
        <f t="shared" si="304"/>
        <v>1707</v>
      </c>
      <c r="AY22" s="54" t="s">
        <v>54</v>
      </c>
      <c r="AZ22" s="75">
        <f>SUM(AZ21,AZ18,AZ15,AZ12)</f>
        <v>5408.72</v>
      </c>
      <c r="BA22" s="75">
        <f t="shared" ref="BA22:BI22" si="305">SUM(BA21,BA18,BA15,BA12)</f>
        <v>5406.32</v>
      </c>
      <c r="BB22" s="76">
        <f t="shared" si="305"/>
        <v>2.4</v>
      </c>
      <c r="BC22" s="75">
        <f t="shared" si="305"/>
        <v>1545.61</v>
      </c>
      <c r="BD22" s="84">
        <f>(BD12*$BS12+BD15*$BS15+BD18*$BS18+BD21*$BS21)/$BS22</f>
        <v>0.27590540389847895</v>
      </c>
      <c r="BE22" s="75">
        <f t="shared" si="305"/>
        <v>1440</v>
      </c>
      <c r="BF22" s="84">
        <f>(BF12*$BS12+BF15*$BS15+BF18*$BS18+BF21*$BS21)/$BS22</f>
        <v>6.1019670814933764E-2</v>
      </c>
      <c r="BG22" s="75">
        <f t="shared" si="305"/>
        <v>245.67000000000002</v>
      </c>
      <c r="BH22" s="84">
        <f>(BH12*$BS12+BH15*$BS15+BH18*$BS18+BH21*$BS21)/$BS22</f>
        <v>1.6483624381105313E-2</v>
      </c>
      <c r="BI22" s="75">
        <f t="shared" si="305"/>
        <v>583.30000000000007</v>
      </c>
      <c r="BJ22" s="84">
        <f>(BJ12*$BS12+BJ15*$BS15+BJ18*$BS18+BJ21*$BS21)/$BS22</f>
        <v>0.64659130090548189</v>
      </c>
      <c r="BK22" s="84">
        <f t="shared" ref="BK22:BN22" si="306">(BK12*$BS12+BK15*$BS15+BK18*$BS18+BK21*$BS21)/$BS22</f>
        <v>0.57380063227619438</v>
      </c>
      <c r="BL22" s="84">
        <f t="shared" si="306"/>
        <v>0.32815745632436588</v>
      </c>
      <c r="BM22" s="84">
        <f t="shared" si="306"/>
        <v>0.49573408715821404</v>
      </c>
      <c r="BN22" s="84">
        <f t="shared" si="306"/>
        <v>7.2790668629287666E-2</v>
      </c>
      <c r="BO22" s="78">
        <f t="shared" ref="BO22:BT22" si="307">SUM(BO21,BO18,BO15,BO12)</f>
        <v>9</v>
      </c>
      <c r="BP22" s="79">
        <f t="shared" si="307"/>
        <v>8640</v>
      </c>
      <c r="BQ22" s="103">
        <f t="shared" si="307"/>
        <v>889109</v>
      </c>
      <c r="BR22" s="79">
        <f t="shared" si="307"/>
        <v>2792</v>
      </c>
      <c r="BS22" s="79">
        <f t="shared" si="307"/>
        <v>2491</v>
      </c>
      <c r="BT22" s="79">
        <f t="shared" si="307"/>
        <v>1513</v>
      </c>
      <c r="BU22" s="59"/>
      <c r="BX22" s="54" t="s">
        <v>54</v>
      </c>
      <c r="BY22" s="79">
        <f>SUM(BY21,BY18,BY15,BY12)</f>
        <v>6084.79</v>
      </c>
      <c r="BZ22" s="79">
        <f t="shared" ref="BZ22:CH22" si="308">SUM(BZ21,BZ18,BZ15,BZ12)</f>
        <v>6084.79</v>
      </c>
      <c r="CA22" s="76">
        <f t="shared" si="308"/>
        <v>0</v>
      </c>
      <c r="CB22" s="75">
        <f t="shared" si="308"/>
        <v>1355.2099999999998</v>
      </c>
      <c r="CC22" s="84">
        <f>(CC12*$CR12+CC15*$CR15+CC18*$CR18+CC21*$CR21)/$CR22</f>
        <v>0.25246179795651447</v>
      </c>
      <c r="CD22" s="79">
        <f t="shared" si="308"/>
        <v>1488</v>
      </c>
      <c r="CE22" s="84">
        <f>(CE12*$CR12+CE15*$CR15+CE18*$CR18+CE21*$CR21)/$CR22</f>
        <v>6.1019670814933764E-2</v>
      </c>
      <c r="CF22" s="75">
        <f t="shared" si="308"/>
        <v>0</v>
      </c>
      <c r="CG22" s="84">
        <f>(CG12*$CR12+CG15*$CR15+CG18*$CR18+CG21*$CR21)/$CR22</f>
        <v>0</v>
      </c>
      <c r="CH22" s="75">
        <f t="shared" si="308"/>
        <v>855.68000000000006</v>
      </c>
      <c r="CI22" s="84">
        <f t="shared" ref="CI22:CM22" si="309">(CI12*$CR12+CI15*$CR15+CI18*$CR18+CI21*$CR21)/$CR22</f>
        <v>0.68651853122855178</v>
      </c>
      <c r="CJ22" s="84">
        <f t="shared" si="309"/>
        <v>0.59470463021716902</v>
      </c>
      <c r="CK22" s="84">
        <f t="shared" si="309"/>
        <v>0.32108557889897404</v>
      </c>
      <c r="CL22" s="84">
        <f t="shared" si="309"/>
        <v>0.53326383583049508</v>
      </c>
      <c r="CM22" s="84">
        <f t="shared" si="309"/>
        <v>9.1813901011382912E-2</v>
      </c>
      <c r="CN22" s="78">
        <f t="shared" ref="CN22:CS22" si="310">SUM(CN21,CN18,CN15,CN12)</f>
        <v>13</v>
      </c>
      <c r="CO22" s="79">
        <f t="shared" si="310"/>
        <v>8928</v>
      </c>
      <c r="CP22" s="75">
        <f t="shared" si="310"/>
        <v>988300</v>
      </c>
      <c r="CQ22" s="79">
        <f t="shared" si="310"/>
        <v>2792</v>
      </c>
      <c r="CR22" s="79">
        <f t="shared" si="310"/>
        <v>2491</v>
      </c>
      <c r="CS22" s="79">
        <f t="shared" si="310"/>
        <v>1809</v>
      </c>
      <c r="CW22" s="54" t="s">
        <v>54</v>
      </c>
      <c r="CX22" s="55">
        <f>SUM(CX21,CX18,CX15,CX12)</f>
        <v>0</v>
      </c>
      <c r="CY22" s="55">
        <f t="shared" ref="CY22:DA22" si="311">SUM(CY21,CY18,CY15,CY12)</f>
        <v>0</v>
      </c>
      <c r="CZ22" s="56">
        <f t="shared" si="311"/>
        <v>0</v>
      </c>
      <c r="DA22" s="55">
        <f t="shared" si="311"/>
        <v>0</v>
      </c>
      <c r="DN22" s="64">
        <f t="shared" ref="DN22" si="312">SUM(DN21,DN18,DN15,DN12)</f>
        <v>0</v>
      </c>
      <c r="DP22" s="64">
        <f t="shared" ref="DP22" si="313">SUM(DP21,DP18,DP15,DP12)</f>
        <v>2792</v>
      </c>
      <c r="DQ22" s="64">
        <v>2491</v>
      </c>
      <c r="DV22" s="54" t="s">
        <v>54</v>
      </c>
      <c r="DW22" s="55">
        <f>SUM(DW21,DW18,DW15,DW12)</f>
        <v>0</v>
      </c>
      <c r="DX22" s="55">
        <f t="shared" ref="DX22:DZ22" si="314">SUM(DX21,DX18,DX15,DX12)</f>
        <v>0</v>
      </c>
      <c r="DY22" s="56">
        <f t="shared" si="314"/>
        <v>0</v>
      </c>
      <c r="DZ22" s="55">
        <f t="shared" si="314"/>
        <v>0</v>
      </c>
      <c r="EM22" s="64">
        <f t="shared" ref="EM22" si="315">SUM(EM21,EM18,EM15,EM12)</f>
        <v>0</v>
      </c>
      <c r="EO22" s="64">
        <f t="shared" ref="EO22" si="316">SUM(EO21,EO18,EO15,EO12)</f>
        <v>2792</v>
      </c>
      <c r="EP22" s="64">
        <v>2491</v>
      </c>
      <c r="EU22" s="54" t="s">
        <v>54</v>
      </c>
      <c r="EV22" s="55">
        <f>SUM(EV21,EV18,EV15,EV12)</f>
        <v>0</v>
      </c>
      <c r="EW22" s="55">
        <f t="shared" ref="EW22:EY22" si="317">SUM(EW21,EW18,EW15,EW12)</f>
        <v>0</v>
      </c>
      <c r="EX22" s="56">
        <f t="shared" si="317"/>
        <v>0</v>
      </c>
      <c r="EY22" s="55">
        <f t="shared" si="317"/>
        <v>0</v>
      </c>
      <c r="FL22" s="64">
        <f t="shared" ref="FL22" si="318">SUM(FL21,FL18,FL15,FL12)</f>
        <v>0</v>
      </c>
      <c r="FN22" s="64">
        <f t="shared" ref="FN22" si="319">SUM(FN21,FN18,FN15,FN12)</f>
        <v>2792</v>
      </c>
      <c r="FO22" s="64">
        <v>2491</v>
      </c>
      <c r="FT22" s="54" t="s">
        <v>54</v>
      </c>
      <c r="FU22" s="55">
        <f>SUM(FU21,FU18,FU15,FU12)</f>
        <v>0</v>
      </c>
      <c r="FV22" s="55">
        <f t="shared" ref="FV22:FX22" si="320">SUM(FV21,FV18,FV15,FV12)</f>
        <v>0</v>
      </c>
      <c r="FW22" s="56">
        <f t="shared" si="320"/>
        <v>0</v>
      </c>
      <c r="FX22" s="55">
        <f t="shared" si="320"/>
        <v>0</v>
      </c>
      <c r="GK22" s="64">
        <f t="shared" ref="GK22" si="321">SUM(GK21,GK18,GK15,GK12)</f>
        <v>0</v>
      </c>
      <c r="GM22" s="64">
        <f t="shared" ref="GM22" si="322">SUM(GM21,GM18,GM15,GM12)</f>
        <v>2792</v>
      </c>
      <c r="GN22" s="64">
        <v>2491</v>
      </c>
      <c r="GS22" s="54" t="s">
        <v>54</v>
      </c>
      <c r="GT22" s="55">
        <f>SUM(GT21,GT18,GT15,GT12)</f>
        <v>0</v>
      </c>
      <c r="GU22" s="55">
        <f t="shared" ref="GU22:GW22" si="323">SUM(GU21,GU18,GU15,GU12)</f>
        <v>0</v>
      </c>
      <c r="GV22" s="56">
        <f t="shared" si="323"/>
        <v>0</v>
      </c>
      <c r="GW22" s="55">
        <f t="shared" si="323"/>
        <v>0</v>
      </c>
      <c r="HJ22" s="64">
        <f t="shared" ref="HJ22" si="324">SUM(HJ21,HJ18,HJ15,HJ12)</f>
        <v>0</v>
      </c>
      <c r="HL22" s="64">
        <f t="shared" ref="HL22" si="325">SUM(HL21,HL18,HL15,HL12)</f>
        <v>2792</v>
      </c>
      <c r="HM22" s="64">
        <v>2491</v>
      </c>
      <c r="HR22" s="54" t="s">
        <v>54</v>
      </c>
      <c r="HS22" s="55">
        <f>SUM(HS21,HS18,HS15,HS12)</f>
        <v>0</v>
      </c>
      <c r="HT22" s="55">
        <f t="shared" ref="HT22:HV22" si="326">SUM(HT21,HT18,HT15,HT12)</f>
        <v>0</v>
      </c>
      <c r="HU22" s="56">
        <f t="shared" si="326"/>
        <v>0</v>
      </c>
      <c r="HV22" s="55">
        <f t="shared" si="326"/>
        <v>0</v>
      </c>
      <c r="II22" s="64">
        <f t="shared" ref="II22" si="327">SUM(II21,II18,II15,II12)</f>
        <v>0</v>
      </c>
      <c r="IK22" s="64">
        <f t="shared" ref="IK22" si="328">SUM(IK21,IK18,IK15,IK12)</f>
        <v>2792</v>
      </c>
      <c r="IL22" s="64">
        <v>2491</v>
      </c>
      <c r="IQ22" s="54" t="s">
        <v>54</v>
      </c>
      <c r="IR22" s="55">
        <f>SUM(IR21,IR18,IR15,IR12)</f>
        <v>0</v>
      </c>
      <c r="IS22" s="55">
        <f t="shared" ref="IS22:IU22" si="329">SUM(IS21,IS18,IS15,IS12)</f>
        <v>0</v>
      </c>
      <c r="IT22" s="56">
        <f t="shared" si="329"/>
        <v>0</v>
      </c>
      <c r="IU22" s="55">
        <f t="shared" si="329"/>
        <v>0</v>
      </c>
      <c r="IW22" s="55">
        <f t="shared" ref="IW22" si="330">SUM(IW21,IW18,IW15,IW12)</f>
        <v>0</v>
      </c>
      <c r="JH22" s="64">
        <f t="shared" ref="JH22" si="331">SUM(JH21,JH18,JH15,JH12)</f>
        <v>0</v>
      </c>
      <c r="JJ22" s="64">
        <f t="shared" ref="JJ22" si="332">SUM(JJ21,JJ18,JJ15,JJ12)</f>
        <v>2792</v>
      </c>
      <c r="JK22" s="64">
        <v>2491</v>
      </c>
      <c r="JP22" s="54" t="s">
        <v>54</v>
      </c>
      <c r="JQ22" s="55">
        <f>SUM(JQ21,JQ18,JQ15,JQ12)</f>
        <v>0</v>
      </c>
      <c r="JR22" s="55">
        <f t="shared" ref="JR22:JT22" si="333">SUM(JR21,JR18,JR15,JR12)</f>
        <v>0</v>
      </c>
      <c r="JS22" s="56">
        <f t="shared" si="333"/>
        <v>0</v>
      </c>
      <c r="JT22" s="55">
        <f t="shared" si="333"/>
        <v>0</v>
      </c>
      <c r="JV22" s="55">
        <f t="shared" ref="JV22" si="334">SUM(JV21,JV18,JV15,JV12)</f>
        <v>0</v>
      </c>
      <c r="KG22" s="64">
        <f t="shared" ref="KG22" si="335">SUM(KG21,KG18,KG15,KG12)</f>
        <v>0</v>
      </c>
      <c r="KI22" s="64">
        <f t="shared" ref="KI22" si="336">SUM(KI21,KI18,KI15,KI12)</f>
        <v>2792</v>
      </c>
      <c r="KJ22" s="64">
        <v>2491</v>
      </c>
    </row>
    <row r="23" spans="1:298" ht="14" x14ac:dyDescent="0.35">
      <c r="A23" s="17" t="s">
        <v>55</v>
      </c>
      <c r="B23" s="2" t="s">
        <v>56</v>
      </c>
      <c r="C23" s="19">
        <f>$B$4-F23-H23-J23</f>
        <v>0</v>
      </c>
      <c r="D23" s="19">
        <f t="shared" ref="D23:D32" si="337">$B$4-E23-F23-H23-J23</f>
        <v>0</v>
      </c>
      <c r="E23" s="2">
        <v>0</v>
      </c>
      <c r="F23" s="2">
        <v>744</v>
      </c>
      <c r="G23" s="121">
        <f t="shared" si="60"/>
        <v>100</v>
      </c>
      <c r="H23" s="2">
        <v>0</v>
      </c>
      <c r="I23" s="121">
        <f t="shared" si="3"/>
        <v>0</v>
      </c>
      <c r="J23" s="19">
        <v>0</v>
      </c>
      <c r="K23" s="121">
        <f t="shared" si="4"/>
        <v>0</v>
      </c>
      <c r="L23" s="2">
        <v>0</v>
      </c>
      <c r="M23" s="121">
        <f t="shared" si="5"/>
        <v>0</v>
      </c>
      <c r="N23" s="121">
        <f t="shared" si="6"/>
        <v>0</v>
      </c>
      <c r="O23" s="135">
        <v>0</v>
      </c>
      <c r="P23" s="121">
        <v>0</v>
      </c>
      <c r="Q23" s="2">
        <f>L23/$B$4</f>
        <v>0</v>
      </c>
      <c r="R23" s="9">
        <f>SUM(D23,E23,F23,H23,J23)</f>
        <v>744</v>
      </c>
      <c r="S23" s="33">
        <v>0</v>
      </c>
      <c r="T23" s="2">
        <v>96</v>
      </c>
      <c r="U23" s="2">
        <v>96</v>
      </c>
      <c r="V23" s="2">
        <v>0</v>
      </c>
      <c r="W23" s="2">
        <f>SUM(G23,I23,K23,N23,Q23)</f>
        <v>100</v>
      </c>
      <c r="Y23" s="17" t="s">
        <v>55</v>
      </c>
      <c r="Z23" s="2" t="s">
        <v>56</v>
      </c>
      <c r="AA23" s="19">
        <f>$Z$4-AD23-AF23-AH23</f>
        <v>0</v>
      </c>
      <c r="AB23" s="19">
        <f t="shared" ref="AB23:AB32" si="338">$Z$4-AC23-AD23-AF23-AH23</f>
        <v>0</v>
      </c>
      <c r="AC23" s="2">
        <v>0</v>
      </c>
      <c r="AD23" s="2">
        <v>744</v>
      </c>
      <c r="AE23" s="2">
        <f>AD23/$Z$4</f>
        <v>1</v>
      </c>
      <c r="AF23" s="2">
        <v>0</v>
      </c>
      <c r="AG23" s="2">
        <f>AF23/$Z$4</f>
        <v>0</v>
      </c>
      <c r="AH23" s="2">
        <v>0</v>
      </c>
      <c r="AI23" s="2">
        <f>AH23/$Z$4</f>
        <v>0</v>
      </c>
      <c r="AJ23" s="2">
        <v>0</v>
      </c>
      <c r="AK23" s="2">
        <f>AA23/$Z$4</f>
        <v>0</v>
      </c>
      <c r="AL23" s="2">
        <f>(AA23-AJ23)/$Z$4</f>
        <v>0</v>
      </c>
      <c r="AM23" s="128">
        <f>IF((AND(AB23=0,AD23=0)),0,(AD23+AJ23)/(AB23+AD23+AJ23))</f>
        <v>1</v>
      </c>
      <c r="AN23" s="2">
        <f>AR23/($Z$4*AT23)</f>
        <v>0</v>
      </c>
      <c r="AO23" s="2">
        <f>AJ23/$Z$4</f>
        <v>0</v>
      </c>
      <c r="AP23" s="2">
        <v>0</v>
      </c>
      <c r="AQ23" s="9">
        <f>SUM(AB23,AC23,AD23,AF23,AH23)</f>
        <v>744</v>
      </c>
      <c r="AR23" s="2">
        <v>0</v>
      </c>
      <c r="AS23" s="2">
        <v>96</v>
      </c>
      <c r="AT23" s="2">
        <v>96</v>
      </c>
      <c r="AU23" s="2">
        <v>0</v>
      </c>
      <c r="AV23" s="63">
        <f>SUM(AE23,AG23,AI23,AL23,AO23)</f>
        <v>1</v>
      </c>
      <c r="AX23" s="17" t="s">
        <v>55</v>
      </c>
      <c r="AY23" s="2" t="s">
        <v>56</v>
      </c>
      <c r="AZ23" s="2">
        <f>$AY$4-BC23-BE23-BG23</f>
        <v>27.299999999999955</v>
      </c>
      <c r="BA23" s="2">
        <f>$AY$4-BB23-BC23-BE23-BG23</f>
        <v>0</v>
      </c>
      <c r="BB23" s="2">
        <f>'[35]UNIT DATA'!L2</f>
        <v>27.3</v>
      </c>
      <c r="BC23" s="2">
        <f>'[35]UNIT DATA'!M2</f>
        <v>692.7</v>
      </c>
      <c r="BD23" s="2">
        <f>BC23/$AY$4</f>
        <v>0.9620833333333334</v>
      </c>
      <c r="BE23" s="2">
        <f>'[35]UNIT DATA'!$N2</f>
        <v>0</v>
      </c>
      <c r="BF23" s="2">
        <f>BE23/$AY$4</f>
        <v>0</v>
      </c>
      <c r="BG23" s="2">
        <f>'[35]UNIT DATA'!$O2</f>
        <v>0</v>
      </c>
      <c r="BH23" s="2">
        <f>BG23/$AY$4</f>
        <v>0</v>
      </c>
      <c r="BI23" s="2">
        <f>'[35]UNIT DATA'!$P2</f>
        <v>0</v>
      </c>
      <c r="BJ23" s="2">
        <f>AZ23/$AY$4</f>
        <v>3.7916666666666606E-2</v>
      </c>
      <c r="BK23" s="2">
        <f>(AZ23-BI23)/$AY$4</f>
        <v>3.7916666666666606E-2</v>
      </c>
      <c r="BL23" s="128">
        <f>IF((AND(BA23=0,BC23=0)),0,(BC23+BI23)/(BA23+BC23+BI23))</f>
        <v>1</v>
      </c>
      <c r="BM23" s="2">
        <f>BQ23/($AY$4*BS23)</f>
        <v>0</v>
      </c>
      <c r="BN23" s="2">
        <f>BI23/$AY$4</f>
        <v>0</v>
      </c>
      <c r="BO23" s="2">
        <f>'[35]UNIT DATA'!$Q2</f>
        <v>0</v>
      </c>
      <c r="BP23" s="9">
        <f>SUM(BA23,BB23,BC23,BE23,BG23)</f>
        <v>720</v>
      </c>
      <c r="BQ23" s="27">
        <v>0</v>
      </c>
      <c r="BR23" s="2">
        <v>96</v>
      </c>
      <c r="BS23" s="2">
        <v>96</v>
      </c>
      <c r="BT23" s="2">
        <f>'[35]UNIT DATA'!$E2</f>
        <v>0</v>
      </c>
      <c r="BU23" s="63">
        <f>SUM(BD23,BF23,BH23,BK23,BN23)</f>
        <v>1</v>
      </c>
      <c r="BW23" s="17" t="s">
        <v>55</v>
      </c>
      <c r="BX23" s="2" t="s">
        <v>56</v>
      </c>
      <c r="BY23" s="2">
        <f>$BX$4-CB23-CD23-CF23</f>
        <v>0</v>
      </c>
      <c r="BZ23" s="2">
        <f>$BX$4-CA23-CB23-CD23-CF23</f>
        <v>0</v>
      </c>
      <c r="CA23" s="2">
        <f>'[36]UNIT DATA'!L2</f>
        <v>0</v>
      </c>
      <c r="CB23" s="2">
        <f>'[36]UNIT DATA'!M2</f>
        <v>744</v>
      </c>
      <c r="CC23" s="2">
        <f>CB23/$BX$4</f>
        <v>1</v>
      </c>
      <c r="CD23" s="2">
        <f>'[36]UNIT DATA'!$N2</f>
        <v>0</v>
      </c>
      <c r="CE23" s="2">
        <f>CD23/$BX$4</f>
        <v>0</v>
      </c>
      <c r="CF23" s="2">
        <f>'[36]UNIT DATA'!$O2</f>
        <v>0</v>
      </c>
      <c r="CG23" s="2">
        <f>CF23/$BX$4</f>
        <v>0</v>
      </c>
      <c r="CH23" s="2">
        <f>'[36]UNIT DATA'!$P2</f>
        <v>0</v>
      </c>
      <c r="CI23" s="2">
        <f>BY23/$BX$4</f>
        <v>0</v>
      </c>
      <c r="CJ23" s="2">
        <f>(BY23-CH23)/$BX$4</f>
        <v>0</v>
      </c>
      <c r="CK23" s="128">
        <f>IF((AND(BZ23=0,CB23=0)),0,(CB23+CH23)/(BZ23+CB23+CH23))</f>
        <v>1</v>
      </c>
      <c r="CL23" s="2">
        <f>CP23/($BX$4*CR23)</f>
        <v>0</v>
      </c>
      <c r="CM23" s="2">
        <f>CH23/$BX$4</f>
        <v>0</v>
      </c>
      <c r="CN23" s="2">
        <f>'[36]UNIT DATA'!$Q2</f>
        <v>0</v>
      </c>
      <c r="CO23" s="9">
        <f>SUM(BZ23,CA23,CB23,CD23,CF23)</f>
        <v>744</v>
      </c>
      <c r="CP23" s="2">
        <f>'[36]UNIT DATA'!$F2</f>
        <v>0</v>
      </c>
      <c r="CQ23" s="2">
        <v>96</v>
      </c>
      <c r="CR23" s="2">
        <v>96</v>
      </c>
      <c r="CS23" s="2">
        <f>'[36]UNIT DATA'!$E2</f>
        <v>0</v>
      </c>
      <c r="CT23" s="63">
        <f>SUM(CC23,CE23,CG23,CJ23,CM23)</f>
        <v>1</v>
      </c>
      <c r="CV23" s="17" t="s">
        <v>55</v>
      </c>
      <c r="CW23" s="2" t="s">
        <v>56</v>
      </c>
      <c r="DN23" s="9">
        <f>SUM(CY23,CZ23,DA23,DC23,DE23)</f>
        <v>0</v>
      </c>
      <c r="DP23" s="2">
        <v>96</v>
      </c>
      <c r="DQ23" s="2">
        <v>96</v>
      </c>
      <c r="DS23" s="63">
        <f>SUM(DB23,DD23,DF23,DI23,DL23)</f>
        <v>0</v>
      </c>
      <c r="DU23" s="17" t="s">
        <v>55</v>
      </c>
      <c r="DV23" s="2" t="s">
        <v>56</v>
      </c>
      <c r="EM23" s="9">
        <f>SUM(DX23,DY23,DZ23,EB23,ED23)</f>
        <v>0</v>
      </c>
      <c r="EO23" s="2">
        <v>96</v>
      </c>
      <c r="EP23" s="2">
        <v>96</v>
      </c>
      <c r="ER23" s="63">
        <f>SUM(EA23,EC23,EE23,EH23,EK23)</f>
        <v>0</v>
      </c>
      <c r="ET23" s="17" t="s">
        <v>55</v>
      </c>
      <c r="EU23" s="2" t="s">
        <v>56</v>
      </c>
      <c r="FL23" s="9">
        <f>SUM(EW23,EX23,EY23,FA23,FC23)</f>
        <v>0</v>
      </c>
      <c r="FN23" s="2">
        <v>96</v>
      </c>
      <c r="FO23" s="2">
        <v>96</v>
      </c>
      <c r="FQ23" s="63">
        <f>SUM(EZ23,FB23,FD23,FG23,FJ23)</f>
        <v>0</v>
      </c>
      <c r="FS23" s="17" t="s">
        <v>55</v>
      </c>
      <c r="FT23" s="2" t="s">
        <v>56</v>
      </c>
      <c r="GK23" s="9">
        <f>SUM(FV23,FW23,FX23,FZ23,GB23)</f>
        <v>0</v>
      </c>
      <c r="GM23" s="2">
        <v>96</v>
      </c>
      <c r="GN23" s="2">
        <v>96</v>
      </c>
      <c r="GP23" s="63">
        <f>SUM(FY23,GA23,GC23,GF23,GI23)</f>
        <v>0</v>
      </c>
      <c r="GR23" s="17" t="s">
        <v>55</v>
      </c>
      <c r="GS23" s="2" t="s">
        <v>56</v>
      </c>
      <c r="HJ23" s="9">
        <f>SUM(GU23,GV23,GW23,GY23,HA23)</f>
        <v>0</v>
      </c>
      <c r="HL23" s="2">
        <v>96</v>
      </c>
      <c r="HM23" s="2">
        <v>96</v>
      </c>
      <c r="HO23" s="63">
        <f>SUM(GX23,GZ23,HB23,HE23,HH23)</f>
        <v>0</v>
      </c>
      <c r="HQ23" s="17" t="s">
        <v>55</v>
      </c>
      <c r="HR23" s="2" t="s">
        <v>56</v>
      </c>
      <c r="II23" s="9">
        <f>SUM(HT23,HU23,HV23,HX23,HZ23)</f>
        <v>0</v>
      </c>
      <c r="IK23" s="2">
        <v>96</v>
      </c>
      <c r="IL23" s="2">
        <v>96</v>
      </c>
      <c r="IN23" s="63">
        <f>SUM(HW23,HY23,IA23,ID23,IG23)</f>
        <v>0</v>
      </c>
      <c r="IP23" s="17" t="s">
        <v>55</v>
      </c>
      <c r="IQ23" s="2" t="s">
        <v>56</v>
      </c>
      <c r="JH23" s="9">
        <f>SUM(IS23,IT23,IU23,IW23,IY23)</f>
        <v>0</v>
      </c>
      <c r="JJ23" s="2">
        <v>96</v>
      </c>
      <c r="JK23" s="2">
        <v>96</v>
      </c>
      <c r="JM23" s="63">
        <f>SUM(IV23,IX23,IZ23,JC23,JF23)</f>
        <v>0</v>
      </c>
      <c r="JO23" s="17" t="s">
        <v>55</v>
      </c>
      <c r="JP23" s="2" t="s">
        <v>56</v>
      </c>
      <c r="KG23" s="9">
        <f>SUM(JR23,JS23,JT23,JV23,JX23)</f>
        <v>0</v>
      </c>
      <c r="KI23" s="2">
        <v>96</v>
      </c>
      <c r="KJ23" s="2">
        <v>96</v>
      </c>
      <c r="KL23" s="63">
        <f>SUM(JU23,JW23,JY23,KB23,KE23)</f>
        <v>0</v>
      </c>
    </row>
    <row r="24" spans="1:298" ht="14" x14ac:dyDescent="0.35">
      <c r="B24" s="12" t="s">
        <v>57</v>
      </c>
      <c r="C24" s="19">
        <f t="shared" ref="C24:C32" si="339">$B$4-F24-H24-J24</f>
        <v>744</v>
      </c>
      <c r="D24" s="19">
        <f t="shared" si="337"/>
        <v>298</v>
      </c>
      <c r="E24" s="2">
        <v>446</v>
      </c>
      <c r="F24" s="2">
        <v>0</v>
      </c>
      <c r="G24" s="121">
        <f t="shared" si="60"/>
        <v>0</v>
      </c>
      <c r="H24" s="2">
        <v>0</v>
      </c>
      <c r="I24" s="121">
        <f t="shared" si="3"/>
        <v>0</v>
      </c>
      <c r="J24" s="19">
        <v>0</v>
      </c>
      <c r="K24" s="121">
        <f t="shared" si="4"/>
        <v>0</v>
      </c>
      <c r="L24" s="2">
        <v>0</v>
      </c>
      <c r="M24" s="121">
        <f t="shared" si="5"/>
        <v>100</v>
      </c>
      <c r="N24" s="121">
        <f t="shared" si="6"/>
        <v>100</v>
      </c>
      <c r="O24" s="135">
        <v>0</v>
      </c>
      <c r="P24" s="121">
        <v>37.255376300000002</v>
      </c>
      <c r="Q24" s="2">
        <f t="shared" ref="Q24:Q32" si="340">L24/$B$4</f>
        <v>0</v>
      </c>
      <c r="R24" s="9">
        <f t="shared" ref="R24:R32" si="341">SUM(D24,E24,F24,H24,J24)</f>
        <v>744</v>
      </c>
      <c r="S24" s="38">
        <v>13752</v>
      </c>
      <c r="T24" s="2">
        <v>50</v>
      </c>
      <c r="U24" s="2">
        <v>50</v>
      </c>
      <c r="V24" s="2">
        <v>50</v>
      </c>
      <c r="W24" s="2">
        <f t="shared" ref="W24:W32" si="342">SUM(G24,I24,K24,N24,Q24)</f>
        <v>100</v>
      </c>
      <c r="Z24" s="12" t="s">
        <v>57</v>
      </c>
      <c r="AA24" s="19">
        <f t="shared" ref="AA24:AA25" si="343">$Z$4-AD24-AF24-AH24</f>
        <v>741.3</v>
      </c>
      <c r="AB24" s="19">
        <f t="shared" si="338"/>
        <v>393</v>
      </c>
      <c r="AC24" s="2">
        <v>348.3</v>
      </c>
      <c r="AD24" s="2">
        <v>2.7</v>
      </c>
      <c r="AE24" s="2">
        <f t="shared" ref="AE24:AE45" si="344">AD24/$Z$4</f>
        <v>3.6290322580645163E-3</v>
      </c>
      <c r="AF24" s="2">
        <v>0</v>
      </c>
      <c r="AG24" s="2">
        <f t="shared" ref="AG24:AG45" si="345">AF24/$Z$4</f>
        <v>0</v>
      </c>
      <c r="AH24" s="2">
        <v>0</v>
      </c>
      <c r="AI24" s="2">
        <f t="shared" ref="AI24:AI45" si="346">AH24/$Z$4</f>
        <v>0</v>
      </c>
      <c r="AJ24" s="2">
        <v>0</v>
      </c>
      <c r="AK24" s="2">
        <f t="shared" ref="AK24:AK28" si="347">AA24/$Z$4</f>
        <v>0.99637096774193545</v>
      </c>
      <c r="AL24" s="2">
        <f t="shared" ref="AL24:AL28" si="348">(AA24-AJ24)/$Z$4</f>
        <v>0.99637096774193545</v>
      </c>
      <c r="AM24" s="128">
        <f t="shared" ref="AM24:AM28" si="349">IF((AND(AB24=0,AD24=0)),0,(AD24+AJ24)/(AB24+AD24+AJ24))</f>
        <v>6.8233510235026539E-3</v>
      </c>
      <c r="AN24" s="2">
        <f t="shared" ref="AN24:AN28" si="350">AR24/($Z$4*AT24)</f>
        <v>0.34456989247311826</v>
      </c>
      <c r="AO24" s="2">
        <f t="shared" ref="AO24:AO28" si="351">AJ24/$Z$4</f>
        <v>0</v>
      </c>
      <c r="AP24" s="2">
        <v>1</v>
      </c>
      <c r="AQ24" s="9">
        <f t="shared" ref="AQ24:AQ72" si="352">SUM(AB24,AC24,AD24,AF24,AH24)</f>
        <v>744</v>
      </c>
      <c r="AR24" s="13">
        <v>12818</v>
      </c>
      <c r="AS24" s="2">
        <v>50</v>
      </c>
      <c r="AT24" s="2">
        <v>50</v>
      </c>
      <c r="AU24" s="2">
        <v>50</v>
      </c>
      <c r="AV24" s="63">
        <f t="shared" ref="AV24:AV32" si="353">SUM(AE24,AG24,AI24,AL24,AO24)</f>
        <v>1</v>
      </c>
      <c r="AY24" s="12" t="s">
        <v>57</v>
      </c>
      <c r="AZ24" s="2">
        <f t="shared" ref="AZ24:AZ25" si="354">$AY$4-BC24-BE24-BG24</f>
        <v>720</v>
      </c>
      <c r="BA24" s="2">
        <f t="shared" ref="BA24:BA25" si="355">$AY$4-BB24-BC24-BE24-BG24</f>
        <v>252</v>
      </c>
      <c r="BB24" s="2">
        <f>'[35]UNIT DATA'!L3</f>
        <v>468</v>
      </c>
      <c r="BC24" s="2">
        <f>'[35]UNIT DATA'!M3</f>
        <v>0</v>
      </c>
      <c r="BD24" s="2">
        <f t="shared" ref="BD24:BH32" si="356">BC24/$AY$4</f>
        <v>0</v>
      </c>
      <c r="BE24" s="2">
        <f>'[35]UNIT DATA'!$N3</f>
        <v>0</v>
      </c>
      <c r="BF24" s="2">
        <f t="shared" si="356"/>
        <v>0</v>
      </c>
      <c r="BG24" s="2">
        <f>'[35]UNIT DATA'!$O3</f>
        <v>0</v>
      </c>
      <c r="BH24" s="2">
        <f t="shared" si="356"/>
        <v>0</v>
      </c>
      <c r="BI24" s="2">
        <f>'[35]UNIT DATA'!$P3</f>
        <v>0</v>
      </c>
      <c r="BJ24" s="2">
        <f>AZ24/$AY$4</f>
        <v>1</v>
      </c>
      <c r="BK24" s="2">
        <f>(AZ24-BI24)/$AY$4</f>
        <v>1</v>
      </c>
      <c r="BL24" s="128">
        <f t="shared" ref="BL24:BL32" si="357">IF((AND(BA24=0,BC24=0)),0,(BC24+BI24)/(BA24+BC24+BI24))</f>
        <v>0</v>
      </c>
      <c r="BM24" s="2">
        <f>BQ24/($AY$4*BS24)</f>
        <v>0.22269444444444444</v>
      </c>
      <c r="BN24" s="2">
        <f>BI24/$AY$4</f>
        <v>0</v>
      </c>
      <c r="BO24" s="2">
        <f>'[35]UNIT DATA'!$Q3</f>
        <v>0</v>
      </c>
      <c r="BP24" s="9">
        <f t="shared" ref="BP24:BP72" si="358">SUM(BA24,BB24,BC24,BE24,BG24)</f>
        <v>720</v>
      </c>
      <c r="BQ24" s="39">
        <v>8017</v>
      </c>
      <c r="BR24" s="2">
        <v>50</v>
      </c>
      <c r="BS24" s="2">
        <v>50</v>
      </c>
      <c r="BT24" s="2">
        <f>'[35]UNIT DATA'!$E3</f>
        <v>50</v>
      </c>
      <c r="BU24" s="63">
        <f t="shared" ref="BU24:BU32" si="359">SUM(BD24,BF24,BH24,BK24,BN24)</f>
        <v>1</v>
      </c>
      <c r="BX24" s="12" t="s">
        <v>57</v>
      </c>
      <c r="BY24" s="2">
        <f t="shared" ref="BY24:BY32" si="360">$BX$4-CB24-CD24-CF24</f>
        <v>744</v>
      </c>
      <c r="BZ24" s="2">
        <f t="shared" ref="BZ24:BZ32" si="361">$BX$4-CA24-CB24-CD24-CF24</f>
        <v>510</v>
      </c>
      <c r="CA24" s="2">
        <f>'[36]UNIT DATA'!L3</f>
        <v>234</v>
      </c>
      <c r="CB24" s="2">
        <f>'[36]UNIT DATA'!M3</f>
        <v>0</v>
      </c>
      <c r="CC24" s="2">
        <f t="shared" ref="CC24:CG32" si="362">CB24/$BX$4</f>
        <v>0</v>
      </c>
      <c r="CD24" s="2">
        <f>'[36]UNIT DATA'!$N3</f>
        <v>0</v>
      </c>
      <c r="CE24" s="2">
        <f t="shared" si="362"/>
        <v>0</v>
      </c>
      <c r="CF24" s="2">
        <f>'[36]UNIT DATA'!$O3</f>
        <v>0</v>
      </c>
      <c r="CG24" s="2">
        <f t="shared" si="362"/>
        <v>0</v>
      </c>
      <c r="CH24" s="2">
        <f>'[36]UNIT DATA'!$P3</f>
        <v>0</v>
      </c>
      <c r="CI24" s="2">
        <f t="shared" ref="CI24:CI28" si="363">BY24/$BX$4</f>
        <v>1</v>
      </c>
      <c r="CJ24" s="2">
        <f t="shared" ref="CJ24:CJ28" si="364">(BY24-CH24)/$BX$4</f>
        <v>1</v>
      </c>
      <c r="CK24" s="128">
        <f t="shared" ref="CK24:CK28" si="365">IF((AND(BZ24=0,CB24=0)),0,(CB24+CH24)/(BZ24+CB24+CH24))</f>
        <v>0</v>
      </c>
      <c r="CL24" s="2">
        <f t="shared" ref="CL24:CL28" si="366">CP24/($BX$4*CR24)</f>
        <v>0.44951612903225807</v>
      </c>
      <c r="CM24" s="2">
        <f t="shared" ref="CM24:CM28" si="367">CH24/$BX$4</f>
        <v>0</v>
      </c>
      <c r="CN24" s="2">
        <f>'[36]UNIT DATA'!$Q3</f>
        <v>0</v>
      </c>
      <c r="CO24" s="9">
        <f t="shared" ref="CO24:CO72" si="368">SUM(BZ24,CA24,CB24,CD24,CF24)</f>
        <v>744</v>
      </c>
      <c r="CP24" s="2">
        <f>'[36]UNIT DATA'!$F3</f>
        <v>16722</v>
      </c>
      <c r="CQ24" s="2">
        <v>50</v>
      </c>
      <c r="CR24" s="2">
        <v>50</v>
      </c>
      <c r="CS24" s="2">
        <f>'[36]UNIT DATA'!$E3</f>
        <v>50</v>
      </c>
      <c r="CT24" s="63">
        <f t="shared" ref="CT24:CT32" si="369">SUM(CC24,CE24,CG24,CJ24,CM24)</f>
        <v>1</v>
      </c>
      <c r="CW24" s="12" t="s">
        <v>57</v>
      </c>
      <c r="DN24" s="9">
        <f t="shared" ref="DN24:DN72" si="370">SUM(CY24,CZ24,DA24,DC24,DE24)</f>
        <v>0</v>
      </c>
      <c r="DP24" s="2">
        <v>50</v>
      </c>
      <c r="DQ24" s="2">
        <v>50</v>
      </c>
      <c r="DS24" s="63">
        <f t="shared" ref="DS24:DS32" si="371">SUM(DB24,DD24,DF24,DI24,DL24)</f>
        <v>0</v>
      </c>
      <c r="DV24" s="12" t="s">
        <v>57</v>
      </c>
      <c r="EM24" s="9">
        <f t="shared" ref="EM24:EM72" si="372">SUM(DX24,DY24,DZ24,EB24,ED24)</f>
        <v>0</v>
      </c>
      <c r="EO24" s="2">
        <v>50</v>
      </c>
      <c r="EP24" s="2">
        <v>50</v>
      </c>
      <c r="ER24" s="63">
        <f t="shared" ref="ER24:ER32" si="373">SUM(EA24,EC24,EE24,EH24,EK24)</f>
        <v>0</v>
      </c>
      <c r="EU24" s="12" t="s">
        <v>57</v>
      </c>
      <c r="FL24" s="9">
        <f t="shared" ref="FL24:FL72" si="374">SUM(EW24,EX24,EY24,FA24,FC24)</f>
        <v>0</v>
      </c>
      <c r="FN24" s="2">
        <v>50</v>
      </c>
      <c r="FO24" s="2">
        <v>50</v>
      </c>
      <c r="FQ24" s="63">
        <f t="shared" ref="FQ24:FQ32" si="375">SUM(EZ24,FB24,FD24,FG24,FJ24)</f>
        <v>0</v>
      </c>
      <c r="FT24" s="12" t="s">
        <v>57</v>
      </c>
      <c r="GK24" s="9">
        <f t="shared" ref="GK24:GK72" si="376">SUM(FV24,FW24,FX24,FZ24,GB24)</f>
        <v>0</v>
      </c>
      <c r="GM24" s="2">
        <v>50</v>
      </c>
      <c r="GN24" s="2">
        <v>50</v>
      </c>
      <c r="GP24" s="63">
        <f t="shared" ref="GP24:GP32" si="377">SUM(FY24,GA24,GC24,GF24,GI24)</f>
        <v>0</v>
      </c>
      <c r="GS24" s="12" t="s">
        <v>57</v>
      </c>
      <c r="HJ24" s="9">
        <f t="shared" ref="HJ24:HJ72" si="378">SUM(GU24,GV24,GW24,GY24,HA24)</f>
        <v>0</v>
      </c>
      <c r="HL24" s="2">
        <v>50</v>
      </c>
      <c r="HM24" s="2">
        <v>50</v>
      </c>
      <c r="HO24" s="63">
        <f t="shared" ref="HO24:HO32" si="379">SUM(GX24,GZ24,HB24,HE24,HH24)</f>
        <v>0</v>
      </c>
      <c r="HR24" s="12" t="s">
        <v>57</v>
      </c>
      <c r="II24" s="9">
        <f t="shared" ref="II24:II28" si="380">SUM(HT24,HU24,HV24,HX24,HZ24)</f>
        <v>0</v>
      </c>
      <c r="IK24" s="2">
        <v>50</v>
      </c>
      <c r="IL24" s="2">
        <v>50</v>
      </c>
      <c r="IN24" s="63">
        <f t="shared" ref="IN24:IN28" si="381">SUM(HW24,HY24,IA24,ID24,IG24)</f>
        <v>0</v>
      </c>
      <c r="IQ24" s="12" t="s">
        <v>57</v>
      </c>
      <c r="JH24" s="9">
        <f t="shared" ref="JH24:JH28" si="382">SUM(IS24,IT24,IU24,IW24,IY24)</f>
        <v>0</v>
      </c>
      <c r="JJ24" s="2">
        <v>50</v>
      </c>
      <c r="JK24" s="2">
        <v>50</v>
      </c>
      <c r="JM24" s="63">
        <f t="shared" ref="JM24:JM28" si="383">SUM(IV24,IX24,IZ24,JC24,JF24)</f>
        <v>0</v>
      </c>
      <c r="JP24" s="12" t="s">
        <v>57</v>
      </c>
      <c r="KG24" s="9">
        <f t="shared" ref="KG24:KG28" si="384">SUM(JR24,JS24,JT24,JV24,JX24)</f>
        <v>0</v>
      </c>
      <c r="KI24" s="2">
        <v>50</v>
      </c>
      <c r="KJ24" s="2">
        <v>50</v>
      </c>
      <c r="KL24" s="63">
        <f t="shared" ref="KL24:KL28" si="385">SUM(JU24,JW24,JY24,KB24,KE24)</f>
        <v>0</v>
      </c>
    </row>
    <row r="25" spans="1:298" ht="14" x14ac:dyDescent="0.35">
      <c r="B25" s="12" t="s">
        <v>58</v>
      </c>
      <c r="C25" s="19">
        <f t="shared" si="339"/>
        <v>742.8</v>
      </c>
      <c r="D25" s="19">
        <f t="shared" si="337"/>
        <v>338</v>
      </c>
      <c r="E25" s="19">
        <v>404.8</v>
      </c>
      <c r="F25" s="19">
        <v>1.2</v>
      </c>
      <c r="G25" s="121">
        <f t="shared" si="60"/>
        <v>0.16129032258064516</v>
      </c>
      <c r="H25" s="2">
        <v>0</v>
      </c>
      <c r="I25" s="121">
        <f t="shared" si="3"/>
        <v>0</v>
      </c>
      <c r="J25" s="19">
        <v>0</v>
      </c>
      <c r="K25" s="121">
        <f t="shared" si="4"/>
        <v>0</v>
      </c>
      <c r="L25" s="2">
        <v>0</v>
      </c>
      <c r="M25" s="121">
        <f t="shared" si="5"/>
        <v>99.838709677419345</v>
      </c>
      <c r="N25" s="121">
        <f t="shared" si="6"/>
        <v>99.838709677419345</v>
      </c>
      <c r="O25" s="135">
        <v>0</v>
      </c>
      <c r="P25" s="121">
        <v>39.521505400000002</v>
      </c>
      <c r="Q25" s="2">
        <f t="shared" si="340"/>
        <v>0</v>
      </c>
      <c r="R25" s="9">
        <f t="shared" si="341"/>
        <v>744</v>
      </c>
      <c r="S25" s="38">
        <v>11051</v>
      </c>
      <c r="T25" s="2">
        <v>50</v>
      </c>
      <c r="U25" s="2">
        <v>50</v>
      </c>
      <c r="V25" s="2">
        <v>50</v>
      </c>
      <c r="W25" s="2">
        <f t="shared" si="342"/>
        <v>99.999999999999986</v>
      </c>
      <c r="Z25" s="12" t="s">
        <v>58</v>
      </c>
      <c r="AA25" s="19">
        <f t="shared" si="343"/>
        <v>729.5</v>
      </c>
      <c r="AB25" s="19">
        <f t="shared" si="338"/>
        <v>335</v>
      </c>
      <c r="AC25" s="2">
        <v>394.5</v>
      </c>
      <c r="AD25" s="2">
        <v>14.5</v>
      </c>
      <c r="AE25" s="2">
        <f t="shared" si="344"/>
        <v>1.9489247311827957E-2</v>
      </c>
      <c r="AF25" s="2">
        <v>0</v>
      </c>
      <c r="AG25" s="2">
        <f t="shared" si="345"/>
        <v>0</v>
      </c>
      <c r="AH25" s="2">
        <v>0</v>
      </c>
      <c r="AI25" s="2">
        <f t="shared" si="346"/>
        <v>0</v>
      </c>
      <c r="AJ25" s="2">
        <v>0</v>
      </c>
      <c r="AK25" s="2">
        <f t="shared" si="347"/>
        <v>0.980510752688172</v>
      </c>
      <c r="AL25" s="2">
        <f t="shared" si="348"/>
        <v>0.980510752688172</v>
      </c>
      <c r="AM25" s="128">
        <f t="shared" si="349"/>
        <v>4.1487839771101577E-2</v>
      </c>
      <c r="AN25" s="2">
        <f t="shared" si="350"/>
        <v>0.28954301075268818</v>
      </c>
      <c r="AO25" s="2">
        <f t="shared" si="351"/>
        <v>0</v>
      </c>
      <c r="AP25" s="2">
        <v>0</v>
      </c>
      <c r="AQ25" s="9">
        <f t="shared" si="352"/>
        <v>744</v>
      </c>
      <c r="AR25" s="13">
        <v>10771</v>
      </c>
      <c r="AS25" s="2">
        <v>50</v>
      </c>
      <c r="AT25" s="2">
        <v>50</v>
      </c>
      <c r="AU25" s="2">
        <v>50</v>
      </c>
      <c r="AV25" s="63">
        <f t="shared" si="353"/>
        <v>1</v>
      </c>
      <c r="AY25" s="12" t="s">
        <v>58</v>
      </c>
      <c r="AZ25" s="2">
        <f t="shared" si="354"/>
        <v>718.1</v>
      </c>
      <c r="BA25" s="2">
        <f t="shared" si="355"/>
        <v>175.99999999999997</v>
      </c>
      <c r="BB25" s="2">
        <f>'[35]UNIT DATA'!L4</f>
        <v>542.1</v>
      </c>
      <c r="BC25" s="2">
        <f>'[35]UNIT DATA'!M4</f>
        <v>1.9</v>
      </c>
      <c r="BD25" s="2">
        <f t="shared" si="356"/>
        <v>2.638888888888889E-3</v>
      </c>
      <c r="BE25" s="2">
        <f>'[35]UNIT DATA'!$N4</f>
        <v>0</v>
      </c>
      <c r="BF25" s="2">
        <f t="shared" si="356"/>
        <v>0</v>
      </c>
      <c r="BG25" s="2">
        <f>'[35]UNIT DATA'!$O4</f>
        <v>0</v>
      </c>
      <c r="BH25" s="2">
        <f t="shared" si="356"/>
        <v>0</v>
      </c>
      <c r="BI25" s="2">
        <f>'[35]UNIT DATA'!$P4</f>
        <v>0</v>
      </c>
      <c r="BJ25" s="2">
        <f t="shared" ref="BJ25:BJ32" si="386">AZ25/$AY$4</f>
        <v>0.99736111111111114</v>
      </c>
      <c r="BK25" s="2">
        <f t="shared" ref="BK25:BK32" si="387">(AZ25-BI25)/$AY$4</f>
        <v>0.99736111111111114</v>
      </c>
      <c r="BL25" s="128">
        <f t="shared" si="357"/>
        <v>1.0680157391793142E-2</v>
      </c>
      <c r="BM25" s="2">
        <f t="shared" ref="BM25:BM32" si="388">BQ25/($AY$4*BS25)</f>
        <v>0.15408333333333332</v>
      </c>
      <c r="BN25" s="2">
        <f t="shared" ref="BN25:BN32" si="389">BI25/$AY$4</f>
        <v>0</v>
      </c>
      <c r="BO25" s="2">
        <f>'[35]UNIT DATA'!$Q4</f>
        <v>0</v>
      </c>
      <c r="BP25" s="9">
        <f t="shared" si="358"/>
        <v>720</v>
      </c>
      <c r="BQ25" s="39">
        <v>5547</v>
      </c>
      <c r="BR25" s="2">
        <v>50</v>
      </c>
      <c r="BS25" s="2">
        <v>50</v>
      </c>
      <c r="BT25" s="2">
        <f>'[35]UNIT DATA'!$E4</f>
        <v>48</v>
      </c>
      <c r="BU25" s="63">
        <f t="shared" si="359"/>
        <v>1</v>
      </c>
      <c r="BX25" s="12" t="s">
        <v>58</v>
      </c>
      <c r="BY25" s="2">
        <f t="shared" si="360"/>
        <v>727.5</v>
      </c>
      <c r="BZ25" s="2">
        <f t="shared" si="361"/>
        <v>425</v>
      </c>
      <c r="CA25" s="2">
        <f>'[36]UNIT DATA'!L4</f>
        <v>302.5</v>
      </c>
      <c r="CB25" s="2">
        <f>'[36]UNIT DATA'!M4</f>
        <v>16.5</v>
      </c>
      <c r="CC25" s="2">
        <f t="shared" si="362"/>
        <v>2.2177419354838711E-2</v>
      </c>
      <c r="CD25" s="2">
        <f>'[36]UNIT DATA'!$N4</f>
        <v>0</v>
      </c>
      <c r="CE25" s="2">
        <f t="shared" si="362"/>
        <v>0</v>
      </c>
      <c r="CF25" s="2">
        <f>'[36]UNIT DATA'!$O4</f>
        <v>0</v>
      </c>
      <c r="CG25" s="2">
        <f t="shared" si="362"/>
        <v>0</v>
      </c>
      <c r="CH25" s="2">
        <f>'[36]UNIT DATA'!$P4</f>
        <v>0</v>
      </c>
      <c r="CI25" s="2">
        <f t="shared" si="363"/>
        <v>0.97782258064516125</v>
      </c>
      <c r="CJ25" s="2">
        <f t="shared" si="364"/>
        <v>0.97782258064516125</v>
      </c>
      <c r="CK25" s="128">
        <f t="shared" si="365"/>
        <v>3.7372593431483581E-2</v>
      </c>
      <c r="CL25" s="2">
        <f t="shared" si="366"/>
        <v>0.36862903225806454</v>
      </c>
      <c r="CM25" s="2">
        <f t="shared" si="367"/>
        <v>0</v>
      </c>
      <c r="CN25" s="2">
        <f>'[36]UNIT DATA'!$Q4</f>
        <v>1</v>
      </c>
      <c r="CO25" s="9">
        <f t="shared" si="368"/>
        <v>744</v>
      </c>
      <c r="CP25" s="2">
        <f>'[36]UNIT DATA'!$F4</f>
        <v>13713</v>
      </c>
      <c r="CQ25" s="2">
        <v>50</v>
      </c>
      <c r="CR25" s="2">
        <v>50</v>
      </c>
      <c r="CS25" s="2">
        <f>'[36]UNIT DATA'!$E4</f>
        <v>50</v>
      </c>
      <c r="CT25" s="63">
        <f t="shared" si="369"/>
        <v>1</v>
      </c>
      <c r="CW25" s="12" t="s">
        <v>58</v>
      </c>
      <c r="DN25" s="9">
        <f t="shared" si="370"/>
        <v>0</v>
      </c>
      <c r="DP25" s="2">
        <v>50</v>
      </c>
      <c r="DQ25" s="2">
        <v>50</v>
      </c>
      <c r="DS25" s="63">
        <f t="shared" si="371"/>
        <v>0</v>
      </c>
      <c r="DV25" s="12" t="s">
        <v>58</v>
      </c>
      <c r="EM25" s="9">
        <f t="shared" si="372"/>
        <v>0</v>
      </c>
      <c r="EO25" s="2">
        <v>50</v>
      </c>
      <c r="EP25" s="2">
        <v>50</v>
      </c>
      <c r="ER25" s="63">
        <f t="shared" si="373"/>
        <v>0</v>
      </c>
      <c r="EU25" s="12" t="s">
        <v>58</v>
      </c>
      <c r="FL25" s="9">
        <f t="shared" si="374"/>
        <v>0</v>
      </c>
      <c r="FN25" s="2">
        <v>50</v>
      </c>
      <c r="FO25" s="2">
        <v>50</v>
      </c>
      <c r="FQ25" s="63">
        <f t="shared" si="375"/>
        <v>0</v>
      </c>
      <c r="FT25" s="12" t="s">
        <v>58</v>
      </c>
      <c r="GK25" s="9">
        <f t="shared" si="376"/>
        <v>0</v>
      </c>
      <c r="GM25" s="2">
        <v>50</v>
      </c>
      <c r="GN25" s="2">
        <v>50</v>
      </c>
      <c r="GP25" s="63">
        <f t="shared" si="377"/>
        <v>0</v>
      </c>
      <c r="GS25" s="12" t="s">
        <v>58</v>
      </c>
      <c r="HJ25" s="9">
        <f t="shared" si="378"/>
        <v>0</v>
      </c>
      <c r="HL25" s="2">
        <v>50</v>
      </c>
      <c r="HM25" s="2">
        <v>50</v>
      </c>
      <c r="HO25" s="63">
        <f t="shared" si="379"/>
        <v>0</v>
      </c>
      <c r="HR25" s="12" t="s">
        <v>58</v>
      </c>
      <c r="II25" s="9">
        <f t="shared" si="380"/>
        <v>0</v>
      </c>
      <c r="IK25" s="2">
        <v>50</v>
      </c>
      <c r="IL25" s="2">
        <v>50</v>
      </c>
      <c r="IN25" s="63">
        <f t="shared" si="381"/>
        <v>0</v>
      </c>
      <c r="IQ25" s="12" t="s">
        <v>58</v>
      </c>
      <c r="JH25" s="9">
        <f t="shared" si="382"/>
        <v>0</v>
      </c>
      <c r="JJ25" s="2">
        <v>50</v>
      </c>
      <c r="JK25" s="2">
        <v>50</v>
      </c>
      <c r="JM25" s="63">
        <f t="shared" si="383"/>
        <v>0</v>
      </c>
      <c r="JP25" s="12" t="s">
        <v>58</v>
      </c>
      <c r="KG25" s="9">
        <f t="shared" si="384"/>
        <v>0</v>
      </c>
      <c r="KI25" s="2">
        <v>50</v>
      </c>
      <c r="KJ25" s="2">
        <v>50</v>
      </c>
      <c r="KL25" s="63">
        <f t="shared" si="385"/>
        <v>0</v>
      </c>
    </row>
    <row r="26" spans="1:298" ht="14" x14ac:dyDescent="0.35">
      <c r="B26" s="12" t="s">
        <v>59</v>
      </c>
      <c r="C26" s="19">
        <f>$B$4-F26-H26-J26</f>
        <v>0</v>
      </c>
      <c r="D26" s="19">
        <f t="shared" si="337"/>
        <v>0</v>
      </c>
      <c r="E26" s="2">
        <v>0</v>
      </c>
      <c r="F26" s="2">
        <v>0</v>
      </c>
      <c r="G26" s="121">
        <f t="shared" si="60"/>
        <v>0</v>
      </c>
      <c r="H26" s="2">
        <v>744</v>
      </c>
      <c r="I26" s="121">
        <f t="shared" si="3"/>
        <v>100</v>
      </c>
      <c r="J26" s="19">
        <v>0</v>
      </c>
      <c r="K26" s="121">
        <f t="shared" si="4"/>
        <v>0</v>
      </c>
      <c r="L26" s="2">
        <v>0</v>
      </c>
      <c r="M26" s="121">
        <f t="shared" si="5"/>
        <v>0</v>
      </c>
      <c r="N26" s="121">
        <f t="shared" si="6"/>
        <v>0</v>
      </c>
      <c r="O26" s="135">
        <v>0</v>
      </c>
      <c r="P26" s="121">
        <v>0</v>
      </c>
      <c r="Q26" s="2">
        <f t="shared" si="340"/>
        <v>0</v>
      </c>
      <c r="R26" s="9">
        <f t="shared" si="341"/>
        <v>744</v>
      </c>
      <c r="S26" s="34">
        <v>0</v>
      </c>
      <c r="T26" s="2">
        <v>50</v>
      </c>
      <c r="U26" s="2">
        <v>50</v>
      </c>
      <c r="V26" s="2">
        <v>0</v>
      </c>
      <c r="W26" s="2">
        <f t="shared" si="342"/>
        <v>100</v>
      </c>
      <c r="Z26" s="12" t="s">
        <v>59</v>
      </c>
      <c r="AA26" s="19">
        <f>$Z$4-AD26-AF26-AH26</f>
        <v>0</v>
      </c>
      <c r="AB26" s="19">
        <f t="shared" si="338"/>
        <v>0</v>
      </c>
      <c r="AC26" s="2">
        <v>0</v>
      </c>
      <c r="AD26" s="2">
        <v>0</v>
      </c>
      <c r="AE26" s="2">
        <f t="shared" si="344"/>
        <v>0</v>
      </c>
      <c r="AF26" s="2">
        <v>744</v>
      </c>
      <c r="AG26" s="2">
        <f t="shared" si="345"/>
        <v>1</v>
      </c>
      <c r="AH26" s="2">
        <v>0</v>
      </c>
      <c r="AI26" s="2">
        <f t="shared" si="346"/>
        <v>0</v>
      </c>
      <c r="AJ26" s="2">
        <v>0</v>
      </c>
      <c r="AK26" s="2">
        <f t="shared" si="347"/>
        <v>0</v>
      </c>
      <c r="AL26" s="2">
        <f t="shared" si="348"/>
        <v>0</v>
      </c>
      <c r="AM26" s="128">
        <f t="shared" si="349"/>
        <v>0</v>
      </c>
      <c r="AN26" s="2">
        <f t="shared" si="350"/>
        <v>0</v>
      </c>
      <c r="AO26" s="2">
        <f t="shared" si="351"/>
        <v>0</v>
      </c>
      <c r="AP26" s="2">
        <v>0</v>
      </c>
      <c r="AQ26" s="9">
        <f t="shared" si="352"/>
        <v>744</v>
      </c>
      <c r="AR26" s="2">
        <v>0</v>
      </c>
      <c r="AS26" s="2">
        <v>50</v>
      </c>
      <c r="AT26" s="2">
        <v>50</v>
      </c>
      <c r="AU26" s="2">
        <v>0</v>
      </c>
      <c r="AV26" s="63">
        <f t="shared" si="353"/>
        <v>1</v>
      </c>
      <c r="AY26" s="12" t="s">
        <v>59</v>
      </c>
      <c r="AZ26" s="2">
        <f>$AY$4-BC26-BE26-BG26</f>
        <v>0</v>
      </c>
      <c r="BA26" s="2">
        <f>$AY$4-BB26-BC26-BE26-BG26</f>
        <v>0</v>
      </c>
      <c r="BB26" s="2">
        <f>'[35]UNIT DATA'!L5</f>
        <v>0</v>
      </c>
      <c r="BC26" s="2">
        <f>'[35]UNIT DATA'!M5</f>
        <v>0</v>
      </c>
      <c r="BD26" s="2">
        <f t="shared" si="356"/>
        <v>0</v>
      </c>
      <c r="BE26" s="2">
        <f>'[35]UNIT DATA'!$N5</f>
        <v>720</v>
      </c>
      <c r="BF26" s="2">
        <f t="shared" si="356"/>
        <v>1</v>
      </c>
      <c r="BG26" s="2">
        <f>'[35]UNIT DATA'!$O5</f>
        <v>0</v>
      </c>
      <c r="BH26" s="2">
        <f t="shared" si="356"/>
        <v>0</v>
      </c>
      <c r="BI26" s="2">
        <f>'[35]UNIT DATA'!$P5</f>
        <v>0</v>
      </c>
      <c r="BJ26" s="2">
        <f t="shared" si="386"/>
        <v>0</v>
      </c>
      <c r="BK26" s="2">
        <f t="shared" si="387"/>
        <v>0</v>
      </c>
      <c r="BL26" s="128">
        <f t="shared" si="357"/>
        <v>0</v>
      </c>
      <c r="BM26" s="2">
        <f t="shared" si="388"/>
        <v>0</v>
      </c>
      <c r="BN26" s="2">
        <f t="shared" si="389"/>
        <v>0</v>
      </c>
      <c r="BO26" s="2">
        <f>'[35]UNIT DATA'!$Q5</f>
        <v>0</v>
      </c>
      <c r="BP26" s="9">
        <f t="shared" si="358"/>
        <v>720</v>
      </c>
      <c r="BQ26" s="27">
        <v>0</v>
      </c>
      <c r="BR26" s="2">
        <v>50</v>
      </c>
      <c r="BS26" s="2">
        <v>50</v>
      </c>
      <c r="BT26" s="2">
        <f>'[35]UNIT DATA'!$E5</f>
        <v>0</v>
      </c>
      <c r="BU26" s="63">
        <f t="shared" si="359"/>
        <v>1</v>
      </c>
      <c r="BX26" s="12" t="s">
        <v>59</v>
      </c>
      <c r="BY26" s="2">
        <f t="shared" si="360"/>
        <v>0</v>
      </c>
      <c r="BZ26" s="2">
        <f t="shared" si="361"/>
        <v>0</v>
      </c>
      <c r="CA26" s="2">
        <f>'[36]UNIT DATA'!L5</f>
        <v>0</v>
      </c>
      <c r="CB26" s="2">
        <f>'[36]UNIT DATA'!M5</f>
        <v>0</v>
      </c>
      <c r="CC26" s="2">
        <f t="shared" si="362"/>
        <v>0</v>
      </c>
      <c r="CD26" s="2">
        <f>'[36]UNIT DATA'!$N5</f>
        <v>744</v>
      </c>
      <c r="CE26" s="2">
        <f t="shared" si="362"/>
        <v>1</v>
      </c>
      <c r="CF26" s="2">
        <f>'[36]UNIT DATA'!$O5</f>
        <v>0</v>
      </c>
      <c r="CG26" s="2">
        <f t="shared" si="362"/>
        <v>0</v>
      </c>
      <c r="CH26" s="2">
        <f>'[36]UNIT DATA'!$P5</f>
        <v>0</v>
      </c>
      <c r="CI26" s="2">
        <f t="shared" si="363"/>
        <v>0</v>
      </c>
      <c r="CJ26" s="2">
        <f t="shared" si="364"/>
        <v>0</v>
      </c>
      <c r="CK26" s="128">
        <f t="shared" si="365"/>
        <v>0</v>
      </c>
      <c r="CL26" s="2">
        <f t="shared" si="366"/>
        <v>0</v>
      </c>
      <c r="CM26" s="2">
        <f t="shared" si="367"/>
        <v>0</v>
      </c>
      <c r="CN26" s="2">
        <f>'[36]UNIT DATA'!$Q5</f>
        <v>0</v>
      </c>
      <c r="CO26" s="9">
        <f t="shared" si="368"/>
        <v>744</v>
      </c>
      <c r="CP26" s="2">
        <f>'[36]UNIT DATA'!$F5</f>
        <v>0</v>
      </c>
      <c r="CQ26" s="2">
        <v>50</v>
      </c>
      <c r="CR26" s="2">
        <v>50</v>
      </c>
      <c r="CS26" s="2">
        <f>'[36]UNIT DATA'!$E5</f>
        <v>0</v>
      </c>
      <c r="CT26" s="63">
        <f t="shared" si="369"/>
        <v>1</v>
      </c>
      <c r="CW26" s="12" t="s">
        <v>59</v>
      </c>
      <c r="DN26" s="9">
        <f t="shared" si="370"/>
        <v>0</v>
      </c>
      <c r="DP26" s="2">
        <v>50</v>
      </c>
      <c r="DQ26" s="2">
        <v>50</v>
      </c>
      <c r="DS26" s="63">
        <f t="shared" si="371"/>
        <v>0</v>
      </c>
      <c r="DV26" s="12" t="s">
        <v>59</v>
      </c>
      <c r="EM26" s="9">
        <f t="shared" si="372"/>
        <v>0</v>
      </c>
      <c r="EO26" s="2">
        <v>50</v>
      </c>
      <c r="EP26" s="2">
        <v>50</v>
      </c>
      <c r="ER26" s="63">
        <f t="shared" si="373"/>
        <v>0</v>
      </c>
      <c r="EU26" s="12" t="s">
        <v>59</v>
      </c>
      <c r="FL26" s="9">
        <f t="shared" si="374"/>
        <v>0</v>
      </c>
      <c r="FN26" s="2">
        <v>50</v>
      </c>
      <c r="FO26" s="2">
        <v>50</v>
      </c>
      <c r="FQ26" s="63">
        <f t="shared" si="375"/>
        <v>0</v>
      </c>
      <c r="FT26" s="12" t="s">
        <v>59</v>
      </c>
      <c r="GK26" s="9">
        <f t="shared" si="376"/>
        <v>0</v>
      </c>
      <c r="GM26" s="2">
        <v>50</v>
      </c>
      <c r="GN26" s="2">
        <v>50</v>
      </c>
      <c r="GP26" s="63">
        <f t="shared" si="377"/>
        <v>0</v>
      </c>
      <c r="GS26" s="12" t="s">
        <v>59</v>
      </c>
      <c r="HJ26" s="9">
        <f t="shared" si="378"/>
        <v>0</v>
      </c>
      <c r="HL26" s="2">
        <v>50</v>
      </c>
      <c r="HM26" s="2">
        <v>50</v>
      </c>
      <c r="HO26" s="63">
        <f t="shared" si="379"/>
        <v>0</v>
      </c>
      <c r="HR26" s="12" t="s">
        <v>59</v>
      </c>
      <c r="II26" s="9">
        <f t="shared" si="380"/>
        <v>0</v>
      </c>
      <c r="IK26" s="2">
        <v>50</v>
      </c>
      <c r="IL26" s="2">
        <v>50</v>
      </c>
      <c r="IN26" s="63">
        <f t="shared" si="381"/>
        <v>0</v>
      </c>
      <c r="IQ26" s="12" t="s">
        <v>59</v>
      </c>
      <c r="JH26" s="9">
        <f t="shared" si="382"/>
        <v>0</v>
      </c>
      <c r="JJ26" s="2">
        <v>50</v>
      </c>
      <c r="JK26" s="2">
        <v>50</v>
      </c>
      <c r="JM26" s="63">
        <f t="shared" si="383"/>
        <v>0</v>
      </c>
      <c r="JP26" s="12" t="s">
        <v>59</v>
      </c>
      <c r="KG26" s="9">
        <f t="shared" si="384"/>
        <v>0</v>
      </c>
      <c r="KI26" s="2">
        <v>50</v>
      </c>
      <c r="KJ26" s="2">
        <v>50</v>
      </c>
      <c r="KL26" s="63">
        <f t="shared" si="385"/>
        <v>0</v>
      </c>
    </row>
    <row r="27" spans="1:298" ht="14" x14ac:dyDescent="0.35">
      <c r="B27" s="12" t="s">
        <v>60</v>
      </c>
      <c r="C27" s="19">
        <f t="shared" si="339"/>
        <v>488.30000000000007</v>
      </c>
      <c r="D27" s="19">
        <f t="shared" si="337"/>
        <v>273</v>
      </c>
      <c r="E27" s="19">
        <v>215.3</v>
      </c>
      <c r="F27" s="19">
        <v>23.8</v>
      </c>
      <c r="G27" s="121">
        <f t="shared" si="60"/>
        <v>3.198924731182796</v>
      </c>
      <c r="H27" s="19">
        <v>231.9</v>
      </c>
      <c r="I27" s="121">
        <f t="shared" si="3"/>
        <v>31.16935483870968</v>
      </c>
      <c r="J27" s="19">
        <v>0</v>
      </c>
      <c r="K27" s="121">
        <f t="shared" si="4"/>
        <v>0</v>
      </c>
      <c r="L27" s="2">
        <v>0</v>
      </c>
      <c r="M27" s="121">
        <f t="shared" si="5"/>
        <v>65.631720430107535</v>
      </c>
      <c r="N27" s="121">
        <f t="shared" si="6"/>
        <v>65.631720430107535</v>
      </c>
      <c r="O27" s="135">
        <v>15.120643400000001</v>
      </c>
      <c r="P27" s="121">
        <v>28.201612900000001</v>
      </c>
      <c r="Q27" s="2">
        <f t="shared" si="340"/>
        <v>0</v>
      </c>
      <c r="R27" s="9">
        <f t="shared" si="341"/>
        <v>744</v>
      </c>
      <c r="S27" s="38">
        <v>9164</v>
      </c>
      <c r="T27" s="2">
        <v>50</v>
      </c>
      <c r="U27" s="2">
        <v>50</v>
      </c>
      <c r="V27" s="2">
        <v>50</v>
      </c>
      <c r="W27" s="2">
        <f t="shared" si="342"/>
        <v>100.00000000000001</v>
      </c>
      <c r="Z27" s="12" t="s">
        <v>60</v>
      </c>
      <c r="AA27" s="19">
        <f t="shared" ref="AA27" si="390">$Z$4-AD27-AF27-AH27</f>
        <v>0</v>
      </c>
      <c r="AB27" s="19">
        <f t="shared" si="338"/>
        <v>0</v>
      </c>
      <c r="AC27" s="2">
        <v>0</v>
      </c>
      <c r="AD27" s="2">
        <v>0</v>
      </c>
      <c r="AE27" s="2">
        <f t="shared" si="344"/>
        <v>0</v>
      </c>
      <c r="AF27" s="2">
        <v>744</v>
      </c>
      <c r="AG27" s="2">
        <f t="shared" si="345"/>
        <v>1</v>
      </c>
      <c r="AH27" s="2">
        <v>0</v>
      </c>
      <c r="AI27" s="2">
        <f t="shared" si="346"/>
        <v>0</v>
      </c>
      <c r="AJ27" s="2">
        <v>0</v>
      </c>
      <c r="AK27" s="2">
        <f t="shared" si="347"/>
        <v>0</v>
      </c>
      <c r="AL27" s="2">
        <f t="shared" si="348"/>
        <v>0</v>
      </c>
      <c r="AM27" s="128">
        <f t="shared" si="349"/>
        <v>0</v>
      </c>
      <c r="AN27" s="2">
        <f t="shared" si="350"/>
        <v>0</v>
      </c>
      <c r="AO27" s="2">
        <f t="shared" si="351"/>
        <v>0</v>
      </c>
      <c r="AP27" s="2">
        <v>0</v>
      </c>
      <c r="AQ27" s="9">
        <f t="shared" si="352"/>
        <v>744</v>
      </c>
      <c r="AR27" s="2">
        <v>0</v>
      </c>
      <c r="AS27" s="2">
        <v>50</v>
      </c>
      <c r="AT27" s="2">
        <v>50</v>
      </c>
      <c r="AU27" s="2">
        <v>0</v>
      </c>
      <c r="AV27" s="63">
        <f t="shared" si="353"/>
        <v>1</v>
      </c>
      <c r="AY27" s="12" t="s">
        <v>60</v>
      </c>
      <c r="AZ27" s="2">
        <f t="shared" ref="AZ27:AZ28" si="391">$AY$4-BC27-BE27-BG27</f>
        <v>0</v>
      </c>
      <c r="BA27" s="2">
        <f t="shared" ref="BA27:BA28" si="392">$AY$4-BB27-BC27-BE27-BG27</f>
        <v>0</v>
      </c>
      <c r="BB27" s="2">
        <f>'[35]UNIT DATA'!L6</f>
        <v>0</v>
      </c>
      <c r="BC27" s="2">
        <f>'[35]UNIT DATA'!M6</f>
        <v>0</v>
      </c>
      <c r="BD27" s="2">
        <f t="shared" si="356"/>
        <v>0</v>
      </c>
      <c r="BE27" s="2">
        <f>'[35]UNIT DATA'!$N6</f>
        <v>720</v>
      </c>
      <c r="BF27" s="2">
        <f t="shared" si="356"/>
        <v>1</v>
      </c>
      <c r="BG27" s="2">
        <f>'[35]UNIT DATA'!$O6</f>
        <v>0</v>
      </c>
      <c r="BH27" s="2">
        <f t="shared" si="356"/>
        <v>0</v>
      </c>
      <c r="BI27" s="2">
        <f>'[35]UNIT DATA'!$P6</f>
        <v>0</v>
      </c>
      <c r="BJ27" s="2">
        <f t="shared" si="386"/>
        <v>0</v>
      </c>
      <c r="BK27" s="2">
        <f t="shared" si="387"/>
        <v>0</v>
      </c>
      <c r="BL27" s="128">
        <f t="shared" si="357"/>
        <v>0</v>
      </c>
      <c r="BM27" s="2">
        <f t="shared" si="388"/>
        <v>0</v>
      </c>
      <c r="BN27" s="2">
        <f t="shared" si="389"/>
        <v>0</v>
      </c>
      <c r="BO27" s="2">
        <f>'[35]UNIT DATA'!$Q6</f>
        <v>0</v>
      </c>
      <c r="BP27" s="9">
        <f t="shared" si="358"/>
        <v>720</v>
      </c>
      <c r="BQ27" s="27">
        <v>0</v>
      </c>
      <c r="BR27" s="2">
        <v>50</v>
      </c>
      <c r="BS27" s="2">
        <v>50</v>
      </c>
      <c r="BT27" s="2">
        <f>'[35]UNIT DATA'!$E6</f>
        <v>0</v>
      </c>
      <c r="BU27" s="63">
        <f t="shared" si="359"/>
        <v>1</v>
      </c>
      <c r="BX27" s="12" t="s">
        <v>60</v>
      </c>
      <c r="BY27" s="2">
        <f t="shared" si="360"/>
        <v>0</v>
      </c>
      <c r="BZ27" s="2">
        <f t="shared" si="361"/>
        <v>0</v>
      </c>
      <c r="CA27" s="2">
        <f>'[36]UNIT DATA'!L6</f>
        <v>0</v>
      </c>
      <c r="CB27" s="2">
        <f>'[36]UNIT DATA'!M6</f>
        <v>0</v>
      </c>
      <c r="CC27" s="2">
        <f t="shared" si="362"/>
        <v>0</v>
      </c>
      <c r="CD27" s="2">
        <f>'[36]UNIT DATA'!$N6</f>
        <v>744</v>
      </c>
      <c r="CE27" s="2">
        <f t="shared" si="362"/>
        <v>1</v>
      </c>
      <c r="CF27" s="2">
        <f>'[36]UNIT DATA'!$O6</f>
        <v>0</v>
      </c>
      <c r="CG27" s="2">
        <f t="shared" si="362"/>
        <v>0</v>
      </c>
      <c r="CH27" s="2">
        <f>'[36]UNIT DATA'!$P6</f>
        <v>0</v>
      </c>
      <c r="CI27" s="2">
        <f t="shared" si="363"/>
        <v>0</v>
      </c>
      <c r="CJ27" s="2">
        <f t="shared" si="364"/>
        <v>0</v>
      </c>
      <c r="CK27" s="128">
        <f t="shared" si="365"/>
        <v>0</v>
      </c>
      <c r="CL27" s="2">
        <f t="shared" si="366"/>
        <v>0</v>
      </c>
      <c r="CM27" s="2">
        <f t="shared" si="367"/>
        <v>0</v>
      </c>
      <c r="CN27" s="2">
        <f>'[36]UNIT DATA'!$Q6</f>
        <v>0</v>
      </c>
      <c r="CO27" s="9">
        <f t="shared" si="368"/>
        <v>744</v>
      </c>
      <c r="CP27" s="2">
        <f>'[36]UNIT DATA'!$F6</f>
        <v>0</v>
      </c>
      <c r="CQ27" s="2">
        <v>50</v>
      </c>
      <c r="CR27" s="2">
        <v>50</v>
      </c>
      <c r="CS27" s="2">
        <f>'[36]UNIT DATA'!$E6</f>
        <v>0</v>
      </c>
      <c r="CT27" s="63">
        <f t="shared" si="369"/>
        <v>1</v>
      </c>
      <c r="CW27" s="12" t="s">
        <v>60</v>
      </c>
      <c r="DN27" s="9">
        <f t="shared" si="370"/>
        <v>0</v>
      </c>
      <c r="DP27" s="2">
        <v>50</v>
      </c>
      <c r="DQ27" s="2">
        <v>50</v>
      </c>
      <c r="DS27" s="63">
        <f t="shared" si="371"/>
        <v>0</v>
      </c>
      <c r="DV27" s="12" t="s">
        <v>60</v>
      </c>
      <c r="EM27" s="9">
        <f t="shared" si="372"/>
        <v>0</v>
      </c>
      <c r="EO27" s="2">
        <v>50</v>
      </c>
      <c r="EP27" s="2">
        <v>50</v>
      </c>
      <c r="ER27" s="63">
        <f t="shared" si="373"/>
        <v>0</v>
      </c>
      <c r="EU27" s="12" t="s">
        <v>60</v>
      </c>
      <c r="FL27" s="9">
        <f t="shared" si="374"/>
        <v>0</v>
      </c>
      <c r="FN27" s="2">
        <v>50</v>
      </c>
      <c r="FO27" s="2">
        <v>50</v>
      </c>
      <c r="FQ27" s="63">
        <f t="shared" si="375"/>
        <v>0</v>
      </c>
      <c r="FT27" s="12" t="s">
        <v>60</v>
      </c>
      <c r="GK27" s="9">
        <f t="shared" si="376"/>
        <v>0</v>
      </c>
      <c r="GM27" s="2">
        <v>50</v>
      </c>
      <c r="GN27" s="2">
        <v>50</v>
      </c>
      <c r="GP27" s="63">
        <f t="shared" si="377"/>
        <v>0</v>
      </c>
      <c r="GS27" s="12" t="s">
        <v>60</v>
      </c>
      <c r="HJ27" s="9">
        <f t="shared" si="378"/>
        <v>0</v>
      </c>
      <c r="HL27" s="2">
        <v>50</v>
      </c>
      <c r="HM27" s="2">
        <v>50</v>
      </c>
      <c r="HO27" s="63">
        <f t="shared" si="379"/>
        <v>0</v>
      </c>
      <c r="HR27" s="12" t="s">
        <v>60</v>
      </c>
      <c r="II27" s="9">
        <f t="shared" si="380"/>
        <v>0</v>
      </c>
      <c r="IK27" s="2">
        <v>50</v>
      </c>
      <c r="IL27" s="2">
        <v>50</v>
      </c>
      <c r="IN27" s="63">
        <f t="shared" si="381"/>
        <v>0</v>
      </c>
      <c r="IQ27" s="12" t="s">
        <v>60</v>
      </c>
      <c r="JH27" s="9">
        <f t="shared" si="382"/>
        <v>0</v>
      </c>
      <c r="JJ27" s="2">
        <v>50</v>
      </c>
      <c r="JK27" s="2">
        <v>50</v>
      </c>
      <c r="JM27" s="63">
        <f t="shared" si="383"/>
        <v>0</v>
      </c>
      <c r="JP27" s="12" t="s">
        <v>60</v>
      </c>
      <c r="KG27" s="9">
        <f t="shared" si="384"/>
        <v>0</v>
      </c>
      <c r="KI27" s="2">
        <v>50</v>
      </c>
      <c r="KJ27" s="2">
        <v>50</v>
      </c>
      <c r="KL27" s="63">
        <f t="shared" si="385"/>
        <v>0</v>
      </c>
    </row>
    <row r="28" spans="1:298" ht="14" x14ac:dyDescent="0.35">
      <c r="B28" s="12" t="s">
        <v>61</v>
      </c>
      <c r="C28" s="19">
        <f>$B$4-F28-H28-J28</f>
        <v>0</v>
      </c>
      <c r="D28" s="19">
        <f t="shared" si="337"/>
        <v>0</v>
      </c>
      <c r="E28" s="2">
        <v>0</v>
      </c>
      <c r="F28" s="2">
        <v>0</v>
      </c>
      <c r="G28" s="121">
        <f t="shared" si="60"/>
        <v>0</v>
      </c>
      <c r="H28" s="2">
        <v>744</v>
      </c>
      <c r="I28" s="121">
        <f t="shared" si="3"/>
        <v>100</v>
      </c>
      <c r="J28" s="19">
        <v>0</v>
      </c>
      <c r="K28" s="121">
        <f t="shared" si="4"/>
        <v>0</v>
      </c>
      <c r="L28" s="2">
        <v>0</v>
      </c>
      <c r="M28" s="121">
        <f t="shared" si="5"/>
        <v>0</v>
      </c>
      <c r="N28" s="121">
        <f t="shared" si="6"/>
        <v>0</v>
      </c>
      <c r="O28" s="135">
        <v>65.111231700000005</v>
      </c>
      <c r="P28" s="121">
        <v>14.701740900000001</v>
      </c>
      <c r="Q28" s="2">
        <f t="shared" si="340"/>
        <v>0</v>
      </c>
      <c r="R28" s="9">
        <f t="shared" si="341"/>
        <v>744</v>
      </c>
      <c r="S28" s="34">
        <v>0</v>
      </c>
      <c r="T28" s="2">
        <v>96</v>
      </c>
      <c r="U28" s="2">
        <v>96</v>
      </c>
      <c r="V28" s="2">
        <v>0</v>
      </c>
      <c r="W28" s="2">
        <f t="shared" si="342"/>
        <v>100</v>
      </c>
      <c r="Z28" s="12" t="s">
        <v>61</v>
      </c>
      <c r="AA28" s="19">
        <f>$Z$4-AD28-AF28-AH28</f>
        <v>0</v>
      </c>
      <c r="AB28" s="19">
        <f t="shared" si="338"/>
        <v>0</v>
      </c>
      <c r="AC28" s="2">
        <v>0</v>
      </c>
      <c r="AD28" s="2">
        <v>0</v>
      </c>
      <c r="AE28" s="2">
        <f t="shared" si="344"/>
        <v>0</v>
      </c>
      <c r="AF28" s="2">
        <v>744</v>
      </c>
      <c r="AG28" s="2">
        <f t="shared" si="345"/>
        <v>1</v>
      </c>
      <c r="AH28" s="2">
        <v>0</v>
      </c>
      <c r="AI28" s="2">
        <f t="shared" si="346"/>
        <v>0</v>
      </c>
      <c r="AJ28" s="2">
        <v>0</v>
      </c>
      <c r="AK28" s="2">
        <f t="shared" si="347"/>
        <v>0</v>
      </c>
      <c r="AL28" s="2">
        <f t="shared" si="348"/>
        <v>0</v>
      </c>
      <c r="AM28" s="128">
        <f t="shared" si="349"/>
        <v>0</v>
      </c>
      <c r="AN28" s="2">
        <f t="shared" si="350"/>
        <v>0</v>
      </c>
      <c r="AO28" s="2">
        <f t="shared" si="351"/>
        <v>0</v>
      </c>
      <c r="AP28" s="2">
        <v>0</v>
      </c>
      <c r="AQ28" s="9">
        <f t="shared" si="352"/>
        <v>744</v>
      </c>
      <c r="AR28" s="2">
        <v>0</v>
      </c>
      <c r="AS28" s="2">
        <v>96</v>
      </c>
      <c r="AT28" s="2">
        <v>96</v>
      </c>
      <c r="AU28" s="2">
        <v>0</v>
      </c>
      <c r="AV28" s="63">
        <f t="shared" si="353"/>
        <v>1</v>
      </c>
      <c r="AY28" s="12" t="s">
        <v>61</v>
      </c>
      <c r="AZ28" s="2">
        <f t="shared" si="391"/>
        <v>0</v>
      </c>
      <c r="BA28" s="2">
        <f t="shared" si="392"/>
        <v>0</v>
      </c>
      <c r="BB28" s="2">
        <f>'[35]UNIT DATA'!L7</f>
        <v>0</v>
      </c>
      <c r="BC28" s="2">
        <f>'[35]UNIT DATA'!M7</f>
        <v>0</v>
      </c>
      <c r="BD28" s="2">
        <f t="shared" si="356"/>
        <v>0</v>
      </c>
      <c r="BE28" s="2">
        <f>'[35]UNIT DATA'!$N7</f>
        <v>720</v>
      </c>
      <c r="BF28" s="2">
        <f t="shared" si="356"/>
        <v>1</v>
      </c>
      <c r="BG28" s="2">
        <f>'[35]UNIT DATA'!$O7</f>
        <v>0</v>
      </c>
      <c r="BH28" s="2">
        <f t="shared" si="356"/>
        <v>0</v>
      </c>
      <c r="BI28" s="2">
        <f>'[35]UNIT DATA'!$P7</f>
        <v>0</v>
      </c>
      <c r="BJ28" s="2">
        <f t="shared" si="386"/>
        <v>0</v>
      </c>
      <c r="BK28" s="2">
        <f t="shared" si="387"/>
        <v>0</v>
      </c>
      <c r="BL28" s="128">
        <f t="shared" si="357"/>
        <v>0</v>
      </c>
      <c r="BM28" s="2">
        <f t="shared" si="388"/>
        <v>0</v>
      </c>
      <c r="BN28" s="2">
        <f t="shared" si="389"/>
        <v>0</v>
      </c>
      <c r="BO28" s="2">
        <f>'[35]UNIT DATA'!$Q7</f>
        <v>0</v>
      </c>
      <c r="BP28" s="9">
        <f t="shared" si="358"/>
        <v>720</v>
      </c>
      <c r="BQ28" s="27">
        <v>0</v>
      </c>
      <c r="BR28" s="2">
        <v>96</v>
      </c>
      <c r="BS28" s="2">
        <v>96</v>
      </c>
      <c r="BT28" s="2">
        <f>'[35]UNIT DATA'!$E7</f>
        <v>0</v>
      </c>
      <c r="BU28" s="63">
        <f t="shared" si="359"/>
        <v>1</v>
      </c>
      <c r="BX28" s="12" t="s">
        <v>61</v>
      </c>
      <c r="BY28" s="2">
        <f t="shared" si="360"/>
        <v>0</v>
      </c>
      <c r="BZ28" s="2">
        <f t="shared" si="361"/>
        <v>0</v>
      </c>
      <c r="CA28" s="2">
        <f>'[36]UNIT DATA'!L7</f>
        <v>0</v>
      </c>
      <c r="CB28" s="2">
        <f>'[36]UNIT DATA'!M7</f>
        <v>0</v>
      </c>
      <c r="CC28" s="2">
        <f t="shared" si="362"/>
        <v>0</v>
      </c>
      <c r="CD28" s="2">
        <f>'[36]UNIT DATA'!$N7</f>
        <v>744</v>
      </c>
      <c r="CE28" s="2">
        <f t="shared" si="362"/>
        <v>1</v>
      </c>
      <c r="CF28" s="2">
        <f>'[36]UNIT DATA'!$O7</f>
        <v>0</v>
      </c>
      <c r="CG28" s="2">
        <f t="shared" si="362"/>
        <v>0</v>
      </c>
      <c r="CH28" s="2">
        <f>'[36]UNIT DATA'!$P7</f>
        <v>0</v>
      </c>
      <c r="CI28" s="2">
        <f t="shared" si="363"/>
        <v>0</v>
      </c>
      <c r="CJ28" s="2">
        <f t="shared" si="364"/>
        <v>0</v>
      </c>
      <c r="CK28" s="128">
        <f t="shared" si="365"/>
        <v>0</v>
      </c>
      <c r="CL28" s="2">
        <f t="shared" si="366"/>
        <v>0</v>
      </c>
      <c r="CM28" s="2">
        <f t="shared" si="367"/>
        <v>0</v>
      </c>
      <c r="CN28" s="2">
        <f>'[36]UNIT DATA'!$Q7</f>
        <v>0</v>
      </c>
      <c r="CO28" s="9">
        <f t="shared" si="368"/>
        <v>744</v>
      </c>
      <c r="CP28" s="2">
        <f>'[36]UNIT DATA'!$F7</f>
        <v>0</v>
      </c>
      <c r="CQ28" s="2">
        <v>96</v>
      </c>
      <c r="CR28" s="2">
        <v>96</v>
      </c>
      <c r="CS28" s="2">
        <f>'[36]UNIT DATA'!$E7</f>
        <v>0</v>
      </c>
      <c r="CT28" s="63">
        <f t="shared" si="369"/>
        <v>1</v>
      </c>
      <c r="CW28" s="12" t="s">
        <v>61</v>
      </c>
      <c r="DN28" s="9">
        <f t="shared" si="370"/>
        <v>0</v>
      </c>
      <c r="DP28" s="2">
        <v>96</v>
      </c>
      <c r="DQ28" s="2">
        <v>96</v>
      </c>
      <c r="DS28" s="63">
        <f t="shared" si="371"/>
        <v>0</v>
      </c>
      <c r="DV28" s="12" t="s">
        <v>61</v>
      </c>
      <c r="EM28" s="9">
        <f t="shared" si="372"/>
        <v>0</v>
      </c>
      <c r="EO28" s="2">
        <v>96</v>
      </c>
      <c r="EP28" s="2">
        <v>96</v>
      </c>
      <c r="ER28" s="63">
        <f t="shared" si="373"/>
        <v>0</v>
      </c>
      <c r="EU28" s="12" t="s">
        <v>61</v>
      </c>
      <c r="FL28" s="9">
        <f t="shared" si="374"/>
        <v>0</v>
      </c>
      <c r="FN28" s="2">
        <v>96</v>
      </c>
      <c r="FO28" s="2">
        <v>96</v>
      </c>
      <c r="FQ28" s="63">
        <f t="shared" si="375"/>
        <v>0</v>
      </c>
      <c r="FT28" s="12" t="s">
        <v>61</v>
      </c>
      <c r="GK28" s="9">
        <f t="shared" si="376"/>
        <v>0</v>
      </c>
      <c r="GM28" s="2">
        <v>96</v>
      </c>
      <c r="GN28" s="2">
        <v>96</v>
      </c>
      <c r="GP28" s="63">
        <f t="shared" si="377"/>
        <v>0</v>
      </c>
      <c r="GS28" s="12" t="s">
        <v>61</v>
      </c>
      <c r="HJ28" s="9">
        <f t="shared" si="378"/>
        <v>0</v>
      </c>
      <c r="HL28" s="2">
        <v>96</v>
      </c>
      <c r="HM28" s="2">
        <v>96</v>
      </c>
      <c r="HO28" s="63">
        <f t="shared" si="379"/>
        <v>0</v>
      </c>
      <c r="HR28" s="12" t="s">
        <v>61</v>
      </c>
      <c r="II28" s="9">
        <f t="shared" si="380"/>
        <v>0</v>
      </c>
      <c r="IK28" s="2">
        <v>96</v>
      </c>
      <c r="IL28" s="2">
        <v>96</v>
      </c>
      <c r="IN28" s="63">
        <f t="shared" si="381"/>
        <v>0</v>
      </c>
      <c r="IQ28" s="12" t="s">
        <v>61</v>
      </c>
      <c r="JH28" s="9">
        <f t="shared" si="382"/>
        <v>0</v>
      </c>
      <c r="JJ28" s="2">
        <v>96</v>
      </c>
      <c r="JK28" s="2">
        <v>96</v>
      </c>
      <c r="JM28" s="63">
        <f t="shared" si="383"/>
        <v>0</v>
      </c>
      <c r="JP28" s="12" t="s">
        <v>61</v>
      </c>
      <c r="KG28" s="9">
        <f t="shared" si="384"/>
        <v>0</v>
      </c>
      <c r="KI28" s="2">
        <v>96</v>
      </c>
      <c r="KJ28" s="2">
        <v>96</v>
      </c>
      <c r="KL28" s="63">
        <f t="shared" si="385"/>
        <v>0</v>
      </c>
    </row>
    <row r="29" spans="1:298" ht="14" x14ac:dyDescent="0.35">
      <c r="A29" s="17"/>
      <c r="B29" s="12" t="s">
        <v>62</v>
      </c>
      <c r="C29" s="19">
        <f t="shared" si="339"/>
        <v>744</v>
      </c>
      <c r="D29" s="19">
        <f t="shared" si="337"/>
        <v>424.7</v>
      </c>
      <c r="E29" s="19">
        <v>319.3</v>
      </c>
      <c r="F29" s="2">
        <v>0</v>
      </c>
      <c r="G29" s="121">
        <f t="shared" si="60"/>
        <v>0</v>
      </c>
      <c r="H29" s="2">
        <v>0</v>
      </c>
      <c r="I29" s="121">
        <f t="shared" si="3"/>
        <v>0</v>
      </c>
      <c r="J29" s="19">
        <v>0</v>
      </c>
      <c r="K29" s="121">
        <f t="shared" si="4"/>
        <v>0</v>
      </c>
      <c r="L29" s="2">
        <v>0</v>
      </c>
      <c r="M29" s="121">
        <f t="shared" si="5"/>
        <v>100</v>
      </c>
      <c r="N29" s="121">
        <f t="shared" si="6"/>
        <v>100</v>
      </c>
      <c r="O29" s="135">
        <v>0</v>
      </c>
      <c r="P29" s="121">
        <v>24.590373799999998</v>
      </c>
      <c r="Q29" s="2">
        <f>L29/$B$4</f>
        <v>0</v>
      </c>
      <c r="R29" s="9">
        <f t="shared" si="341"/>
        <v>744</v>
      </c>
      <c r="S29" s="39">
        <v>13859</v>
      </c>
      <c r="T29" s="2">
        <v>50</v>
      </c>
      <c r="U29" s="2">
        <v>50</v>
      </c>
      <c r="V29" s="2">
        <v>50</v>
      </c>
      <c r="W29" s="2">
        <f>SUM(G29,I29,K29,N29,Q29)</f>
        <v>100</v>
      </c>
      <c r="Y29" s="17"/>
      <c r="Z29" s="12" t="s">
        <v>62</v>
      </c>
      <c r="AA29" s="19">
        <f>$Z$4-AD29-AF29-AH29</f>
        <v>690.6</v>
      </c>
      <c r="AB29" s="19">
        <f t="shared" si="338"/>
        <v>397.5</v>
      </c>
      <c r="AC29" s="2">
        <v>293.10000000000002</v>
      </c>
      <c r="AD29" s="2">
        <v>53.4</v>
      </c>
      <c r="AE29" s="2">
        <f>AD29/$Z$4</f>
        <v>7.17741935483871E-2</v>
      </c>
      <c r="AF29" s="2">
        <v>0</v>
      </c>
      <c r="AG29" s="2">
        <f>AF29/$Z$4</f>
        <v>0</v>
      </c>
      <c r="AH29" s="2">
        <v>0</v>
      </c>
      <c r="AI29" s="2">
        <f>AH29/$Z$4</f>
        <v>0</v>
      </c>
      <c r="AJ29" s="2">
        <v>0</v>
      </c>
      <c r="AK29" s="2">
        <f>AA29/$Z$4</f>
        <v>0.9282258064516129</v>
      </c>
      <c r="AL29" s="2">
        <f>(AA29-AJ29)/$Z$4</f>
        <v>0.9282258064516129</v>
      </c>
      <c r="AM29" s="128">
        <f>IF((AND(AB29=0,AD29=0)),0,(AD29+AJ29)/(AB29+AD29+AJ29))</f>
        <v>0.11842980705256155</v>
      </c>
      <c r="AN29" s="2">
        <f>AR29/($Z$4*AT29)</f>
        <v>0.34193548387096773</v>
      </c>
      <c r="AO29" s="2">
        <f>AJ29/$Z$4</f>
        <v>0</v>
      </c>
      <c r="AP29" s="2">
        <v>2</v>
      </c>
      <c r="AQ29" s="9">
        <f>SUM(AB29,AC29,AD29,AF29,AH29)</f>
        <v>744</v>
      </c>
      <c r="AR29" s="13">
        <v>12720</v>
      </c>
      <c r="AS29" s="2">
        <v>50</v>
      </c>
      <c r="AT29" s="2">
        <v>50</v>
      </c>
      <c r="AU29" s="2">
        <v>50</v>
      </c>
      <c r="AV29" s="63">
        <f>SUM(AE29,AG29,AI29,AL29,AO29)</f>
        <v>1</v>
      </c>
      <c r="AX29" s="17"/>
      <c r="AY29" s="12" t="s">
        <v>62</v>
      </c>
      <c r="AZ29" s="2">
        <f>$AY$4-BC29-BE29-BG29</f>
        <v>720</v>
      </c>
      <c r="BA29" s="2">
        <f>$AY$4-BB29-BC29-BE29-BG29</f>
        <v>297.60000000000002</v>
      </c>
      <c r="BB29" s="2">
        <f>'[35]UNIT DATA'!L8</f>
        <v>422.4</v>
      </c>
      <c r="BC29" s="2">
        <f>'[35]UNIT DATA'!M8</f>
        <v>0</v>
      </c>
      <c r="BD29" s="2">
        <f t="shared" si="356"/>
        <v>0</v>
      </c>
      <c r="BE29" s="2">
        <f>'[35]UNIT DATA'!$N8</f>
        <v>0</v>
      </c>
      <c r="BF29" s="2">
        <f t="shared" si="356"/>
        <v>0</v>
      </c>
      <c r="BG29" s="2">
        <f>'[35]UNIT DATA'!$O8</f>
        <v>0</v>
      </c>
      <c r="BH29" s="2">
        <f t="shared" si="356"/>
        <v>0</v>
      </c>
      <c r="BI29" s="2">
        <f>'[35]UNIT DATA'!$P8</f>
        <v>0</v>
      </c>
      <c r="BJ29" s="2">
        <f t="shared" si="386"/>
        <v>1</v>
      </c>
      <c r="BK29" s="2">
        <f t="shared" si="387"/>
        <v>1</v>
      </c>
      <c r="BL29" s="128">
        <f t="shared" si="357"/>
        <v>0</v>
      </c>
      <c r="BM29" s="2">
        <f t="shared" si="388"/>
        <v>0.26080555555555557</v>
      </c>
      <c r="BN29" s="2">
        <f t="shared" si="389"/>
        <v>0</v>
      </c>
      <c r="BO29" s="2">
        <f>'[35]UNIT DATA'!$Q8</f>
        <v>0</v>
      </c>
      <c r="BP29" s="9">
        <f>SUM(BA29,BB29,BC29,BE29,BG29)</f>
        <v>720</v>
      </c>
      <c r="BQ29" s="39">
        <v>9389</v>
      </c>
      <c r="BR29" s="2">
        <v>50</v>
      </c>
      <c r="BS29" s="2">
        <v>50</v>
      </c>
      <c r="BT29" s="2">
        <f>'[35]UNIT DATA'!$E8</f>
        <v>50</v>
      </c>
      <c r="BU29" s="63">
        <f>SUM(BD29,BF29,BH29,BK29,BN29)</f>
        <v>1</v>
      </c>
      <c r="BW29" s="17"/>
      <c r="BX29" s="12" t="s">
        <v>62</v>
      </c>
      <c r="BY29" s="2">
        <f t="shared" si="360"/>
        <v>450.1</v>
      </c>
      <c r="BZ29" s="2">
        <f t="shared" si="361"/>
        <v>322.89999999999998</v>
      </c>
      <c r="CA29" s="2">
        <f>'[36]UNIT DATA'!L8</f>
        <v>127.2</v>
      </c>
      <c r="CB29" s="2">
        <f>'[36]UNIT DATA'!M8</f>
        <v>293.89999999999998</v>
      </c>
      <c r="CC29" s="2">
        <f>CB29/$BX$4</f>
        <v>0.3950268817204301</v>
      </c>
      <c r="CD29" s="2">
        <f>'[36]UNIT DATA'!$N8</f>
        <v>0</v>
      </c>
      <c r="CE29" s="2">
        <f>CD29/$BX$4</f>
        <v>0</v>
      </c>
      <c r="CF29" s="2">
        <f>'[36]UNIT DATA'!$O8</f>
        <v>0</v>
      </c>
      <c r="CG29" s="2">
        <f>CF29/$BX$4</f>
        <v>0</v>
      </c>
      <c r="CH29" s="2">
        <f>'[36]UNIT DATA'!$P8</f>
        <v>0</v>
      </c>
      <c r="CI29" s="2">
        <f>BY29/$BX$4</f>
        <v>0.6049731182795699</v>
      </c>
      <c r="CJ29" s="2">
        <f>(BY29-CH29)/$BX$4</f>
        <v>0.6049731182795699</v>
      </c>
      <c r="CK29" s="128">
        <f>IF((AND(BZ29=0,CB29=0)),0,(CB29+CH29)/(BZ29+CB29+CH29))</f>
        <v>0.47649156939040205</v>
      </c>
      <c r="CL29" s="2">
        <f>CP29/($BX$4*CR29)</f>
        <v>0.28596774193548385</v>
      </c>
      <c r="CM29" s="2">
        <f>CH29/$BX$4</f>
        <v>0</v>
      </c>
      <c r="CN29" s="2">
        <f>'[36]UNIT DATA'!$Q8</f>
        <v>5</v>
      </c>
      <c r="CO29" s="9">
        <f>SUM(BZ29,CA29,CB29,CD29,CF29)</f>
        <v>744</v>
      </c>
      <c r="CP29" s="2">
        <f>'[36]UNIT DATA'!$F8</f>
        <v>10638</v>
      </c>
      <c r="CQ29" s="2">
        <v>50</v>
      </c>
      <c r="CR29" s="2">
        <v>50</v>
      </c>
      <c r="CS29" s="2">
        <f>'[36]UNIT DATA'!$E8</f>
        <v>50</v>
      </c>
      <c r="CT29" s="63">
        <f>SUM(CC29,CE29,CG29,CJ29,CM29)</f>
        <v>1</v>
      </c>
      <c r="CV29" s="17"/>
      <c r="CW29" s="12" t="s">
        <v>62</v>
      </c>
      <c r="DN29" s="9">
        <f>SUM(CY29,CZ29,DA29,DC29,DE29)</f>
        <v>0</v>
      </c>
      <c r="DP29" s="2">
        <v>50</v>
      </c>
      <c r="DQ29" s="2">
        <v>50</v>
      </c>
      <c r="DS29" s="63">
        <f>SUM(DB29,DD29,DF29,DI29,DL29)</f>
        <v>0</v>
      </c>
      <c r="DU29" s="17"/>
      <c r="DV29" s="12" t="s">
        <v>62</v>
      </c>
      <c r="EM29" s="9">
        <f>SUM(DX29,DY29,DZ29,EB29,ED29)</f>
        <v>0</v>
      </c>
      <c r="EO29" s="2">
        <v>50</v>
      </c>
      <c r="EP29" s="2">
        <v>50</v>
      </c>
      <c r="ER29" s="63">
        <f>SUM(EA29,EC29,EE29,EH29,EK29)</f>
        <v>0</v>
      </c>
      <c r="ET29" s="17"/>
      <c r="EU29" s="12" t="s">
        <v>62</v>
      </c>
      <c r="FL29" s="9">
        <f>SUM(EW29,EX29,EY29,FA29,FC29)</f>
        <v>0</v>
      </c>
      <c r="FN29" s="2">
        <v>50</v>
      </c>
      <c r="FO29" s="2">
        <v>50</v>
      </c>
      <c r="FQ29" s="63">
        <f>SUM(EZ29,FB29,FD29,FG29,FJ29)</f>
        <v>0</v>
      </c>
      <c r="FS29" s="17"/>
      <c r="FT29" s="12" t="s">
        <v>62</v>
      </c>
      <c r="GK29" s="9">
        <f>SUM(FV29,FW29,FX29,FZ29,GB29)</f>
        <v>0</v>
      </c>
      <c r="GM29" s="2">
        <v>50</v>
      </c>
      <c r="GN29" s="2">
        <v>50</v>
      </c>
      <c r="GP29" s="63">
        <f>SUM(FY29,GA29,GC29,GF29,GI29)</f>
        <v>0</v>
      </c>
      <c r="GR29" s="17"/>
      <c r="GS29" s="12" t="s">
        <v>62</v>
      </c>
      <c r="HJ29" s="9">
        <f>SUM(GU29,GV29,GW29,GY29,HA29)</f>
        <v>0</v>
      </c>
      <c r="HL29" s="2">
        <v>50</v>
      </c>
      <c r="HM29" s="2">
        <v>50</v>
      </c>
      <c r="HO29" s="63">
        <f>SUM(GX29,GZ29,HB29,HE29,HH29)</f>
        <v>0</v>
      </c>
      <c r="HQ29" s="17"/>
      <c r="HR29" s="12" t="s">
        <v>62</v>
      </c>
      <c r="II29" s="9">
        <f>SUM(HT29,HU29,HV29,HX29,HZ29)</f>
        <v>0</v>
      </c>
      <c r="IK29" s="2">
        <v>50</v>
      </c>
      <c r="IL29" s="2">
        <v>50</v>
      </c>
      <c r="IN29" s="63">
        <f>SUM(HW29,HY29,IA29,ID29,IG29)</f>
        <v>0</v>
      </c>
      <c r="IP29" s="17"/>
      <c r="IQ29" s="12" t="s">
        <v>62</v>
      </c>
      <c r="JH29" s="9">
        <f>SUM(IS29,IT29,IU29,IW29,IY29)</f>
        <v>0</v>
      </c>
      <c r="JJ29" s="2">
        <v>50</v>
      </c>
      <c r="JK29" s="2">
        <v>50</v>
      </c>
      <c r="JM29" s="63">
        <f>SUM(IV29,IX29,IZ29,JC29,JF29)</f>
        <v>0</v>
      </c>
      <c r="JO29" s="17"/>
      <c r="JP29" s="12" t="s">
        <v>62</v>
      </c>
      <c r="KG29" s="9">
        <f>SUM(JR29,JS29,JT29,JV29,JX29)</f>
        <v>0</v>
      </c>
      <c r="KI29" s="2">
        <v>50</v>
      </c>
      <c r="KJ29" s="2">
        <v>50</v>
      </c>
      <c r="KL29" s="63">
        <f>SUM(JU29,JW29,JY29,KB29,KE29)</f>
        <v>0</v>
      </c>
    </row>
    <row r="30" spans="1:298" ht="14" x14ac:dyDescent="0.35">
      <c r="B30" s="12" t="s">
        <v>63</v>
      </c>
      <c r="C30" s="19">
        <f t="shared" si="339"/>
        <v>744</v>
      </c>
      <c r="D30" s="19">
        <f t="shared" si="337"/>
        <v>453.3</v>
      </c>
      <c r="E30" s="19">
        <v>290.7</v>
      </c>
      <c r="F30" s="2">
        <v>0</v>
      </c>
      <c r="G30" s="121">
        <f t="shared" si="60"/>
        <v>0</v>
      </c>
      <c r="H30" s="2">
        <v>0</v>
      </c>
      <c r="I30" s="121">
        <f t="shared" si="3"/>
        <v>0</v>
      </c>
      <c r="J30" s="19">
        <v>0</v>
      </c>
      <c r="K30" s="121">
        <f t="shared" si="4"/>
        <v>0</v>
      </c>
      <c r="L30" s="2">
        <v>0</v>
      </c>
      <c r="M30" s="121">
        <f t="shared" si="5"/>
        <v>100</v>
      </c>
      <c r="N30" s="121">
        <f t="shared" si="6"/>
        <v>100</v>
      </c>
      <c r="O30" s="135">
        <v>100</v>
      </c>
      <c r="P30" s="121">
        <v>0</v>
      </c>
      <c r="Q30" s="2">
        <f t="shared" si="340"/>
        <v>0</v>
      </c>
      <c r="R30" s="9">
        <f t="shared" si="341"/>
        <v>744</v>
      </c>
      <c r="S30" s="39">
        <v>14702</v>
      </c>
      <c r="T30" s="2">
        <v>50</v>
      </c>
      <c r="U30" s="2">
        <v>50</v>
      </c>
      <c r="V30" s="2">
        <v>50</v>
      </c>
      <c r="W30" s="2">
        <f t="shared" si="342"/>
        <v>100</v>
      </c>
      <c r="Z30" s="12" t="s">
        <v>63</v>
      </c>
      <c r="AA30" s="19">
        <f>$Z$4-AD30-AF30-AH30</f>
        <v>707.8</v>
      </c>
      <c r="AB30" s="19">
        <f t="shared" si="338"/>
        <v>424.40000000000003</v>
      </c>
      <c r="AC30" s="2">
        <v>283.39999999999998</v>
      </c>
      <c r="AD30" s="2">
        <v>36.200000000000003</v>
      </c>
      <c r="AE30" s="2">
        <f t="shared" si="344"/>
        <v>4.8655913978494628E-2</v>
      </c>
      <c r="AF30" s="2">
        <v>0</v>
      </c>
      <c r="AG30" s="2">
        <f t="shared" si="345"/>
        <v>0</v>
      </c>
      <c r="AH30" s="2">
        <v>0</v>
      </c>
      <c r="AI30" s="2">
        <f t="shared" si="346"/>
        <v>0</v>
      </c>
      <c r="AJ30" s="2">
        <v>0</v>
      </c>
      <c r="AK30" s="2">
        <f t="shared" ref="AK30:AK32" si="393">AA30/$Z$4</f>
        <v>0.95134408602150533</v>
      </c>
      <c r="AL30" s="2">
        <f t="shared" ref="AL30:AL32" si="394">(AA30-AJ30)/$Z$4</f>
        <v>0.95134408602150533</v>
      </c>
      <c r="AM30" s="128">
        <f t="shared" ref="AM30:AM32" si="395">IF((AND(AB30=0,AD30=0)),0,(AD30+AJ30)/(AB30+AD30+AJ30))</f>
        <v>7.8593139383412947E-2</v>
      </c>
      <c r="AN30" s="2">
        <f t="shared" ref="AN30:AN32" si="396">AR30/($Z$4*AT30)</f>
        <v>0.36427419354838708</v>
      </c>
      <c r="AO30" s="2">
        <f t="shared" ref="AO30:AO32" si="397">AJ30/$Z$4</f>
        <v>0</v>
      </c>
      <c r="AP30" s="2">
        <v>3</v>
      </c>
      <c r="AQ30" s="9">
        <f t="shared" si="352"/>
        <v>744</v>
      </c>
      <c r="AR30" s="13">
        <v>13551</v>
      </c>
      <c r="AS30" s="2">
        <v>50</v>
      </c>
      <c r="AT30" s="2">
        <v>50</v>
      </c>
      <c r="AU30" s="2">
        <v>50</v>
      </c>
      <c r="AV30" s="63">
        <f t="shared" si="353"/>
        <v>1</v>
      </c>
      <c r="AY30" s="12" t="s">
        <v>63</v>
      </c>
      <c r="AZ30" s="2">
        <f t="shared" ref="AZ30:AZ31" si="398">$AY$4-BC30-BE30-BG30</f>
        <v>718.1</v>
      </c>
      <c r="BA30" s="2">
        <f t="shared" ref="BA30:BA31" si="399">$AY$4-BB30-BC30-BE30-BG30</f>
        <v>241.99999999999997</v>
      </c>
      <c r="BB30" s="2">
        <f>'[35]UNIT DATA'!L9</f>
        <v>476.1</v>
      </c>
      <c r="BC30" s="2">
        <f>'[35]UNIT DATA'!M9</f>
        <v>1.9</v>
      </c>
      <c r="BD30" s="2">
        <f t="shared" si="356"/>
        <v>2.638888888888889E-3</v>
      </c>
      <c r="BE30" s="2">
        <f>'[35]UNIT DATA'!$N9</f>
        <v>0</v>
      </c>
      <c r="BF30" s="2">
        <f t="shared" si="356"/>
        <v>0</v>
      </c>
      <c r="BG30" s="2">
        <f>'[35]UNIT DATA'!$O9</f>
        <v>0</v>
      </c>
      <c r="BH30" s="2">
        <f t="shared" si="356"/>
        <v>0</v>
      </c>
      <c r="BI30" s="2">
        <f>'[35]UNIT DATA'!$P9</f>
        <v>0</v>
      </c>
      <c r="BJ30" s="2">
        <f t="shared" si="386"/>
        <v>0.99736111111111114</v>
      </c>
      <c r="BK30" s="2">
        <f t="shared" si="387"/>
        <v>0.99736111111111114</v>
      </c>
      <c r="BL30" s="128">
        <f t="shared" si="357"/>
        <v>7.7900779007790081E-3</v>
      </c>
      <c r="BM30" s="2">
        <f t="shared" si="388"/>
        <v>0.20924999999999999</v>
      </c>
      <c r="BN30" s="2">
        <f t="shared" si="389"/>
        <v>0</v>
      </c>
      <c r="BO30" s="2">
        <f>'[35]UNIT DATA'!$Q9</f>
        <v>0</v>
      </c>
      <c r="BP30" s="9">
        <f t="shared" si="358"/>
        <v>720</v>
      </c>
      <c r="BQ30" s="39">
        <v>7533</v>
      </c>
      <c r="BR30" s="2">
        <v>50</v>
      </c>
      <c r="BS30" s="2">
        <v>50</v>
      </c>
      <c r="BT30" s="2">
        <f>'[35]UNIT DATA'!$E9</f>
        <v>50</v>
      </c>
      <c r="BU30" s="63">
        <f t="shared" si="359"/>
        <v>1</v>
      </c>
      <c r="BX30" s="12" t="s">
        <v>63</v>
      </c>
      <c r="BY30" s="2">
        <f t="shared" si="360"/>
        <v>638.20000000000005</v>
      </c>
      <c r="BZ30" s="2">
        <f t="shared" si="361"/>
        <v>293.8</v>
      </c>
      <c r="CA30" s="2">
        <f>'[36]UNIT DATA'!L9</f>
        <v>344.4</v>
      </c>
      <c r="CB30" s="2">
        <f>'[36]UNIT DATA'!M9</f>
        <v>105.8</v>
      </c>
      <c r="CC30" s="2">
        <f t="shared" si="362"/>
        <v>0.14220430107526882</v>
      </c>
      <c r="CD30" s="2">
        <f>'[36]UNIT DATA'!$N9</f>
        <v>0</v>
      </c>
      <c r="CE30" s="2">
        <f t="shared" si="362"/>
        <v>0</v>
      </c>
      <c r="CF30" s="2">
        <f>'[36]UNIT DATA'!$O9</f>
        <v>0</v>
      </c>
      <c r="CG30" s="2">
        <f t="shared" si="362"/>
        <v>0</v>
      </c>
      <c r="CH30" s="2">
        <f>'[36]UNIT DATA'!$P9</f>
        <v>0</v>
      </c>
      <c r="CI30" s="2">
        <f t="shared" ref="CI30:CI32" si="400">BY30/$BX$4</f>
        <v>0.85779569892473129</v>
      </c>
      <c r="CJ30" s="2">
        <f t="shared" ref="CJ30:CJ32" si="401">(BY30-CH30)/$BX$4</f>
        <v>0.85779569892473129</v>
      </c>
      <c r="CK30" s="128">
        <f t="shared" ref="CK30:CK32" si="402">IF((AND(BZ30=0,CB30=0)),0,(CB30+CH30)/(BZ30+CB30+CH30))</f>
        <v>0.26476476476476474</v>
      </c>
      <c r="CL30" s="2">
        <f t="shared" ref="CL30:CL32" si="403">CP30/($BX$4*CR30)</f>
        <v>0.25094086021505374</v>
      </c>
      <c r="CM30" s="2">
        <f t="shared" ref="CM30:CM32" si="404">CH30/$BX$4</f>
        <v>0</v>
      </c>
      <c r="CN30" s="2">
        <f>'[36]UNIT DATA'!$Q9</f>
        <v>1</v>
      </c>
      <c r="CO30" s="9">
        <f t="shared" si="368"/>
        <v>744</v>
      </c>
      <c r="CP30" s="2">
        <f>'[36]UNIT DATA'!$F9</f>
        <v>9335</v>
      </c>
      <c r="CQ30" s="2">
        <v>50</v>
      </c>
      <c r="CR30" s="2">
        <v>50</v>
      </c>
      <c r="CS30" s="2">
        <f>'[36]UNIT DATA'!$E9</f>
        <v>50</v>
      </c>
      <c r="CT30" s="63">
        <f t="shared" si="369"/>
        <v>1</v>
      </c>
      <c r="CW30" s="12" t="s">
        <v>63</v>
      </c>
      <c r="DN30" s="9">
        <f t="shared" si="370"/>
        <v>0</v>
      </c>
      <c r="DP30" s="2">
        <v>50</v>
      </c>
      <c r="DQ30" s="2">
        <v>50</v>
      </c>
      <c r="DS30" s="63">
        <f t="shared" si="371"/>
        <v>0</v>
      </c>
      <c r="DV30" s="12" t="s">
        <v>63</v>
      </c>
      <c r="EM30" s="9">
        <f t="shared" si="372"/>
        <v>0</v>
      </c>
      <c r="EO30" s="2">
        <v>50</v>
      </c>
      <c r="EP30" s="2">
        <v>50</v>
      </c>
      <c r="ER30" s="63">
        <f t="shared" si="373"/>
        <v>0</v>
      </c>
      <c r="EU30" s="12" t="s">
        <v>63</v>
      </c>
      <c r="FL30" s="9">
        <f t="shared" si="374"/>
        <v>0</v>
      </c>
      <c r="FN30" s="2">
        <v>50</v>
      </c>
      <c r="FO30" s="2">
        <v>50</v>
      </c>
      <c r="FQ30" s="63">
        <f t="shared" si="375"/>
        <v>0</v>
      </c>
      <c r="FT30" s="12" t="s">
        <v>63</v>
      </c>
      <c r="GK30" s="9">
        <f t="shared" si="376"/>
        <v>0</v>
      </c>
      <c r="GM30" s="2">
        <v>50</v>
      </c>
      <c r="GN30" s="2">
        <v>50</v>
      </c>
      <c r="GP30" s="63">
        <f t="shared" si="377"/>
        <v>0</v>
      </c>
      <c r="GS30" s="12" t="s">
        <v>63</v>
      </c>
      <c r="HJ30" s="9">
        <f t="shared" si="378"/>
        <v>0</v>
      </c>
      <c r="HL30" s="2">
        <v>50</v>
      </c>
      <c r="HM30" s="2">
        <v>50</v>
      </c>
      <c r="HO30" s="63">
        <f t="shared" si="379"/>
        <v>0</v>
      </c>
      <c r="HR30" s="12" t="s">
        <v>63</v>
      </c>
      <c r="II30" s="9">
        <f t="shared" ref="II30:II32" si="405">SUM(HT30,HU30,HV30,HX30,HZ30)</f>
        <v>0</v>
      </c>
      <c r="IK30" s="2">
        <v>50</v>
      </c>
      <c r="IL30" s="2">
        <v>50</v>
      </c>
      <c r="IN30" s="63">
        <f t="shared" ref="IN30:IN32" si="406">SUM(HW30,HY30,IA30,ID30,IG30)</f>
        <v>0</v>
      </c>
      <c r="IQ30" s="12" t="s">
        <v>63</v>
      </c>
      <c r="JH30" s="9">
        <f t="shared" ref="JH30:JH32" si="407">SUM(IS30,IT30,IU30,IW30,IY30)</f>
        <v>0</v>
      </c>
      <c r="JJ30" s="2">
        <v>50</v>
      </c>
      <c r="JK30" s="2">
        <v>50</v>
      </c>
      <c r="JM30" s="63">
        <f t="shared" ref="JM30:JM32" si="408">SUM(IV30,IX30,IZ30,JC30,JF30)</f>
        <v>0</v>
      </c>
      <c r="JP30" s="12" t="s">
        <v>63</v>
      </c>
      <c r="KG30" s="9">
        <f t="shared" ref="KG30:KG32" si="409">SUM(JR30,JS30,JT30,JV30,JX30)</f>
        <v>0</v>
      </c>
      <c r="KI30" s="2">
        <v>50</v>
      </c>
      <c r="KJ30" s="2">
        <v>50</v>
      </c>
      <c r="KL30" s="63">
        <f t="shared" ref="KL30:KL32" si="410">SUM(JU30,JW30,JY30,KB30,KE30)</f>
        <v>0</v>
      </c>
    </row>
    <row r="31" spans="1:298" ht="14" x14ac:dyDescent="0.35">
      <c r="B31" s="12" t="s">
        <v>64</v>
      </c>
      <c r="C31" s="19">
        <f>$B$4-F31-H31-J31</f>
        <v>0</v>
      </c>
      <c r="D31" s="19">
        <f t="shared" si="337"/>
        <v>0</v>
      </c>
      <c r="E31" s="2">
        <v>0</v>
      </c>
      <c r="F31" s="2">
        <v>0</v>
      </c>
      <c r="G31" s="121">
        <f t="shared" si="60"/>
        <v>0</v>
      </c>
      <c r="H31" s="2">
        <v>744</v>
      </c>
      <c r="I31" s="121">
        <f t="shared" si="3"/>
        <v>100</v>
      </c>
      <c r="J31" s="19">
        <v>0</v>
      </c>
      <c r="K31" s="121">
        <f t="shared" si="4"/>
        <v>0</v>
      </c>
      <c r="L31" s="2">
        <v>0</v>
      </c>
      <c r="M31" s="121">
        <f t="shared" si="5"/>
        <v>0</v>
      </c>
      <c r="N31" s="121">
        <f t="shared" si="6"/>
        <v>0</v>
      </c>
      <c r="O31" s="135">
        <v>100</v>
      </c>
      <c r="P31" s="121">
        <v>0</v>
      </c>
      <c r="Q31" s="2">
        <f t="shared" si="340"/>
        <v>0</v>
      </c>
      <c r="R31" s="9">
        <f t="shared" si="341"/>
        <v>744</v>
      </c>
      <c r="S31" s="34">
        <v>0</v>
      </c>
      <c r="T31" s="2">
        <v>50</v>
      </c>
      <c r="U31" s="2">
        <v>50</v>
      </c>
      <c r="V31" s="2">
        <v>0</v>
      </c>
      <c r="W31" s="2">
        <f t="shared" si="342"/>
        <v>100</v>
      </c>
      <c r="Z31" s="12" t="s">
        <v>64</v>
      </c>
      <c r="AA31" s="19">
        <f>$Z$4-AD31-AF31-AH31</f>
        <v>0</v>
      </c>
      <c r="AB31" s="19">
        <f t="shared" si="338"/>
        <v>0</v>
      </c>
      <c r="AC31" s="2">
        <v>0</v>
      </c>
      <c r="AD31" s="2">
        <v>0</v>
      </c>
      <c r="AE31" s="2">
        <f t="shared" si="344"/>
        <v>0</v>
      </c>
      <c r="AF31" s="2">
        <v>744</v>
      </c>
      <c r="AG31" s="2">
        <f t="shared" si="345"/>
        <v>1</v>
      </c>
      <c r="AH31" s="2">
        <v>0</v>
      </c>
      <c r="AI31" s="2">
        <f t="shared" si="346"/>
        <v>0</v>
      </c>
      <c r="AJ31" s="2">
        <v>0</v>
      </c>
      <c r="AK31" s="2">
        <f t="shared" si="393"/>
        <v>0</v>
      </c>
      <c r="AL31" s="2">
        <f t="shared" si="394"/>
        <v>0</v>
      </c>
      <c r="AM31" s="128">
        <f t="shared" si="395"/>
        <v>0</v>
      </c>
      <c r="AN31" s="2">
        <f t="shared" si="396"/>
        <v>0</v>
      </c>
      <c r="AO31" s="2">
        <f t="shared" si="397"/>
        <v>0</v>
      </c>
      <c r="AP31" s="2">
        <v>0</v>
      </c>
      <c r="AQ31" s="9">
        <f t="shared" si="352"/>
        <v>744</v>
      </c>
      <c r="AR31" s="2">
        <v>0</v>
      </c>
      <c r="AS31" s="2">
        <v>50</v>
      </c>
      <c r="AT31" s="2">
        <v>50</v>
      </c>
      <c r="AU31" s="2">
        <v>0</v>
      </c>
      <c r="AV31" s="63">
        <f t="shared" si="353"/>
        <v>1</v>
      </c>
      <c r="AY31" s="12" t="s">
        <v>64</v>
      </c>
      <c r="AZ31" s="2">
        <f t="shared" si="398"/>
        <v>0</v>
      </c>
      <c r="BA31" s="2">
        <f t="shared" si="399"/>
        <v>0</v>
      </c>
      <c r="BB31" s="2">
        <f>'[35]UNIT DATA'!L10</f>
        <v>0</v>
      </c>
      <c r="BC31" s="2">
        <f>'[35]UNIT DATA'!M10</f>
        <v>0</v>
      </c>
      <c r="BD31" s="2">
        <f t="shared" si="356"/>
        <v>0</v>
      </c>
      <c r="BE31" s="2">
        <f>'[35]UNIT DATA'!$N10</f>
        <v>720</v>
      </c>
      <c r="BF31" s="2">
        <f t="shared" si="356"/>
        <v>1</v>
      </c>
      <c r="BG31" s="2">
        <f>'[35]UNIT DATA'!$O10</f>
        <v>0</v>
      </c>
      <c r="BH31" s="2">
        <f t="shared" si="356"/>
        <v>0</v>
      </c>
      <c r="BI31" s="2">
        <f>'[35]UNIT DATA'!$P10</f>
        <v>0</v>
      </c>
      <c r="BJ31" s="2">
        <f t="shared" si="386"/>
        <v>0</v>
      </c>
      <c r="BK31" s="2">
        <f t="shared" si="387"/>
        <v>0</v>
      </c>
      <c r="BL31" s="128">
        <f t="shared" si="357"/>
        <v>0</v>
      </c>
      <c r="BM31" s="2">
        <f t="shared" si="388"/>
        <v>0</v>
      </c>
      <c r="BN31" s="2">
        <f t="shared" si="389"/>
        <v>0</v>
      </c>
      <c r="BO31" s="2">
        <f>'[35]UNIT DATA'!$Q10</f>
        <v>0</v>
      </c>
      <c r="BP31" s="9">
        <f t="shared" si="358"/>
        <v>720</v>
      </c>
      <c r="BQ31" s="27">
        <v>0</v>
      </c>
      <c r="BR31" s="2">
        <v>50</v>
      </c>
      <c r="BS31" s="2">
        <v>50</v>
      </c>
      <c r="BT31" s="2">
        <f>'[35]UNIT DATA'!$E10</f>
        <v>0</v>
      </c>
      <c r="BU31" s="63">
        <f t="shared" si="359"/>
        <v>1</v>
      </c>
      <c r="BX31" s="12" t="s">
        <v>64</v>
      </c>
      <c r="BY31" s="2">
        <f t="shared" si="360"/>
        <v>0</v>
      </c>
      <c r="BZ31" s="2">
        <f t="shared" si="361"/>
        <v>0</v>
      </c>
      <c r="CA31" s="2">
        <f>'[36]UNIT DATA'!L10</f>
        <v>0</v>
      </c>
      <c r="CB31" s="2">
        <f>'[36]UNIT DATA'!M10</f>
        <v>0</v>
      </c>
      <c r="CC31" s="2">
        <f t="shared" si="362"/>
        <v>0</v>
      </c>
      <c r="CD31" s="2">
        <f>'[36]UNIT DATA'!$N10</f>
        <v>744</v>
      </c>
      <c r="CE31" s="2">
        <f t="shared" si="362"/>
        <v>1</v>
      </c>
      <c r="CF31" s="2">
        <f>'[36]UNIT DATA'!$O10</f>
        <v>0</v>
      </c>
      <c r="CG31" s="2">
        <f t="shared" si="362"/>
        <v>0</v>
      </c>
      <c r="CH31" s="2">
        <f>'[36]UNIT DATA'!$P10</f>
        <v>0</v>
      </c>
      <c r="CI31" s="2">
        <f t="shared" si="400"/>
        <v>0</v>
      </c>
      <c r="CJ31" s="2">
        <f t="shared" si="401"/>
        <v>0</v>
      </c>
      <c r="CK31" s="128">
        <f t="shared" si="402"/>
        <v>0</v>
      </c>
      <c r="CL31" s="2">
        <f t="shared" si="403"/>
        <v>0</v>
      </c>
      <c r="CM31" s="2">
        <f t="shared" si="404"/>
        <v>0</v>
      </c>
      <c r="CN31" s="2">
        <f>'[36]UNIT DATA'!$Q10</f>
        <v>0</v>
      </c>
      <c r="CO31" s="9">
        <f t="shared" si="368"/>
        <v>744</v>
      </c>
      <c r="CP31" s="2">
        <f>'[36]UNIT DATA'!$F10</f>
        <v>0</v>
      </c>
      <c r="CQ31" s="2">
        <v>50</v>
      </c>
      <c r="CR31" s="2">
        <v>50</v>
      </c>
      <c r="CS31" s="2">
        <f>'[36]UNIT DATA'!$E10</f>
        <v>0</v>
      </c>
      <c r="CT31" s="63">
        <f t="shared" si="369"/>
        <v>1</v>
      </c>
      <c r="CW31" s="12" t="s">
        <v>64</v>
      </c>
      <c r="DN31" s="9">
        <f t="shared" si="370"/>
        <v>0</v>
      </c>
      <c r="DP31" s="2">
        <v>50</v>
      </c>
      <c r="DQ31" s="2">
        <v>50</v>
      </c>
      <c r="DS31" s="63">
        <f t="shared" si="371"/>
        <v>0</v>
      </c>
      <c r="DV31" s="12" t="s">
        <v>64</v>
      </c>
      <c r="EM31" s="9">
        <f t="shared" si="372"/>
        <v>0</v>
      </c>
      <c r="EO31" s="2">
        <v>50</v>
      </c>
      <c r="EP31" s="2">
        <v>50</v>
      </c>
      <c r="ER31" s="63">
        <f t="shared" si="373"/>
        <v>0</v>
      </c>
      <c r="EU31" s="12" t="s">
        <v>64</v>
      </c>
      <c r="FL31" s="9">
        <f t="shared" si="374"/>
        <v>0</v>
      </c>
      <c r="FN31" s="2">
        <v>50</v>
      </c>
      <c r="FO31" s="2">
        <v>50</v>
      </c>
      <c r="FQ31" s="63">
        <f t="shared" si="375"/>
        <v>0</v>
      </c>
      <c r="FT31" s="12" t="s">
        <v>64</v>
      </c>
      <c r="GK31" s="9">
        <f t="shared" si="376"/>
        <v>0</v>
      </c>
      <c r="GM31" s="2">
        <v>50</v>
      </c>
      <c r="GN31" s="2">
        <v>50</v>
      </c>
      <c r="GP31" s="63">
        <f t="shared" si="377"/>
        <v>0</v>
      </c>
      <c r="GS31" s="12" t="s">
        <v>64</v>
      </c>
      <c r="HJ31" s="9">
        <f t="shared" si="378"/>
        <v>0</v>
      </c>
      <c r="HL31" s="2">
        <v>50</v>
      </c>
      <c r="HM31" s="2">
        <v>50</v>
      </c>
      <c r="HO31" s="63">
        <f t="shared" si="379"/>
        <v>0</v>
      </c>
      <c r="HR31" s="12" t="s">
        <v>64</v>
      </c>
      <c r="II31" s="9">
        <f t="shared" si="405"/>
        <v>0</v>
      </c>
      <c r="IK31" s="2">
        <v>50</v>
      </c>
      <c r="IL31" s="2">
        <v>50</v>
      </c>
      <c r="IN31" s="63">
        <f t="shared" si="406"/>
        <v>0</v>
      </c>
      <c r="IQ31" s="12" t="s">
        <v>64</v>
      </c>
      <c r="JH31" s="9">
        <f t="shared" si="407"/>
        <v>0</v>
      </c>
      <c r="JJ31" s="2">
        <v>50</v>
      </c>
      <c r="JK31" s="2">
        <v>50</v>
      </c>
      <c r="JM31" s="63">
        <f t="shared" si="408"/>
        <v>0</v>
      </c>
      <c r="JP31" s="12" t="s">
        <v>64</v>
      </c>
      <c r="KG31" s="9">
        <f t="shared" si="409"/>
        <v>0</v>
      </c>
      <c r="KI31" s="2">
        <v>50</v>
      </c>
      <c r="KJ31" s="2">
        <v>50</v>
      </c>
      <c r="KL31" s="63">
        <f t="shared" si="410"/>
        <v>0</v>
      </c>
    </row>
    <row r="32" spans="1:298" ht="14" x14ac:dyDescent="0.35">
      <c r="B32" s="12" t="s">
        <v>65</v>
      </c>
      <c r="C32" s="19">
        <f t="shared" si="339"/>
        <v>687.6</v>
      </c>
      <c r="D32" s="19">
        <f t="shared" si="337"/>
        <v>316.60000000000002</v>
      </c>
      <c r="E32" s="2">
        <v>371</v>
      </c>
      <c r="F32" s="19">
        <v>56.4</v>
      </c>
      <c r="G32" s="121">
        <f t="shared" si="60"/>
        <v>7.5806451612903221</v>
      </c>
      <c r="H32" s="2">
        <v>0</v>
      </c>
      <c r="I32" s="121">
        <f t="shared" si="3"/>
        <v>0</v>
      </c>
      <c r="J32" s="19">
        <v>0</v>
      </c>
      <c r="K32" s="121">
        <f t="shared" si="4"/>
        <v>0</v>
      </c>
      <c r="L32" s="2">
        <v>0</v>
      </c>
      <c r="M32" s="121">
        <f t="shared" si="5"/>
        <v>92.41935483870968</v>
      </c>
      <c r="N32" s="121">
        <f t="shared" si="6"/>
        <v>92.41935483870968</v>
      </c>
      <c r="O32" s="135">
        <v>0</v>
      </c>
      <c r="P32" s="121">
        <v>15.8870968</v>
      </c>
      <c r="Q32" s="2">
        <f t="shared" si="340"/>
        <v>0</v>
      </c>
      <c r="R32" s="9">
        <f t="shared" si="341"/>
        <v>744</v>
      </c>
      <c r="S32" s="38">
        <v>10491</v>
      </c>
      <c r="T32" s="2">
        <v>50</v>
      </c>
      <c r="U32" s="2">
        <v>50</v>
      </c>
      <c r="V32" s="2">
        <v>50</v>
      </c>
      <c r="W32" s="2">
        <f t="shared" si="342"/>
        <v>100</v>
      </c>
      <c r="Z32" s="12" t="s">
        <v>65</v>
      </c>
      <c r="AA32" s="19">
        <f>$Z$4-AD32-AF32-AH32</f>
        <v>660.5</v>
      </c>
      <c r="AB32" s="19">
        <f t="shared" si="338"/>
        <v>321.3</v>
      </c>
      <c r="AC32" s="2">
        <v>339.2</v>
      </c>
      <c r="AD32" s="2">
        <v>83.5</v>
      </c>
      <c r="AE32" s="2">
        <f t="shared" si="344"/>
        <v>0.11223118279569892</v>
      </c>
      <c r="AF32" s="2">
        <v>0</v>
      </c>
      <c r="AG32" s="2">
        <f t="shared" si="345"/>
        <v>0</v>
      </c>
      <c r="AH32" s="2">
        <v>0</v>
      </c>
      <c r="AI32" s="2">
        <f t="shared" si="346"/>
        <v>0</v>
      </c>
      <c r="AJ32" s="2">
        <v>0</v>
      </c>
      <c r="AK32" s="2">
        <f t="shared" si="393"/>
        <v>0.88776881720430112</v>
      </c>
      <c r="AL32" s="2">
        <f t="shared" si="394"/>
        <v>0.88776881720430112</v>
      </c>
      <c r="AM32" s="128">
        <f t="shared" si="395"/>
        <v>0.20627470355731226</v>
      </c>
      <c r="AN32" s="2">
        <f t="shared" si="396"/>
        <v>0.27083333333333331</v>
      </c>
      <c r="AO32" s="2">
        <f t="shared" si="397"/>
        <v>0</v>
      </c>
      <c r="AP32" s="2">
        <v>0</v>
      </c>
      <c r="AQ32" s="9">
        <f t="shared" si="352"/>
        <v>744</v>
      </c>
      <c r="AR32" s="13">
        <v>10075</v>
      </c>
      <c r="AS32" s="2">
        <v>50</v>
      </c>
      <c r="AT32" s="2">
        <v>50</v>
      </c>
      <c r="AU32" s="2">
        <v>50</v>
      </c>
      <c r="AV32" s="63">
        <f t="shared" si="353"/>
        <v>1</v>
      </c>
      <c r="AY32" s="12" t="s">
        <v>65</v>
      </c>
      <c r="AZ32" s="2">
        <f>$AY$4-BC32-BE32-BG32</f>
        <v>720</v>
      </c>
      <c r="BA32" s="2">
        <f>$AY$4-BB32-BC32-BE32-BG32</f>
        <v>213.89999999999998</v>
      </c>
      <c r="BB32" s="2">
        <f>'[35]UNIT DATA'!L11</f>
        <v>506.1</v>
      </c>
      <c r="BC32" s="2">
        <f>'[35]UNIT DATA'!M11</f>
        <v>0</v>
      </c>
      <c r="BD32" s="2">
        <f t="shared" si="356"/>
        <v>0</v>
      </c>
      <c r="BE32" s="2">
        <f>'[35]UNIT DATA'!$N11</f>
        <v>0</v>
      </c>
      <c r="BF32" s="2">
        <f t="shared" si="356"/>
        <v>0</v>
      </c>
      <c r="BG32" s="2">
        <f>'[35]UNIT DATA'!$O11</f>
        <v>0</v>
      </c>
      <c r="BH32" s="2">
        <f t="shared" si="356"/>
        <v>0</v>
      </c>
      <c r="BI32" s="2">
        <f>'[35]UNIT DATA'!$P11</f>
        <v>0</v>
      </c>
      <c r="BJ32" s="2">
        <f t="shared" si="386"/>
        <v>1</v>
      </c>
      <c r="BK32" s="2">
        <f t="shared" si="387"/>
        <v>1</v>
      </c>
      <c r="BL32" s="128">
        <f t="shared" si="357"/>
        <v>0</v>
      </c>
      <c r="BM32" s="2">
        <f t="shared" si="388"/>
        <v>0.19650000000000001</v>
      </c>
      <c r="BN32" s="2">
        <f t="shared" si="389"/>
        <v>0</v>
      </c>
      <c r="BO32" s="2">
        <f>'[35]UNIT DATA'!$Q11</f>
        <v>0</v>
      </c>
      <c r="BP32" s="9">
        <f t="shared" si="358"/>
        <v>720</v>
      </c>
      <c r="BQ32" s="39">
        <v>7074</v>
      </c>
      <c r="BR32" s="2">
        <v>50</v>
      </c>
      <c r="BS32" s="2">
        <v>50</v>
      </c>
      <c r="BT32" s="2">
        <f>'[35]UNIT DATA'!$E11</f>
        <v>50</v>
      </c>
      <c r="BU32" s="63">
        <f t="shared" si="359"/>
        <v>1</v>
      </c>
      <c r="BX32" s="12" t="s">
        <v>65</v>
      </c>
      <c r="BY32" s="2">
        <f t="shared" si="360"/>
        <v>744</v>
      </c>
      <c r="BZ32" s="2">
        <f t="shared" si="361"/>
        <v>464.1</v>
      </c>
      <c r="CA32" s="2">
        <f>'[36]UNIT DATA'!L11</f>
        <v>279.89999999999998</v>
      </c>
      <c r="CB32" s="2">
        <f>'[36]UNIT DATA'!M11</f>
        <v>0</v>
      </c>
      <c r="CC32" s="2">
        <f t="shared" si="362"/>
        <v>0</v>
      </c>
      <c r="CD32" s="2">
        <f>'[36]UNIT DATA'!$N11</f>
        <v>0</v>
      </c>
      <c r="CE32" s="2">
        <f t="shared" si="362"/>
        <v>0</v>
      </c>
      <c r="CF32" s="2">
        <f>'[36]UNIT DATA'!$O11</f>
        <v>0</v>
      </c>
      <c r="CG32" s="2">
        <f t="shared" si="362"/>
        <v>0</v>
      </c>
      <c r="CH32" s="2">
        <f>'[36]UNIT DATA'!$P11</f>
        <v>0</v>
      </c>
      <c r="CI32" s="2">
        <f t="shared" si="400"/>
        <v>1</v>
      </c>
      <c r="CJ32" s="2">
        <f t="shared" si="401"/>
        <v>1</v>
      </c>
      <c r="CK32" s="128">
        <f t="shared" si="402"/>
        <v>0</v>
      </c>
      <c r="CL32" s="2">
        <f t="shared" si="403"/>
        <v>0.41413978494623654</v>
      </c>
      <c r="CM32" s="2">
        <f t="shared" si="404"/>
        <v>0</v>
      </c>
      <c r="CN32" s="2">
        <f>'[36]UNIT DATA'!$Q11</f>
        <v>0</v>
      </c>
      <c r="CO32" s="9">
        <f t="shared" si="368"/>
        <v>744</v>
      </c>
      <c r="CP32" s="2">
        <f>'[36]UNIT DATA'!$F11</f>
        <v>15406</v>
      </c>
      <c r="CQ32" s="2">
        <v>50</v>
      </c>
      <c r="CR32" s="2">
        <v>50</v>
      </c>
      <c r="CS32" s="2">
        <f>'[36]UNIT DATA'!$E11</f>
        <v>50</v>
      </c>
      <c r="CT32" s="63">
        <f t="shared" si="369"/>
        <v>1</v>
      </c>
      <c r="CW32" s="12" t="s">
        <v>65</v>
      </c>
      <c r="DN32" s="9">
        <f t="shared" si="370"/>
        <v>0</v>
      </c>
      <c r="DP32" s="2">
        <v>50</v>
      </c>
      <c r="DQ32" s="2">
        <v>50</v>
      </c>
      <c r="DS32" s="63">
        <f t="shared" si="371"/>
        <v>0</v>
      </c>
      <c r="DV32" s="12" t="s">
        <v>65</v>
      </c>
      <c r="EM32" s="9">
        <f t="shared" si="372"/>
        <v>0</v>
      </c>
      <c r="EO32" s="2">
        <v>50</v>
      </c>
      <c r="EP32" s="2">
        <v>50</v>
      </c>
      <c r="ER32" s="63">
        <f t="shared" si="373"/>
        <v>0</v>
      </c>
      <c r="EU32" s="12" t="s">
        <v>65</v>
      </c>
      <c r="FL32" s="9">
        <f t="shared" si="374"/>
        <v>0</v>
      </c>
      <c r="FN32" s="2">
        <v>50</v>
      </c>
      <c r="FO32" s="2">
        <v>50</v>
      </c>
      <c r="FQ32" s="63">
        <f t="shared" si="375"/>
        <v>0</v>
      </c>
      <c r="FT32" s="12" t="s">
        <v>65</v>
      </c>
      <c r="GK32" s="9">
        <f t="shared" si="376"/>
        <v>0</v>
      </c>
      <c r="GM32" s="2">
        <v>50</v>
      </c>
      <c r="GN32" s="2">
        <v>50</v>
      </c>
      <c r="GP32" s="63">
        <f t="shared" si="377"/>
        <v>0</v>
      </c>
      <c r="GS32" s="12" t="s">
        <v>65</v>
      </c>
      <c r="HJ32" s="9">
        <f t="shared" si="378"/>
        <v>0</v>
      </c>
      <c r="HL32" s="2">
        <v>50</v>
      </c>
      <c r="HM32" s="2">
        <v>50</v>
      </c>
      <c r="HO32" s="63">
        <f t="shared" si="379"/>
        <v>0</v>
      </c>
      <c r="HR32" s="12" t="s">
        <v>65</v>
      </c>
      <c r="II32" s="9">
        <f t="shared" si="405"/>
        <v>0</v>
      </c>
      <c r="IK32" s="2">
        <v>50</v>
      </c>
      <c r="IL32" s="2">
        <v>50</v>
      </c>
      <c r="IN32" s="63">
        <f t="shared" si="406"/>
        <v>0</v>
      </c>
      <c r="IQ32" s="12" t="s">
        <v>65</v>
      </c>
      <c r="JH32" s="9">
        <f t="shared" si="407"/>
        <v>0</v>
      </c>
      <c r="JJ32" s="2">
        <v>50</v>
      </c>
      <c r="JK32" s="2">
        <v>50</v>
      </c>
      <c r="JM32" s="63">
        <f t="shared" si="408"/>
        <v>0</v>
      </c>
      <c r="JP32" s="12" t="s">
        <v>65</v>
      </c>
      <c r="KG32" s="9">
        <f t="shared" si="409"/>
        <v>0</v>
      </c>
      <c r="KI32" s="2">
        <v>50</v>
      </c>
      <c r="KJ32" s="2">
        <v>50</v>
      </c>
      <c r="KL32" s="63">
        <f t="shared" si="410"/>
        <v>0</v>
      </c>
    </row>
    <row r="33" spans="1:298" ht="14" hidden="1" x14ac:dyDescent="0.35">
      <c r="B33" s="28" t="s">
        <v>45</v>
      </c>
      <c r="C33" s="51">
        <f>SUM(C23:C32)</f>
        <v>4150.7</v>
      </c>
      <c r="D33" s="51">
        <f t="shared" ref="D33:L33" si="411">SUM(D23:D32)</f>
        <v>2103.6</v>
      </c>
      <c r="E33" s="51">
        <f t="shared" si="411"/>
        <v>2047.1</v>
      </c>
      <c r="F33" s="30">
        <f t="shared" si="411"/>
        <v>825.4</v>
      </c>
      <c r="G33" s="121">
        <f t="shared" si="60"/>
        <v>110.94086021505376</v>
      </c>
      <c r="H33" s="51">
        <f t="shared" si="411"/>
        <v>2463.9</v>
      </c>
      <c r="I33" s="121">
        <f t="shared" si="3"/>
        <v>331.16935483870969</v>
      </c>
      <c r="J33" s="30">
        <f>SUM(J23:J32)</f>
        <v>0</v>
      </c>
      <c r="K33" s="121">
        <f t="shared" si="4"/>
        <v>0</v>
      </c>
      <c r="L33" s="29">
        <f t="shared" si="411"/>
        <v>0</v>
      </c>
      <c r="M33" s="121">
        <f t="shared" si="5"/>
        <v>557.88978494623655</v>
      </c>
      <c r="N33" s="121">
        <f t="shared" si="6"/>
        <v>557.88978494623655</v>
      </c>
      <c r="O33" s="133">
        <v>0</v>
      </c>
      <c r="P33" s="133">
        <v>21.686827999999998</v>
      </c>
      <c r="Q33" s="129">
        <f>(Q23*$U$23+Q24*$U$24+Q25*$U$25+Q26*$U$26+Q27*$U$27+Q28*$U$28+Q29*$U$29+Q30*$U$30+Q31*$U$31+Q32*$U$32)/$U$33</f>
        <v>0</v>
      </c>
      <c r="R33" s="52">
        <f>SUM(R23:R32)</f>
        <v>7440</v>
      </c>
      <c r="S33" s="40">
        <f>SUM(S23:S32)</f>
        <v>73019</v>
      </c>
      <c r="T33" s="29">
        <f>SUM(T23:T32)</f>
        <v>592</v>
      </c>
      <c r="U33" s="29">
        <f>SUM(U23:U32)</f>
        <v>592</v>
      </c>
      <c r="V33" s="29">
        <f>SUM(V23:V32)</f>
        <v>300</v>
      </c>
      <c r="Z33" s="28" t="s">
        <v>45</v>
      </c>
      <c r="AA33" s="14">
        <f>SUM(AA23:AA32)</f>
        <v>3529.7</v>
      </c>
      <c r="AB33" s="14">
        <f t="shared" ref="AB33:AJ33" si="412">SUM(AB23:AB32)</f>
        <v>1871.2</v>
      </c>
      <c r="AC33" s="14">
        <f t="shared" si="412"/>
        <v>1658.5000000000002</v>
      </c>
      <c r="AD33" s="10">
        <f t="shared" si="412"/>
        <v>934.30000000000007</v>
      </c>
      <c r="AE33" s="29">
        <f>(AE23*$AT$23+AE24*$AT$24+AE25*$AT$25+AE26*$AT$26+AE27*$AT$27+AE28*$AT$28+AE29*$AT$29+AE30*$AT$30+AE31*$AT$31+AE32*$AT$32)/$AT$33</f>
        <v>0.18376516637605347</v>
      </c>
      <c r="AF33" s="14">
        <f t="shared" si="412"/>
        <v>2976</v>
      </c>
      <c r="AG33" s="29">
        <f>(AG23*$AT$23+AG24*$AT$24+AG25*$AT$25+AG26*$AT$26+AG27*$AT$27+AG28*$AT$28+AG29*$AT$29+AG30*$AT$30+AG31*$AT$31+AG32*$AT$32)/$AT$33</f>
        <v>0.41554054054054052</v>
      </c>
      <c r="AH33" s="10">
        <f t="shared" si="412"/>
        <v>0</v>
      </c>
      <c r="AI33" s="29">
        <f>(AI23*$AT$23+AI24*$AT$24+AI25*$AT$25+AI26*$AT$26+AI27*$AT$27+AI28*$AT$28+AI29*$AT$29+AI30*$AT$30+AI31*$AT$31+AI32*$AT$32)/$AT$33</f>
        <v>0</v>
      </c>
      <c r="AJ33" s="10">
        <f t="shared" si="412"/>
        <v>0</v>
      </c>
      <c r="AK33" s="29">
        <f t="shared" ref="AK33:AO33" si="413">(AK23*$AT$23+AK24*$AT$24+AK25*$AT$25+AK26*$AT$26+AK27*$AT$27+AK28*$AT$28+AK29*$AT$29+AK30*$AT$30+AK31*$AT$31+AK32*$AT$32)/$AT$33</f>
        <v>0.40069429308340593</v>
      </c>
      <c r="AL33" s="29">
        <f t="shared" si="413"/>
        <v>0.40069429308340593</v>
      </c>
      <c r="AM33" s="29">
        <f t="shared" si="413"/>
        <v>0.20030480074222054</v>
      </c>
      <c r="AN33" s="29">
        <f t="shared" si="413"/>
        <v>0.13607735759953501</v>
      </c>
      <c r="AO33" s="29">
        <f t="shared" si="413"/>
        <v>0</v>
      </c>
      <c r="AP33" s="10">
        <f>SUM(AP23:AP32)</f>
        <v>6</v>
      </c>
      <c r="AQ33" s="52">
        <f t="shared" ref="AQ33" si="414">SUM(AQ23:AQ32)</f>
        <v>7440</v>
      </c>
      <c r="AR33" s="52">
        <f>SUM(AR23:AR32)</f>
        <v>59935</v>
      </c>
      <c r="AS33" s="29">
        <f>SUM(AS23:AS32)</f>
        <v>592</v>
      </c>
      <c r="AT33" s="29">
        <f>SUM(AT23:AT32)</f>
        <v>592</v>
      </c>
      <c r="AU33" s="29">
        <f>SUM(AU23:AU32)</f>
        <v>250</v>
      </c>
      <c r="AY33" s="88" t="s">
        <v>45</v>
      </c>
      <c r="AZ33" s="89">
        <f>SUM(AZ23:AZ32)</f>
        <v>3623.5</v>
      </c>
      <c r="BA33" s="89">
        <f t="shared" ref="BA33:BC33" si="415">SUM(BA23:BA32)</f>
        <v>1181.5</v>
      </c>
      <c r="BB33" s="89">
        <f t="shared" si="415"/>
        <v>2442</v>
      </c>
      <c r="BC33" s="87">
        <f t="shared" si="415"/>
        <v>696.5</v>
      </c>
      <c r="BD33" s="87">
        <f>(BD23*$BS$23+BD24*$BS$24+BD25*$BS$25+BD26*$BS$26+BD27*$BS$27+BD28*$BS$28+BD29*$BS$29+BD30*$BS$30+BD31*$BS$31+BD32*$BS$32)/$BS$33</f>
        <v>0.1564592717717718</v>
      </c>
      <c r="BE33" s="89">
        <f t="shared" ref="BE33:BI33" si="416">SUM(BE23:BE32)</f>
        <v>2880</v>
      </c>
      <c r="BF33" s="87">
        <f>(BF23*$BS$23+BF24*$BS$24+BF25*$BS$25+BF26*$BS$26+BF27*$BS$27+BF28*$BS$28+BF29*$BS$29+BF30*$BS$30+BF31*$BS$31+BF32*$BS$32)/$BS$33</f>
        <v>0.41554054054054052</v>
      </c>
      <c r="BG33" s="91">
        <f t="shared" si="416"/>
        <v>0</v>
      </c>
      <c r="BH33" s="87">
        <f>(BH23*$BS$23+BH24*$BS$24+BH25*$BS$25+BH26*$BS$26+BH27*$BS$27+BH28*$BS$28+BH29*$BS$29+BH30*$BS$30+BH31*$BS$31+BH32*$BS$32)/$BS$33</f>
        <v>0</v>
      </c>
      <c r="BI33" s="91">
        <f t="shared" si="416"/>
        <v>0</v>
      </c>
      <c r="BJ33" s="87">
        <f>(BJ23*$BS$23+BJ24*$BS$24+BJ25*$BS$25+BJ26*$BS$26+BJ27*$BS$27+BJ28*$BS$28+BJ29*$BS$29+BJ30*$BS$30+BJ31*$BS$31+BJ32*$BS$32)/$BS$33</f>
        <v>0.42800018768768772</v>
      </c>
      <c r="BK33" s="87">
        <f>(BK23*$BS$23+BK24*$BS$24+BK25*$BS$25+BK26*$BS$26+BK27*$BS$27+BK28*$BS$28+BK29*$BS$29+BK30*$BS$30+BK31*$BS$31+BK32*$BS$32)/$BS$33</f>
        <v>0.42800018768768772</v>
      </c>
      <c r="BL33" s="87">
        <f t="shared" ref="BL33:BN33" si="417">(BL23*$BS$23+BL24*$BS$24+BL25*$BS$25+BL26*$BS$26+BL27*$BS$27+BL28*$BS$28+BL29*$BS$29+BL30*$BS$30+BL31*$BS$31+BL32*$BS$32)/$BS$33</f>
        <v>0.16372214825106185</v>
      </c>
      <c r="BM33" s="87">
        <f t="shared" si="417"/>
        <v>8.8119369369369371E-2</v>
      </c>
      <c r="BN33" s="87">
        <f t="shared" si="417"/>
        <v>0</v>
      </c>
      <c r="BO33" s="92">
        <f t="shared" ref="BO33:BQ33" si="418">SUM(BO23:BO32)</f>
        <v>0</v>
      </c>
      <c r="BP33" s="93">
        <f t="shared" si="418"/>
        <v>7200</v>
      </c>
      <c r="BQ33" s="99">
        <f t="shared" si="418"/>
        <v>37560</v>
      </c>
      <c r="BR33" s="87">
        <f>SUM(BR23:BR32)</f>
        <v>592</v>
      </c>
      <c r="BS33" s="87">
        <f t="shared" ref="BS33:BT33" si="419">SUM(BS23:BS32)</f>
        <v>592</v>
      </c>
      <c r="BT33" s="87">
        <f t="shared" si="419"/>
        <v>248</v>
      </c>
      <c r="BX33" s="28" t="s">
        <v>45</v>
      </c>
      <c r="BY33" s="52">
        <f>SUM(BY23:BY32)</f>
        <v>3303.8</v>
      </c>
      <c r="BZ33" s="52">
        <f t="shared" ref="BZ33:CB33" si="420">SUM(BZ23:BZ32)</f>
        <v>2015.8000000000002</v>
      </c>
      <c r="CA33" s="14">
        <f t="shared" si="420"/>
        <v>1288</v>
      </c>
      <c r="CB33" s="10">
        <f t="shared" si="420"/>
        <v>1160.2</v>
      </c>
      <c r="CC33" s="10">
        <f>(CC23*$CR23+CC24*$CR24+CC25*$CR25+CC26*$CR26+CC27*$CR27+CC28*$CR28+CC29*$CR29+CC30*$CR30+CC31*$CR31+CC32*$CR32)/$CR33</f>
        <v>0.20940951031676838</v>
      </c>
      <c r="CD33" s="52">
        <f t="shared" ref="CD33:CH33" si="421">SUM(CD23:CD32)</f>
        <v>2976</v>
      </c>
      <c r="CE33" s="10">
        <f>(CE23*$CR23+CE24*$CR24+CE25*$CR25+CE26*$CR26+CE27*$CR27+CE28*$CR28+CE29*$CR29+CE30*$CR30+CE31*$CR31+CE32*$CR32)/$CR33</f>
        <v>0.41554054054054052</v>
      </c>
      <c r="CF33" s="14">
        <f t="shared" si="421"/>
        <v>0</v>
      </c>
      <c r="CG33" s="10">
        <f>(CG23*$CR23+CG24*$CR24+CG25*$CR25+CG26*$CR26+CG27*$CR27+CG28*$CR28+CG29*$CR29+CG30*$CR30+CG31*$CR31+CG32*$CR32)/$CR33</f>
        <v>0</v>
      </c>
      <c r="CH33" s="14">
        <f t="shared" si="421"/>
        <v>0</v>
      </c>
      <c r="CI33" s="10">
        <f t="shared" ref="CI33:CM33" si="422">(CI23*$CR23+CI24*$CR24+CI25*$CR25+CI26*$CR26+CI27*$CR27+CI28*$CR28+CI29*$CR29+CI30*$CR30+CI31*$CR31+CI32*$CR32)/$CR33</f>
        <v>0.37504994914269107</v>
      </c>
      <c r="CJ33" s="10">
        <f t="shared" si="422"/>
        <v>0.37504994914269107</v>
      </c>
      <c r="CK33" s="10">
        <f t="shared" si="422"/>
        <v>0.22792474050562928</v>
      </c>
      <c r="CL33" s="10">
        <f t="shared" si="422"/>
        <v>0.14942513077593722</v>
      </c>
      <c r="CM33" s="10">
        <f t="shared" si="422"/>
        <v>0</v>
      </c>
      <c r="CN33" s="32">
        <f t="shared" ref="CN33:CP33" si="423">SUM(CN23:CN32)</f>
        <v>7</v>
      </c>
      <c r="CO33" s="52">
        <f t="shared" si="423"/>
        <v>7440</v>
      </c>
      <c r="CP33" s="14">
        <f t="shared" si="423"/>
        <v>65814</v>
      </c>
      <c r="CQ33" s="10">
        <f>SUM(CQ23:CQ32)</f>
        <v>592</v>
      </c>
      <c r="CR33" s="10">
        <f t="shared" ref="CR33:CS33" si="424">SUM(CR23:CR32)</f>
        <v>592</v>
      </c>
      <c r="CS33" s="52">
        <f t="shared" si="424"/>
        <v>250</v>
      </c>
      <c r="CW33" s="28" t="s">
        <v>45</v>
      </c>
      <c r="CX33" s="14">
        <f>SUM(CX23:CX32)</f>
        <v>0</v>
      </c>
      <c r="CY33" s="14">
        <f t="shared" ref="CY33:DA33" si="425">SUM(CY23:CY32)</f>
        <v>0</v>
      </c>
      <c r="CZ33" s="14">
        <f t="shared" si="425"/>
        <v>0</v>
      </c>
      <c r="DA33" s="10">
        <f t="shared" si="425"/>
        <v>0</v>
      </c>
      <c r="DC33" s="14">
        <f t="shared" ref="DC33" si="426">SUM(DC23:DC32)</f>
        <v>0</v>
      </c>
      <c r="DN33" s="52">
        <f t="shared" ref="DN33" si="427">SUM(DN23:DN32)</f>
        <v>0</v>
      </c>
      <c r="DP33" s="29">
        <f>SUM(DP23:DP32)</f>
        <v>592</v>
      </c>
      <c r="DQ33" s="87">
        <f t="shared" ref="DQ33" si="428">SUM(DQ23:DQ32)</f>
        <v>592</v>
      </c>
      <c r="DV33" s="28" t="s">
        <v>45</v>
      </c>
      <c r="DW33" s="14">
        <f>SUM(DW23:DW32)</f>
        <v>0</v>
      </c>
      <c r="DX33" s="14">
        <f t="shared" ref="DX33:DZ33" si="429">SUM(DX23:DX32)</f>
        <v>0</v>
      </c>
      <c r="DY33" s="14">
        <f t="shared" si="429"/>
        <v>0</v>
      </c>
      <c r="DZ33" s="10">
        <f t="shared" si="429"/>
        <v>0</v>
      </c>
      <c r="EB33" s="14">
        <f t="shared" ref="EB33" si="430">SUM(EB23:EB32)</f>
        <v>0</v>
      </c>
      <c r="EM33" s="52">
        <f t="shared" ref="EM33" si="431">SUM(EM23:EM32)</f>
        <v>0</v>
      </c>
      <c r="EO33" s="29">
        <f>SUM(EO23:EO32)</f>
        <v>592</v>
      </c>
      <c r="EP33" s="87">
        <f t="shared" ref="EP33" si="432">SUM(EP23:EP32)</f>
        <v>592</v>
      </c>
      <c r="EU33" s="28" t="s">
        <v>45</v>
      </c>
      <c r="EV33" s="14">
        <f>SUM(EV23:EV32)</f>
        <v>0</v>
      </c>
      <c r="EW33" s="14">
        <f t="shared" ref="EW33:EY33" si="433">SUM(EW23:EW32)</f>
        <v>0</v>
      </c>
      <c r="EX33" s="14">
        <f t="shared" si="433"/>
        <v>0</v>
      </c>
      <c r="EY33" s="10">
        <f t="shared" si="433"/>
        <v>0</v>
      </c>
      <c r="FA33" s="14">
        <f t="shared" ref="FA33" si="434">SUM(FA23:FA32)</f>
        <v>0</v>
      </c>
      <c r="FL33" s="52">
        <f t="shared" ref="FL33" si="435">SUM(FL23:FL32)</f>
        <v>0</v>
      </c>
      <c r="FN33" s="29">
        <f>SUM(FN23:FN32)</f>
        <v>592</v>
      </c>
      <c r="FO33" s="87">
        <f t="shared" ref="FO33" si="436">SUM(FO23:FO32)</f>
        <v>592</v>
      </c>
      <c r="FT33" s="28" t="s">
        <v>45</v>
      </c>
      <c r="FU33" s="14">
        <f>SUM(FU23:FU32)</f>
        <v>0</v>
      </c>
      <c r="FV33" s="14">
        <f t="shared" ref="FV33:FX33" si="437">SUM(FV23:FV32)</f>
        <v>0</v>
      </c>
      <c r="FW33" s="14">
        <f t="shared" si="437"/>
        <v>0</v>
      </c>
      <c r="FX33" s="10">
        <f t="shared" si="437"/>
        <v>0</v>
      </c>
      <c r="FZ33" s="14">
        <f t="shared" ref="FZ33" si="438">SUM(FZ23:FZ32)</f>
        <v>0</v>
      </c>
      <c r="GK33" s="52">
        <f t="shared" ref="GK33" si="439">SUM(GK23:GK32)</f>
        <v>0</v>
      </c>
      <c r="GM33" s="29">
        <f>SUM(GM23:GM32)</f>
        <v>592</v>
      </c>
      <c r="GN33" s="87">
        <f t="shared" ref="GN33" si="440">SUM(GN23:GN32)</f>
        <v>592</v>
      </c>
      <c r="GS33" s="28" t="s">
        <v>45</v>
      </c>
      <c r="GT33" s="14">
        <f>SUM(GT23:GT32)</f>
        <v>0</v>
      </c>
      <c r="GU33" s="14">
        <f t="shared" ref="GU33:GW33" si="441">SUM(GU23:GU32)</f>
        <v>0</v>
      </c>
      <c r="GV33" s="14">
        <f t="shared" si="441"/>
        <v>0</v>
      </c>
      <c r="GW33" s="10">
        <f t="shared" si="441"/>
        <v>0</v>
      </c>
      <c r="GY33" s="14">
        <f t="shared" ref="GY33" si="442">SUM(GY23:GY32)</f>
        <v>0</v>
      </c>
      <c r="HJ33" s="52">
        <f t="shared" ref="HJ33" si="443">SUM(HJ23:HJ32)</f>
        <v>0</v>
      </c>
      <c r="HL33" s="29">
        <f>SUM(HL23:HL32)</f>
        <v>592</v>
      </c>
      <c r="HM33" s="87">
        <f t="shared" ref="HM33" si="444">SUM(HM23:HM32)</f>
        <v>592</v>
      </c>
      <c r="HR33" s="28" t="s">
        <v>45</v>
      </c>
      <c r="HS33" s="14">
        <f>SUM(HS23:HS32)</f>
        <v>0</v>
      </c>
      <c r="HT33" s="14">
        <f t="shared" ref="HT33:HV33" si="445">SUM(HT23:HT32)</f>
        <v>0</v>
      </c>
      <c r="HU33" s="14">
        <f t="shared" si="445"/>
        <v>0</v>
      </c>
      <c r="HV33" s="10">
        <f t="shared" si="445"/>
        <v>0</v>
      </c>
      <c r="HX33" s="14">
        <f t="shared" ref="HX33" si="446">SUM(HX23:HX32)</f>
        <v>0</v>
      </c>
      <c r="II33" s="52">
        <f t="shared" ref="II33" si="447">SUM(II23:II32)</f>
        <v>0</v>
      </c>
      <c r="IK33" s="29">
        <f>SUM(IK23:IK32)</f>
        <v>592</v>
      </c>
      <c r="IL33" s="87">
        <f t="shared" ref="IL33" si="448">SUM(IL23:IL32)</f>
        <v>592</v>
      </c>
      <c r="IQ33" s="28" t="s">
        <v>45</v>
      </c>
      <c r="IR33" s="14">
        <f>SUM(IR23:IR32)</f>
        <v>0</v>
      </c>
      <c r="IS33" s="14">
        <f t="shared" ref="IS33:IU33" si="449">SUM(IS23:IS32)</f>
        <v>0</v>
      </c>
      <c r="IT33" s="14">
        <f t="shared" si="449"/>
        <v>0</v>
      </c>
      <c r="IU33" s="10">
        <f t="shared" si="449"/>
        <v>0</v>
      </c>
      <c r="IW33" s="14">
        <f t="shared" ref="IW33" si="450">SUM(IW23:IW32)</f>
        <v>0</v>
      </c>
      <c r="JH33" s="52">
        <f t="shared" ref="JH33" si="451">SUM(JH23:JH32)</f>
        <v>0</v>
      </c>
      <c r="JJ33" s="29">
        <f>SUM(JJ23:JJ32)</f>
        <v>592</v>
      </c>
      <c r="JK33" s="87">
        <f t="shared" ref="JK33" si="452">SUM(JK23:JK32)</f>
        <v>592</v>
      </c>
      <c r="JP33" s="28" t="s">
        <v>45</v>
      </c>
      <c r="JQ33" s="14">
        <f>SUM(JQ23:JQ32)</f>
        <v>0</v>
      </c>
      <c r="JR33" s="14">
        <f t="shared" ref="JR33:JT33" si="453">SUM(JR23:JR32)</f>
        <v>0</v>
      </c>
      <c r="JS33" s="14">
        <f t="shared" si="453"/>
        <v>0</v>
      </c>
      <c r="JT33" s="10">
        <f t="shared" si="453"/>
        <v>0</v>
      </c>
      <c r="JV33" s="14">
        <f t="shared" ref="JV33" si="454">SUM(JV23:JV32)</f>
        <v>0</v>
      </c>
      <c r="KG33" s="52">
        <f t="shared" ref="KG33" si="455">SUM(KG23:KG32)</f>
        <v>0</v>
      </c>
      <c r="KI33" s="29">
        <f>SUM(KI23:KI32)</f>
        <v>592</v>
      </c>
      <c r="KJ33" s="87">
        <f t="shared" ref="KJ33" si="456">SUM(KJ23:KJ32)</f>
        <v>592</v>
      </c>
    </row>
    <row r="34" spans="1:298" ht="14" x14ac:dyDescent="0.35">
      <c r="A34" s="24" t="s">
        <v>47</v>
      </c>
      <c r="B34" s="12" t="s">
        <v>57</v>
      </c>
      <c r="C34" s="19">
        <f t="shared" ref="C34:C36" si="457">$B$4-F34-H34-J34</f>
        <v>504</v>
      </c>
      <c r="D34" s="19">
        <f>$B$4-E34-F34-H34-J34</f>
        <v>128.60000000000002</v>
      </c>
      <c r="E34" s="19">
        <v>375.4</v>
      </c>
      <c r="F34" s="2">
        <v>240</v>
      </c>
      <c r="G34" s="121">
        <f t="shared" si="60"/>
        <v>32.258064516129032</v>
      </c>
      <c r="H34" s="2">
        <v>0</v>
      </c>
      <c r="I34" s="121">
        <f t="shared" si="3"/>
        <v>0</v>
      </c>
      <c r="J34" s="19">
        <v>0</v>
      </c>
      <c r="K34" s="121">
        <f t="shared" si="4"/>
        <v>0</v>
      </c>
      <c r="L34" s="2">
        <v>0</v>
      </c>
      <c r="M34" s="121">
        <f t="shared" si="5"/>
        <v>67.741935483870961</v>
      </c>
      <c r="N34" s="121">
        <f t="shared" si="6"/>
        <v>67.741935483870961</v>
      </c>
      <c r="O34" s="135">
        <v>0</v>
      </c>
      <c r="P34" s="121">
        <v>21.720430100000002</v>
      </c>
      <c r="Q34" s="2">
        <f>L34/$B$4</f>
        <v>0</v>
      </c>
      <c r="R34" s="9">
        <f>SUM(D34,E34,F34,H34,J34)</f>
        <v>744</v>
      </c>
      <c r="S34" s="38">
        <v>2297</v>
      </c>
      <c r="T34" s="2">
        <v>21</v>
      </c>
      <c r="U34" s="2">
        <v>21</v>
      </c>
      <c r="V34" s="2">
        <v>18</v>
      </c>
      <c r="W34" s="2">
        <f>SUM(G34,I34,K34,N34,Q34)</f>
        <v>100</v>
      </c>
      <c r="Y34" s="24" t="s">
        <v>47</v>
      </c>
      <c r="Z34" s="12" t="s">
        <v>57</v>
      </c>
      <c r="AA34" s="19">
        <f>$Z$4-AD34-AF34-AH34</f>
        <v>0</v>
      </c>
      <c r="AB34" s="19">
        <f>$Z$4-AC34-AD34-AF34-AH34</f>
        <v>0</v>
      </c>
      <c r="AC34" s="2">
        <v>0</v>
      </c>
      <c r="AD34" s="2">
        <v>744</v>
      </c>
      <c r="AE34" s="2">
        <f t="shared" si="344"/>
        <v>1</v>
      </c>
      <c r="AF34" s="2">
        <v>0</v>
      </c>
      <c r="AG34" s="2">
        <f t="shared" si="345"/>
        <v>0</v>
      </c>
      <c r="AH34" s="2">
        <v>0</v>
      </c>
      <c r="AI34" s="2">
        <f t="shared" si="346"/>
        <v>0</v>
      </c>
      <c r="AJ34" s="2">
        <v>0</v>
      </c>
      <c r="AK34" s="2">
        <f t="shared" ref="AK34:AK36" si="458">AA34/$Z$4</f>
        <v>0</v>
      </c>
      <c r="AL34" s="2">
        <f t="shared" ref="AL34:AL36" si="459">(AA34-AJ34)/$Z$4</f>
        <v>0</v>
      </c>
      <c r="AM34" s="128">
        <f t="shared" ref="AM34:AM36" si="460">IF((AND(AB34=0,AD34=0)),0,(AD34+AJ34)/(AB34+AD34+AJ34))</f>
        <v>1</v>
      </c>
      <c r="AN34" s="2">
        <f t="shared" ref="AN34:AN36" si="461">AR34/($Z$4*AT34)</f>
        <v>0</v>
      </c>
      <c r="AO34" s="2">
        <f t="shared" ref="AO34:AO36" si="462">AJ34/$Z$4</f>
        <v>0</v>
      </c>
      <c r="AP34" s="2">
        <v>0</v>
      </c>
      <c r="AQ34" s="9">
        <f t="shared" si="352"/>
        <v>744</v>
      </c>
      <c r="AR34" s="2">
        <v>0</v>
      </c>
      <c r="AS34" s="2">
        <v>21</v>
      </c>
      <c r="AT34" s="2">
        <v>21</v>
      </c>
      <c r="AU34" s="2">
        <v>0</v>
      </c>
      <c r="AV34" s="63">
        <f>SUM(AE34,AG34,AI34,AL34,AO34)</f>
        <v>1</v>
      </c>
      <c r="AX34" s="24" t="s">
        <v>47</v>
      </c>
      <c r="AY34" s="12" t="s">
        <v>57</v>
      </c>
      <c r="AZ34" s="2">
        <f>$AY$4-BC34-BE34-BG34</f>
        <v>0</v>
      </c>
      <c r="BA34" s="2">
        <f>$AY$4-BB34-BC34-BE34-BG34</f>
        <v>0</v>
      </c>
      <c r="BB34" s="2">
        <f>'[37]UNIT DATA'!L2</f>
        <v>0</v>
      </c>
      <c r="BC34" s="2">
        <f>'[37]UNIT DATA'!M2</f>
        <v>720</v>
      </c>
      <c r="BD34" s="2">
        <f>BC34/$AY$4</f>
        <v>1</v>
      </c>
      <c r="BE34" s="2">
        <f>'[37]UNIT DATA'!$N2</f>
        <v>0</v>
      </c>
      <c r="BF34" s="2">
        <f>BE34/$AY$4</f>
        <v>0</v>
      </c>
      <c r="BG34" s="2">
        <f>'[37]UNIT DATA'!$O2</f>
        <v>0</v>
      </c>
      <c r="BH34" s="2">
        <f>BG34/$AY$4</f>
        <v>0</v>
      </c>
      <c r="BI34" s="2">
        <f>'[37]UNIT DATA'!$P2</f>
        <v>0</v>
      </c>
      <c r="BJ34" s="2">
        <f>AZ34/$AY$4</f>
        <v>0</v>
      </c>
      <c r="BK34" s="2">
        <f>(AZ34-BI34)/$AY$4</f>
        <v>0</v>
      </c>
      <c r="BL34" s="128">
        <f>IF((AND(BA34=0,BC34=0)),0,(BC34+BI34)/(BA34+BC34+BI34))</f>
        <v>1</v>
      </c>
      <c r="BM34" s="2">
        <f>BQ34/($AY$4*BS34)</f>
        <v>0</v>
      </c>
      <c r="BN34" s="2">
        <f>BI34/$AY$4</f>
        <v>0</v>
      </c>
      <c r="BO34" s="2">
        <f>'[37]UNIT DATA'!Q2</f>
        <v>0</v>
      </c>
      <c r="BP34" s="9">
        <f t="shared" si="358"/>
        <v>720</v>
      </c>
      <c r="BQ34" s="27">
        <f>'[37]UNIT DATA'!F2</f>
        <v>0</v>
      </c>
      <c r="BR34" s="2">
        <v>21</v>
      </c>
      <c r="BS34" s="2">
        <v>21</v>
      </c>
      <c r="BT34" s="2">
        <f>'[37]UNIT DATA'!E2</f>
        <v>0</v>
      </c>
      <c r="BU34" s="63">
        <f>SUM(BD34,BF34,BH34,BK34,BN34)</f>
        <v>1</v>
      </c>
      <c r="BW34" s="24" t="s">
        <v>47</v>
      </c>
      <c r="BX34" s="12" t="s">
        <v>57</v>
      </c>
      <c r="BY34" s="2">
        <f>$BX$4-CB34-CD34-CF34</f>
        <v>744</v>
      </c>
      <c r="BZ34" s="2">
        <f>$BX$4-CA34-CB34-CD34-CF34</f>
        <v>744</v>
      </c>
      <c r="CA34" s="2">
        <f>'[38]UNIT DATA'!$L2</f>
        <v>0</v>
      </c>
      <c r="CB34" s="2">
        <f>'[38]UNIT DATA'!$L2</f>
        <v>0</v>
      </c>
      <c r="CC34" s="2">
        <f>CB34/$BX$4</f>
        <v>0</v>
      </c>
      <c r="CD34" s="2">
        <f>'[38]UNIT DATA'!$N2</f>
        <v>0</v>
      </c>
      <c r="CE34" s="2">
        <f>CD34/$BX$4</f>
        <v>0</v>
      </c>
      <c r="CF34" s="2">
        <f>'[38]UNIT DATA'!$O2</f>
        <v>0</v>
      </c>
      <c r="CG34" s="2">
        <f>CF34/$BX$4</f>
        <v>0</v>
      </c>
      <c r="CH34" s="2">
        <f>'[38]UNIT DATA'!$P2</f>
        <v>0</v>
      </c>
      <c r="CI34" s="2">
        <f>BY34/$BX$4</f>
        <v>1</v>
      </c>
      <c r="CJ34" s="2">
        <f>(BY34-CH34)/$BX$4</f>
        <v>1</v>
      </c>
      <c r="CK34" s="128">
        <f>IF((AND(BZ34=0,CB34=0)),0,(CB34+CH34)/(BZ34+CB34+CH34))</f>
        <v>0</v>
      </c>
      <c r="CL34" s="2">
        <f>CP34/($BX$4*CR34)</f>
        <v>0</v>
      </c>
      <c r="CM34" s="2">
        <f>CH34/$BX$4</f>
        <v>0</v>
      </c>
      <c r="CN34" s="2">
        <f>'[38]UNIT DATA'!$Q2</f>
        <v>0</v>
      </c>
      <c r="CO34" s="9">
        <f t="shared" si="368"/>
        <v>744</v>
      </c>
      <c r="CP34" s="2">
        <f>'[38]UNIT DATA'!$F2</f>
        <v>0</v>
      </c>
      <c r="CQ34" s="2">
        <v>21</v>
      </c>
      <c r="CR34" s="2">
        <v>21</v>
      </c>
      <c r="CS34" s="2">
        <f>'[38]UNIT DATA'!$E2</f>
        <v>0</v>
      </c>
      <c r="CT34" s="63">
        <f>SUM(CC34,CE34,CG34,CJ34,CM34)</f>
        <v>1</v>
      </c>
      <c r="CV34" s="24" t="s">
        <v>47</v>
      </c>
      <c r="CW34" s="12" t="s">
        <v>57</v>
      </c>
      <c r="DN34" s="9">
        <f t="shared" si="370"/>
        <v>0</v>
      </c>
      <c r="DP34" s="2">
        <v>21</v>
      </c>
      <c r="DQ34" s="2">
        <v>21</v>
      </c>
      <c r="DS34" s="63">
        <f>SUM(DB34,DD34,DF34,DI34,DL34)</f>
        <v>0</v>
      </c>
      <c r="DU34" s="24" t="s">
        <v>47</v>
      </c>
      <c r="DV34" s="12" t="s">
        <v>57</v>
      </c>
      <c r="EM34" s="9">
        <f t="shared" si="372"/>
        <v>0</v>
      </c>
      <c r="EO34" s="2">
        <v>21</v>
      </c>
      <c r="EP34" s="2">
        <v>21</v>
      </c>
      <c r="ER34" s="63">
        <f>SUM(EA34,EC34,EE34,EH34,EK34)</f>
        <v>0</v>
      </c>
      <c r="ET34" s="24" t="s">
        <v>47</v>
      </c>
      <c r="EU34" s="12" t="s">
        <v>57</v>
      </c>
      <c r="FL34" s="9">
        <f t="shared" si="374"/>
        <v>0</v>
      </c>
      <c r="FN34" s="2">
        <v>21</v>
      </c>
      <c r="FO34" s="2">
        <v>21</v>
      </c>
      <c r="FQ34" s="63">
        <f>SUM(EZ34,FB34,FD34,FG34,FJ34)</f>
        <v>0</v>
      </c>
      <c r="FS34" s="24" t="s">
        <v>47</v>
      </c>
      <c r="FT34" s="12" t="s">
        <v>57</v>
      </c>
      <c r="GK34" s="9">
        <f t="shared" si="376"/>
        <v>0</v>
      </c>
      <c r="GM34" s="2">
        <v>21</v>
      </c>
      <c r="GN34" s="2">
        <v>21</v>
      </c>
      <c r="GP34" s="63">
        <f>SUM(FY34,GA34,GC34,GF34,GI34)</f>
        <v>0</v>
      </c>
      <c r="GR34" s="24" t="s">
        <v>47</v>
      </c>
      <c r="GS34" s="12" t="s">
        <v>57</v>
      </c>
      <c r="HJ34" s="9">
        <f t="shared" si="378"/>
        <v>0</v>
      </c>
      <c r="HL34" s="2">
        <v>21</v>
      </c>
      <c r="HM34" s="2">
        <v>21</v>
      </c>
      <c r="HO34" s="63">
        <f>SUM(GX34,GZ34,HB34,HE34,HH34)</f>
        <v>0</v>
      </c>
      <c r="HQ34" s="24" t="s">
        <v>47</v>
      </c>
      <c r="HR34" s="12" t="s">
        <v>57</v>
      </c>
      <c r="II34" s="9">
        <f t="shared" ref="II34:II36" si="463">SUM(HT34,HU34,HV34,HX34,HZ34)</f>
        <v>0</v>
      </c>
      <c r="IK34" s="2">
        <v>21</v>
      </c>
      <c r="IL34" s="2">
        <v>21</v>
      </c>
      <c r="IN34" s="63">
        <f>SUM(HW34,HY34,IA34,ID34,IG34)</f>
        <v>0</v>
      </c>
      <c r="IP34" s="24" t="s">
        <v>47</v>
      </c>
      <c r="IQ34" s="12" t="s">
        <v>57</v>
      </c>
      <c r="JH34" s="9">
        <f t="shared" ref="JH34:JH36" si="464">SUM(IS34,IT34,IU34,IW34,IY34)</f>
        <v>0</v>
      </c>
      <c r="JJ34" s="2">
        <v>21</v>
      </c>
      <c r="JK34" s="2">
        <v>21</v>
      </c>
      <c r="JM34" s="63">
        <f>SUM(IV34,IX34,IZ34,JC34,JF34)</f>
        <v>0</v>
      </c>
      <c r="JO34" s="24" t="s">
        <v>47</v>
      </c>
      <c r="JP34" s="12" t="s">
        <v>57</v>
      </c>
      <c r="KG34" s="9">
        <f t="shared" ref="KG34:KG36" si="465">SUM(JR34,JS34,JT34,JV34,JX34)</f>
        <v>0</v>
      </c>
      <c r="KI34" s="2">
        <v>21</v>
      </c>
      <c r="KJ34" s="2">
        <v>21</v>
      </c>
      <c r="KL34" s="63">
        <f>SUM(JU34,JW34,JY34,KB34,KE34)</f>
        <v>0</v>
      </c>
    </row>
    <row r="35" spans="1:298" ht="14" x14ac:dyDescent="0.35">
      <c r="A35" s="24" t="s">
        <v>49</v>
      </c>
      <c r="B35" s="12" t="s">
        <v>58</v>
      </c>
      <c r="C35" s="19">
        <f t="shared" si="457"/>
        <v>744</v>
      </c>
      <c r="D35" s="19">
        <f>$B$4-E35-F35-H35-J35</f>
        <v>213.39999999999998</v>
      </c>
      <c r="E35" s="19">
        <v>530.6</v>
      </c>
      <c r="F35" s="2">
        <v>0</v>
      </c>
      <c r="G35" s="121">
        <f t="shared" si="60"/>
        <v>0</v>
      </c>
      <c r="H35" s="2">
        <v>0</v>
      </c>
      <c r="I35" s="121">
        <f t="shared" si="3"/>
        <v>0</v>
      </c>
      <c r="J35" s="19">
        <v>0</v>
      </c>
      <c r="K35" s="121">
        <f t="shared" si="4"/>
        <v>0</v>
      </c>
      <c r="L35" s="2">
        <v>0</v>
      </c>
      <c r="M35" s="121">
        <f t="shared" si="5"/>
        <v>100</v>
      </c>
      <c r="N35" s="121">
        <f t="shared" si="6"/>
        <v>100</v>
      </c>
      <c r="O35" s="135">
        <v>0</v>
      </c>
      <c r="P35" s="121">
        <v>0.30721969999999998</v>
      </c>
      <c r="Q35" s="2">
        <f t="shared" ref="Q35:Q36" si="466">L35/$B$4</f>
        <v>0</v>
      </c>
      <c r="R35" s="9">
        <f t="shared" ref="R35:R36" si="467">SUM(D35,E35,F35,H35,J35)</f>
        <v>744</v>
      </c>
      <c r="S35" s="38">
        <v>3842</v>
      </c>
      <c r="T35" s="2">
        <v>21</v>
      </c>
      <c r="U35" s="2">
        <v>21</v>
      </c>
      <c r="V35" s="2">
        <v>18</v>
      </c>
      <c r="W35" s="2">
        <f t="shared" ref="W35:W36" si="468">SUM(G35,I35,K35,N35,Q35)</f>
        <v>100</v>
      </c>
      <c r="Y35" s="24" t="s">
        <v>49</v>
      </c>
      <c r="Z35" s="12" t="s">
        <v>58</v>
      </c>
      <c r="AA35" s="19">
        <f t="shared" ref="AA35:AA36" si="469">$Z$4-AD35-AF35-AH35</f>
        <v>744</v>
      </c>
      <c r="AB35" s="19">
        <f>$Z$4-AC35-AD35-AF35-AH35</f>
        <v>180.76</v>
      </c>
      <c r="AC35" s="2">
        <v>563.24</v>
      </c>
      <c r="AD35" s="2">
        <v>0</v>
      </c>
      <c r="AE35" s="2">
        <f t="shared" si="344"/>
        <v>0</v>
      </c>
      <c r="AF35" s="2">
        <v>0</v>
      </c>
      <c r="AG35" s="2">
        <f t="shared" si="345"/>
        <v>0</v>
      </c>
      <c r="AH35" s="2">
        <v>0</v>
      </c>
      <c r="AI35" s="2">
        <f t="shared" si="346"/>
        <v>0</v>
      </c>
      <c r="AJ35" s="2">
        <v>0</v>
      </c>
      <c r="AK35" s="2">
        <f t="shared" si="458"/>
        <v>1</v>
      </c>
      <c r="AL35" s="2">
        <f t="shared" si="459"/>
        <v>1</v>
      </c>
      <c r="AM35" s="128">
        <f t="shared" si="460"/>
        <v>0</v>
      </c>
      <c r="AN35" s="2">
        <f t="shared" si="461"/>
        <v>0.24846390168970814</v>
      </c>
      <c r="AO35" s="2">
        <f t="shared" si="462"/>
        <v>0</v>
      </c>
      <c r="AP35" s="2">
        <v>0</v>
      </c>
      <c r="AQ35" s="9">
        <f t="shared" si="352"/>
        <v>744</v>
      </c>
      <c r="AR35" s="13">
        <v>3882</v>
      </c>
      <c r="AS35" s="2">
        <v>21</v>
      </c>
      <c r="AT35" s="2">
        <v>21</v>
      </c>
      <c r="AU35" s="2">
        <v>21</v>
      </c>
      <c r="AV35" s="63">
        <f t="shared" ref="AV35:AV36" si="470">SUM(AE35,AG35,AI35,AL35,AO35)</f>
        <v>1</v>
      </c>
      <c r="AX35" s="24" t="s">
        <v>49</v>
      </c>
      <c r="AY35" s="12" t="s">
        <v>58</v>
      </c>
      <c r="AZ35" s="2">
        <f t="shared" ref="AZ35:AZ36" si="471">$AY$4-BC35-BE35-BG35</f>
        <v>717.2</v>
      </c>
      <c r="BA35" s="2">
        <f t="shared" ref="BA35:BA36" si="472">$AY$4-BB35-BC35-BE35-BG35</f>
        <v>107.60000000000009</v>
      </c>
      <c r="BB35" s="2">
        <f>'[37]UNIT DATA'!L3</f>
        <v>609.59999999999991</v>
      </c>
      <c r="BC35" s="2">
        <f>'[37]UNIT DATA'!M3</f>
        <v>2.8</v>
      </c>
      <c r="BD35" s="2">
        <f t="shared" ref="BD35:BD36" si="473">BC35/$AY$4</f>
        <v>3.8888888888888888E-3</v>
      </c>
      <c r="BE35" s="2">
        <f>'[37]UNIT DATA'!$N3</f>
        <v>0</v>
      </c>
      <c r="BF35" s="2">
        <f t="shared" ref="BF35:BF36" si="474">BE35/$AY$4</f>
        <v>0</v>
      </c>
      <c r="BG35" s="2">
        <f>'[37]UNIT DATA'!$O3</f>
        <v>0</v>
      </c>
      <c r="BH35" s="2">
        <f t="shared" ref="BH35:BH36" si="475">BG35/$AY$4</f>
        <v>0</v>
      </c>
      <c r="BI35" s="2">
        <f>'[37]UNIT DATA'!$P3</f>
        <v>0</v>
      </c>
      <c r="BJ35" s="2">
        <f>AZ35/$AY$4</f>
        <v>0.99611111111111117</v>
      </c>
      <c r="BK35" s="2">
        <f>(AZ35-BI35)/$AY$4</f>
        <v>0.99611111111111117</v>
      </c>
      <c r="BL35" s="128">
        <f t="shared" ref="BL35:BL36" si="476">IF((AND(BA35=0,BC35=0)),0,(BC35+BI35)/(BA35+BC35+BI35))</f>
        <v>2.5362318840579687E-2</v>
      </c>
      <c r="BM35" s="2">
        <f>BQ35/($AY$4*BS35)</f>
        <v>0.13042328042328041</v>
      </c>
      <c r="BN35" s="2">
        <f>BI35/$AY$4</f>
        <v>0</v>
      </c>
      <c r="BO35" s="2">
        <f>'[37]UNIT DATA'!Q3</f>
        <v>1</v>
      </c>
      <c r="BP35" s="9">
        <f t="shared" si="358"/>
        <v>720</v>
      </c>
      <c r="BQ35" s="39">
        <f>'[37]UNIT DATA'!F3</f>
        <v>1972</v>
      </c>
      <c r="BR35" s="2">
        <v>21</v>
      </c>
      <c r="BS35" s="2">
        <v>21</v>
      </c>
      <c r="BT35" s="9">
        <f>'[37]UNIT DATA'!E3</f>
        <v>18.361266294227182</v>
      </c>
      <c r="BU35" s="63">
        <f t="shared" ref="BU35:BU36" si="477">SUM(BD35,BF35,BH35,BK35,BN35)</f>
        <v>1</v>
      </c>
      <c r="BW35" s="24" t="s">
        <v>49</v>
      </c>
      <c r="BX35" s="12" t="s">
        <v>58</v>
      </c>
      <c r="BY35" s="2">
        <f t="shared" ref="BY35:BY36" si="478">$BX$4-CB35-CD35-CF35</f>
        <v>275.3</v>
      </c>
      <c r="BZ35" s="2">
        <f t="shared" ref="BZ35:BZ36" si="479">$BX$4-CA35-CB35-CD35-CF35</f>
        <v>-193.39999999999998</v>
      </c>
      <c r="CA35" s="2">
        <f>'[38]UNIT DATA'!$L3</f>
        <v>468.7</v>
      </c>
      <c r="CB35" s="2">
        <f>'[38]UNIT DATA'!$L3</f>
        <v>468.7</v>
      </c>
      <c r="CC35" s="2">
        <f t="shared" ref="CC35:CG36" si="480">CB35/$BX$4</f>
        <v>0.62997311827956992</v>
      </c>
      <c r="CD35" s="2">
        <f>'[38]UNIT DATA'!$N3</f>
        <v>0</v>
      </c>
      <c r="CE35" s="2">
        <f t="shared" si="480"/>
        <v>0</v>
      </c>
      <c r="CF35" s="2">
        <f>'[38]UNIT DATA'!$O3</f>
        <v>0</v>
      </c>
      <c r="CG35" s="2">
        <f t="shared" si="480"/>
        <v>0</v>
      </c>
      <c r="CH35" s="2">
        <f>'[38]UNIT DATA'!$P3</f>
        <v>0</v>
      </c>
      <c r="CI35" s="2">
        <f t="shared" ref="CI35:CI36" si="481">BY35/$BX$4</f>
        <v>0.37002688172043013</v>
      </c>
      <c r="CJ35" s="2">
        <f t="shared" ref="CJ35:CJ36" si="482">(BY35-CH35)/$BX$4</f>
        <v>0.37002688172043013</v>
      </c>
      <c r="CK35" s="128">
        <f t="shared" ref="CK35:CK36" si="483">IF((AND(BZ35=0,CB35=0)),0,(CB35+CH35)/(BZ35+CB35+CH35))</f>
        <v>1.7025063567017797</v>
      </c>
      <c r="CL35" s="2">
        <f t="shared" ref="CL35:CL36" si="484">CP35/($BX$4*CR35)</f>
        <v>0.33122119815668205</v>
      </c>
      <c r="CM35" s="2">
        <f t="shared" ref="CM35:CM36" si="485">CH35/$BX$4</f>
        <v>0</v>
      </c>
      <c r="CN35" s="2">
        <f>'[38]UNIT DATA'!$Q3</f>
        <v>0</v>
      </c>
      <c r="CO35" s="9">
        <f t="shared" si="368"/>
        <v>744</v>
      </c>
      <c r="CP35" s="2">
        <f>'[38]UNIT DATA'!$F3</f>
        <v>5175</v>
      </c>
      <c r="CQ35" s="2">
        <v>21</v>
      </c>
      <c r="CR35" s="2">
        <v>21</v>
      </c>
      <c r="CS35" s="2">
        <f>'[38]UNIT DATA'!$E3</f>
        <v>19</v>
      </c>
      <c r="CT35" s="63">
        <f t="shared" ref="CT35:CT36" si="486">SUM(CC35,CE35,CG35,CJ35,CM35)</f>
        <v>1</v>
      </c>
      <c r="CV35" s="24" t="s">
        <v>49</v>
      </c>
      <c r="CW35" s="12" t="s">
        <v>58</v>
      </c>
      <c r="DN35" s="9">
        <f t="shared" si="370"/>
        <v>0</v>
      </c>
      <c r="DP35" s="2">
        <v>21</v>
      </c>
      <c r="DQ35" s="2">
        <v>21</v>
      </c>
      <c r="DS35" s="63">
        <f t="shared" ref="DS35:DS36" si="487">SUM(DB35,DD35,DF35,DI35,DL35)</f>
        <v>0</v>
      </c>
      <c r="DU35" s="24" t="s">
        <v>49</v>
      </c>
      <c r="DV35" s="12" t="s">
        <v>58</v>
      </c>
      <c r="EM35" s="9">
        <f t="shared" si="372"/>
        <v>0</v>
      </c>
      <c r="EO35" s="2">
        <v>21</v>
      </c>
      <c r="EP35" s="2">
        <v>21</v>
      </c>
      <c r="ER35" s="63">
        <f t="shared" ref="ER35:ER36" si="488">SUM(EA35,EC35,EE35,EH35,EK35)</f>
        <v>0</v>
      </c>
      <c r="ET35" s="24" t="s">
        <v>49</v>
      </c>
      <c r="EU35" s="12" t="s">
        <v>58</v>
      </c>
      <c r="FL35" s="9">
        <f t="shared" si="374"/>
        <v>0</v>
      </c>
      <c r="FN35" s="2">
        <v>21</v>
      </c>
      <c r="FO35" s="2">
        <v>21</v>
      </c>
      <c r="FQ35" s="63">
        <f t="shared" ref="FQ35:FQ36" si="489">SUM(EZ35,FB35,FD35,FG35,FJ35)</f>
        <v>0</v>
      </c>
      <c r="FS35" s="24" t="s">
        <v>49</v>
      </c>
      <c r="FT35" s="12" t="s">
        <v>58</v>
      </c>
      <c r="GK35" s="9">
        <f t="shared" si="376"/>
        <v>0</v>
      </c>
      <c r="GM35" s="2">
        <v>21</v>
      </c>
      <c r="GN35" s="2">
        <v>21</v>
      </c>
      <c r="GP35" s="63">
        <f t="shared" ref="GP35:GP36" si="490">SUM(FY35,GA35,GC35,GF35,GI35)</f>
        <v>0</v>
      </c>
      <c r="GR35" s="24" t="s">
        <v>49</v>
      </c>
      <c r="GS35" s="12" t="s">
        <v>58</v>
      </c>
      <c r="HJ35" s="9">
        <f t="shared" si="378"/>
        <v>0</v>
      </c>
      <c r="HL35" s="2">
        <v>21</v>
      </c>
      <c r="HM35" s="2">
        <v>21</v>
      </c>
      <c r="HO35" s="63">
        <f t="shared" ref="HO35:HO36" si="491">SUM(GX35,GZ35,HB35,HE35,HH35)</f>
        <v>0</v>
      </c>
      <c r="HQ35" s="24" t="s">
        <v>49</v>
      </c>
      <c r="HR35" s="12" t="s">
        <v>58</v>
      </c>
      <c r="II35" s="9">
        <f t="shared" si="463"/>
        <v>0</v>
      </c>
      <c r="IK35" s="2">
        <v>21</v>
      </c>
      <c r="IL35" s="2">
        <v>21</v>
      </c>
      <c r="IN35" s="63">
        <f t="shared" ref="IN35:IN36" si="492">SUM(HW35,HY35,IA35,ID35,IG35)</f>
        <v>0</v>
      </c>
      <c r="IP35" s="24" t="s">
        <v>49</v>
      </c>
      <c r="IQ35" s="12" t="s">
        <v>58</v>
      </c>
      <c r="JH35" s="9">
        <f t="shared" si="464"/>
        <v>0</v>
      </c>
      <c r="JJ35" s="2">
        <v>21</v>
      </c>
      <c r="JK35" s="2">
        <v>21</v>
      </c>
      <c r="JM35" s="63">
        <f t="shared" ref="JM35:JM36" si="493">SUM(IV35,IX35,IZ35,JC35,JF35)</f>
        <v>0</v>
      </c>
      <c r="JO35" s="24" t="s">
        <v>49</v>
      </c>
      <c r="JP35" s="12" t="s">
        <v>58</v>
      </c>
      <c r="KG35" s="9">
        <f t="shared" si="465"/>
        <v>0</v>
      </c>
      <c r="KI35" s="2">
        <v>21</v>
      </c>
      <c r="KJ35" s="2">
        <v>21</v>
      </c>
      <c r="KL35" s="63">
        <f t="shared" ref="KL35:KL36" si="494">SUM(JU35,JW35,JY35,KB35,KE35)</f>
        <v>0</v>
      </c>
    </row>
    <row r="36" spans="1:298" ht="14" x14ac:dyDescent="0.35">
      <c r="B36" s="12" t="s">
        <v>62</v>
      </c>
      <c r="C36" s="19">
        <f t="shared" si="457"/>
        <v>0</v>
      </c>
      <c r="D36" s="19">
        <f>$B$4-E36-F36-H36-J36</f>
        <v>0</v>
      </c>
      <c r="E36" s="2">
        <v>0</v>
      </c>
      <c r="F36" s="2">
        <v>744</v>
      </c>
      <c r="G36" s="121">
        <f t="shared" si="60"/>
        <v>100</v>
      </c>
      <c r="H36" s="2">
        <v>0</v>
      </c>
      <c r="I36" s="121">
        <f t="shared" si="3"/>
        <v>0</v>
      </c>
      <c r="J36" s="19">
        <v>0</v>
      </c>
      <c r="K36" s="121">
        <f t="shared" si="4"/>
        <v>0</v>
      </c>
      <c r="L36" s="2">
        <v>0</v>
      </c>
      <c r="M36" s="121">
        <f t="shared" si="5"/>
        <v>0</v>
      </c>
      <c r="N36" s="121">
        <f t="shared" si="6"/>
        <v>0</v>
      </c>
      <c r="O36" s="135">
        <v>0</v>
      </c>
      <c r="P36" s="121">
        <v>20.051772199999998</v>
      </c>
      <c r="Q36" s="2">
        <f t="shared" si="466"/>
        <v>0</v>
      </c>
      <c r="R36" s="9">
        <f t="shared" si="467"/>
        <v>744</v>
      </c>
      <c r="S36" s="33">
        <v>0</v>
      </c>
      <c r="T36" s="2">
        <v>21</v>
      </c>
      <c r="U36" s="2">
        <v>21</v>
      </c>
      <c r="V36" s="2">
        <v>0</v>
      </c>
      <c r="W36" s="2">
        <f t="shared" si="468"/>
        <v>100</v>
      </c>
      <c r="Z36" s="12" t="s">
        <v>62</v>
      </c>
      <c r="AA36" s="19">
        <f t="shared" si="469"/>
        <v>0</v>
      </c>
      <c r="AB36" s="19">
        <f>$Z$4-AC36-AD36-AF36-AH36</f>
        <v>0</v>
      </c>
      <c r="AC36" s="2">
        <v>0</v>
      </c>
      <c r="AD36" s="2">
        <v>744</v>
      </c>
      <c r="AE36" s="2">
        <f t="shared" si="344"/>
        <v>1</v>
      </c>
      <c r="AF36" s="2">
        <v>0</v>
      </c>
      <c r="AG36" s="2">
        <f t="shared" si="345"/>
        <v>0</v>
      </c>
      <c r="AH36" s="2">
        <v>0</v>
      </c>
      <c r="AI36" s="2">
        <f t="shared" si="346"/>
        <v>0</v>
      </c>
      <c r="AJ36" s="2">
        <v>0</v>
      </c>
      <c r="AK36" s="2">
        <f t="shared" si="458"/>
        <v>0</v>
      </c>
      <c r="AL36" s="2">
        <f t="shared" si="459"/>
        <v>0</v>
      </c>
      <c r="AM36" s="128">
        <f t="shared" si="460"/>
        <v>1</v>
      </c>
      <c r="AN36" s="2">
        <f t="shared" si="461"/>
        <v>0</v>
      </c>
      <c r="AO36" s="2">
        <f t="shared" si="462"/>
        <v>0</v>
      </c>
      <c r="AP36" s="2">
        <v>0</v>
      </c>
      <c r="AQ36" s="9">
        <f t="shared" si="352"/>
        <v>744</v>
      </c>
      <c r="AR36" s="2">
        <v>0</v>
      </c>
      <c r="AS36" s="2">
        <v>21</v>
      </c>
      <c r="AT36" s="2">
        <v>21</v>
      </c>
      <c r="AU36" s="2">
        <v>0</v>
      </c>
      <c r="AV36" s="63">
        <f t="shared" si="470"/>
        <v>1</v>
      </c>
      <c r="AY36" s="12" t="s">
        <v>62</v>
      </c>
      <c r="AZ36" s="2">
        <f t="shared" si="471"/>
        <v>0</v>
      </c>
      <c r="BA36" s="2">
        <f t="shared" si="472"/>
        <v>0</v>
      </c>
      <c r="BB36" s="2">
        <f>'[37]UNIT DATA'!L4</f>
        <v>0</v>
      </c>
      <c r="BC36" s="2">
        <f>'[37]UNIT DATA'!M4</f>
        <v>720</v>
      </c>
      <c r="BD36" s="2">
        <f t="shared" si="473"/>
        <v>1</v>
      </c>
      <c r="BE36" s="2">
        <f>'[37]UNIT DATA'!$N4</f>
        <v>0</v>
      </c>
      <c r="BF36" s="2">
        <f t="shared" si="474"/>
        <v>0</v>
      </c>
      <c r="BG36" s="2">
        <f>'[37]UNIT DATA'!$O4</f>
        <v>0</v>
      </c>
      <c r="BH36" s="2">
        <f t="shared" si="475"/>
        <v>0</v>
      </c>
      <c r="BI36" s="2">
        <f>'[37]UNIT DATA'!$P4</f>
        <v>0</v>
      </c>
      <c r="BJ36" s="2">
        <f t="shared" ref="BJ36" si="495">AZ36/$AY$4</f>
        <v>0</v>
      </c>
      <c r="BK36" s="2">
        <f t="shared" ref="BK36" si="496">(AZ36-BI36)/$AY$4</f>
        <v>0</v>
      </c>
      <c r="BL36" s="128">
        <f t="shared" si="476"/>
        <v>1</v>
      </c>
      <c r="BM36" s="2">
        <f t="shared" ref="BM36" si="497">BQ36/($AY$4*BS36)</f>
        <v>0</v>
      </c>
      <c r="BN36" s="2">
        <f t="shared" ref="BN36" si="498">BI36/$AY$4</f>
        <v>0</v>
      </c>
      <c r="BO36" s="2">
        <f>'[37]UNIT DATA'!Q4</f>
        <v>0</v>
      </c>
      <c r="BP36" s="9">
        <f t="shared" si="358"/>
        <v>720</v>
      </c>
      <c r="BQ36" s="27">
        <f>'[37]UNIT DATA'!F4</f>
        <v>0</v>
      </c>
      <c r="BR36" s="2">
        <v>21</v>
      </c>
      <c r="BS36" s="2">
        <v>21</v>
      </c>
      <c r="BT36" s="2">
        <f>'[37]UNIT DATA'!E4</f>
        <v>0</v>
      </c>
      <c r="BU36" s="63">
        <f t="shared" si="477"/>
        <v>1</v>
      </c>
      <c r="BX36" s="12" t="s">
        <v>62</v>
      </c>
      <c r="BY36" s="2">
        <f t="shared" si="478"/>
        <v>744</v>
      </c>
      <c r="BZ36" s="2">
        <f t="shared" si="479"/>
        <v>744</v>
      </c>
      <c r="CA36" s="2">
        <f>'[38]UNIT DATA'!$L4</f>
        <v>0</v>
      </c>
      <c r="CB36" s="2">
        <f>'[38]UNIT DATA'!$L4</f>
        <v>0</v>
      </c>
      <c r="CC36" s="2">
        <f t="shared" si="480"/>
        <v>0</v>
      </c>
      <c r="CD36" s="2">
        <f>'[38]UNIT DATA'!$N4</f>
        <v>0</v>
      </c>
      <c r="CE36" s="2">
        <f t="shared" si="480"/>
        <v>0</v>
      </c>
      <c r="CF36" s="2">
        <f>'[38]UNIT DATA'!$O4</f>
        <v>0</v>
      </c>
      <c r="CG36" s="2">
        <f t="shared" si="480"/>
        <v>0</v>
      </c>
      <c r="CH36" s="2">
        <f>'[38]UNIT DATA'!$P4</f>
        <v>0</v>
      </c>
      <c r="CI36" s="2">
        <f t="shared" si="481"/>
        <v>1</v>
      </c>
      <c r="CJ36" s="2">
        <f t="shared" si="482"/>
        <v>1</v>
      </c>
      <c r="CK36" s="128">
        <f t="shared" si="483"/>
        <v>0</v>
      </c>
      <c r="CL36" s="2">
        <f t="shared" si="484"/>
        <v>0</v>
      </c>
      <c r="CM36" s="2">
        <f t="shared" si="485"/>
        <v>0</v>
      </c>
      <c r="CN36" s="2">
        <f>'[38]UNIT DATA'!$Q4</f>
        <v>0</v>
      </c>
      <c r="CO36" s="9">
        <f t="shared" si="368"/>
        <v>744</v>
      </c>
      <c r="CP36" s="2">
        <f>'[38]UNIT DATA'!$F4</f>
        <v>0</v>
      </c>
      <c r="CQ36" s="2">
        <v>21</v>
      </c>
      <c r="CR36" s="2">
        <v>21</v>
      </c>
      <c r="CS36" s="2">
        <f>'[38]UNIT DATA'!$E4</f>
        <v>0</v>
      </c>
      <c r="CT36" s="63">
        <f t="shared" si="486"/>
        <v>1</v>
      </c>
      <c r="CW36" s="12" t="s">
        <v>62</v>
      </c>
      <c r="DN36" s="9">
        <f t="shared" si="370"/>
        <v>0</v>
      </c>
      <c r="DP36" s="2">
        <v>21</v>
      </c>
      <c r="DQ36" s="2">
        <v>21</v>
      </c>
      <c r="DS36" s="63">
        <f t="shared" si="487"/>
        <v>0</v>
      </c>
      <c r="DV36" s="12" t="s">
        <v>62</v>
      </c>
      <c r="EM36" s="9">
        <f t="shared" si="372"/>
        <v>0</v>
      </c>
      <c r="EO36" s="2">
        <v>21</v>
      </c>
      <c r="EP36" s="2">
        <v>21</v>
      </c>
      <c r="ER36" s="63">
        <f t="shared" si="488"/>
        <v>0</v>
      </c>
      <c r="EU36" s="12" t="s">
        <v>62</v>
      </c>
      <c r="FL36" s="9">
        <f t="shared" si="374"/>
        <v>0</v>
      </c>
      <c r="FN36" s="2">
        <v>21</v>
      </c>
      <c r="FO36" s="2">
        <v>21</v>
      </c>
      <c r="FQ36" s="63">
        <f t="shared" si="489"/>
        <v>0</v>
      </c>
      <c r="FT36" s="12" t="s">
        <v>62</v>
      </c>
      <c r="GK36" s="9">
        <f t="shared" si="376"/>
        <v>0</v>
      </c>
      <c r="GM36" s="2">
        <v>21</v>
      </c>
      <c r="GN36" s="2">
        <v>21</v>
      </c>
      <c r="GP36" s="63">
        <f t="shared" si="490"/>
        <v>0</v>
      </c>
      <c r="GS36" s="12" t="s">
        <v>62</v>
      </c>
      <c r="HJ36" s="9">
        <f t="shared" si="378"/>
        <v>0</v>
      </c>
      <c r="HL36" s="2">
        <v>21</v>
      </c>
      <c r="HM36" s="2">
        <v>21</v>
      </c>
      <c r="HO36" s="63">
        <f t="shared" si="491"/>
        <v>0</v>
      </c>
      <c r="HR36" s="12" t="s">
        <v>62</v>
      </c>
      <c r="II36" s="9">
        <f t="shared" si="463"/>
        <v>0</v>
      </c>
      <c r="IK36" s="2">
        <v>21</v>
      </c>
      <c r="IL36" s="2">
        <v>21</v>
      </c>
      <c r="IN36" s="63">
        <f t="shared" si="492"/>
        <v>0</v>
      </c>
      <c r="IQ36" s="12" t="s">
        <v>62</v>
      </c>
      <c r="JH36" s="9">
        <f t="shared" si="464"/>
        <v>0</v>
      </c>
      <c r="JJ36" s="2">
        <v>21</v>
      </c>
      <c r="JK36" s="2">
        <v>21</v>
      </c>
      <c r="JM36" s="63">
        <f t="shared" si="493"/>
        <v>0</v>
      </c>
      <c r="JP36" s="12" t="s">
        <v>62</v>
      </c>
      <c r="KG36" s="9">
        <f t="shared" si="465"/>
        <v>0</v>
      </c>
      <c r="KI36" s="2">
        <v>21</v>
      </c>
      <c r="KJ36" s="2">
        <v>21</v>
      </c>
      <c r="KL36" s="63">
        <f t="shared" si="494"/>
        <v>0</v>
      </c>
    </row>
    <row r="37" spans="1:298" ht="14" hidden="1" x14ac:dyDescent="0.35">
      <c r="B37" s="28" t="s">
        <v>45</v>
      </c>
      <c r="C37" s="29">
        <f>SUM(C34:C36)</f>
        <v>1248</v>
      </c>
      <c r="D37" s="29">
        <f t="shared" ref="D37:L37" si="499">SUM(D34:D36)</f>
        <v>342</v>
      </c>
      <c r="E37" s="29">
        <f t="shared" si="499"/>
        <v>906</v>
      </c>
      <c r="F37" s="29">
        <f t="shared" si="499"/>
        <v>984</v>
      </c>
      <c r="G37" s="121">
        <f t="shared" si="60"/>
        <v>132.25806451612902</v>
      </c>
      <c r="H37" s="29">
        <f t="shared" si="499"/>
        <v>0</v>
      </c>
      <c r="I37" s="121">
        <f t="shared" si="3"/>
        <v>0</v>
      </c>
      <c r="J37" s="29">
        <f t="shared" si="499"/>
        <v>0</v>
      </c>
      <c r="K37" s="121">
        <f t="shared" si="4"/>
        <v>0</v>
      </c>
      <c r="L37" s="29">
        <f t="shared" si="499"/>
        <v>0</v>
      </c>
      <c r="M37" s="121">
        <f t="shared" si="5"/>
        <v>167.74193548387098</v>
      </c>
      <c r="N37" s="121">
        <f t="shared" si="6"/>
        <v>167.74193548387098</v>
      </c>
      <c r="O37" s="133">
        <v>0</v>
      </c>
      <c r="P37" s="133">
        <v>19.9422541</v>
      </c>
      <c r="Q37" s="129">
        <f>(Q34*U34+Q35*U35+Q36*U36)/U37</f>
        <v>0</v>
      </c>
      <c r="R37" s="52">
        <f>SUM(R34:R36)</f>
        <v>2232</v>
      </c>
      <c r="S37" s="40">
        <f>SUM(S34:S36)</f>
        <v>6139</v>
      </c>
      <c r="T37" s="29">
        <f>SUM(T34:T36)</f>
        <v>63</v>
      </c>
      <c r="U37" s="29">
        <f>SUM(U34:U36)</f>
        <v>63</v>
      </c>
      <c r="V37" s="29">
        <f>SUM(V34:V36)</f>
        <v>36</v>
      </c>
      <c r="Z37" s="28" t="s">
        <v>45</v>
      </c>
      <c r="AA37" s="10">
        <f>SUM(AA34:AA36)</f>
        <v>744</v>
      </c>
      <c r="AB37" s="10">
        <f t="shared" ref="AB37:AJ37" si="500">SUM(AB34:AB36)</f>
        <v>180.76</v>
      </c>
      <c r="AC37" s="10">
        <f t="shared" si="500"/>
        <v>563.24</v>
      </c>
      <c r="AD37" s="14">
        <f t="shared" si="500"/>
        <v>1488</v>
      </c>
      <c r="AE37" s="10">
        <f>(AE34*$AT$34+AE35*$AT$35+AE36*$AT$36)/$AT$37</f>
        <v>0.66666666666666663</v>
      </c>
      <c r="AF37" s="10">
        <f t="shared" si="500"/>
        <v>0</v>
      </c>
      <c r="AG37" s="10">
        <f>(AG34*$AT$34+AG35*$AT$35+AG36*$AT$36)/$AT$37</f>
        <v>0</v>
      </c>
      <c r="AH37" s="10">
        <f t="shared" si="500"/>
        <v>0</v>
      </c>
      <c r="AI37" s="10">
        <f>(AI34*$AT$34+AI35*$AT$35+AI36*$AT$36)/$AT$37</f>
        <v>0</v>
      </c>
      <c r="AJ37" s="10">
        <f t="shared" si="500"/>
        <v>0</v>
      </c>
      <c r="AK37" s="10">
        <f>(AK34*$AT$34+AK35*$AT$35+AK36*$AT$36)/$AT$37</f>
        <v>0.33333333333333331</v>
      </c>
      <c r="AL37" s="10">
        <f t="shared" ref="AL37:AO37" si="501">(AL34*$AT$34+AL35*$AT$35+AL36*$AT$36)/$AT$37</f>
        <v>0.33333333333333331</v>
      </c>
      <c r="AM37" s="10">
        <f t="shared" si="501"/>
        <v>0.66666666666666663</v>
      </c>
      <c r="AN37" s="10">
        <f t="shared" si="501"/>
        <v>8.2821300563236042E-2</v>
      </c>
      <c r="AO37" s="10">
        <f t="shared" si="501"/>
        <v>0</v>
      </c>
      <c r="AP37" s="10">
        <f t="shared" ref="AP37:AR37" si="502">SUM(AP34:AP36)</f>
        <v>0</v>
      </c>
      <c r="AQ37" s="52">
        <f t="shared" si="502"/>
        <v>2232</v>
      </c>
      <c r="AR37" s="52">
        <f t="shared" si="502"/>
        <v>3882</v>
      </c>
      <c r="AS37" s="29">
        <f>SUM(AS34:AS36)</f>
        <v>63</v>
      </c>
      <c r="AT37" s="29">
        <f>SUM(AT34:AT36)</f>
        <v>63</v>
      </c>
      <c r="AU37" s="10">
        <f t="shared" ref="AU37" si="503">SUM(AU34:AU36)</f>
        <v>21</v>
      </c>
      <c r="AY37" s="28" t="s">
        <v>45</v>
      </c>
      <c r="AZ37" s="10">
        <f>SUM(AZ34:AZ36)</f>
        <v>717.2</v>
      </c>
      <c r="BA37" s="10">
        <f t="shared" ref="BA37:BI37" si="504">SUM(BA34:BA36)</f>
        <v>107.60000000000009</v>
      </c>
      <c r="BB37" s="10">
        <f t="shared" si="504"/>
        <v>609.59999999999991</v>
      </c>
      <c r="BC37" s="14">
        <f t="shared" si="504"/>
        <v>1442.8</v>
      </c>
      <c r="BD37" s="10">
        <f>(BD34*$BS34+BD35*$BS35+BD36*$BS36)/$BS37</f>
        <v>0.66796296296296287</v>
      </c>
      <c r="BE37" s="11">
        <f t="shared" si="504"/>
        <v>0</v>
      </c>
      <c r="BF37" s="10">
        <f>(BF34*$BS34+BF35*$BS35+BF36*$BS36)/$BS37</f>
        <v>0</v>
      </c>
      <c r="BG37" s="11">
        <f t="shared" si="504"/>
        <v>0</v>
      </c>
      <c r="BH37" s="10">
        <f>(BH34*$BS34+BH35*$BS35+BH36*$BS36)/$BS37</f>
        <v>0</v>
      </c>
      <c r="BI37" s="11">
        <f t="shared" si="504"/>
        <v>0</v>
      </c>
      <c r="BJ37" s="10">
        <f>(BJ34*$BS34+BJ35*$BS35+BJ36*$BS36)/$BS37</f>
        <v>0.33203703703703702</v>
      </c>
      <c r="BK37" s="10">
        <f t="shared" ref="BK37:BN37" si="505">(BK34*$BS34+BK35*$BS35+BK36*$BS36)/$BS37</f>
        <v>0.33203703703703702</v>
      </c>
      <c r="BL37" s="10">
        <f t="shared" si="505"/>
        <v>0.6751207729468599</v>
      </c>
      <c r="BM37" s="10">
        <f t="shared" si="505"/>
        <v>4.3474426807760133E-2</v>
      </c>
      <c r="BN37" s="10">
        <f t="shared" si="505"/>
        <v>0</v>
      </c>
      <c r="BO37" s="32">
        <f t="shared" ref="BO37:BQ37" si="506">SUM(BO34:BO36)</f>
        <v>1</v>
      </c>
      <c r="BP37" s="52">
        <f t="shared" si="506"/>
        <v>2160</v>
      </c>
      <c r="BQ37" s="50">
        <f t="shared" si="506"/>
        <v>1972</v>
      </c>
      <c r="BR37" s="29">
        <f>SUM(BR34:BR36)</f>
        <v>63</v>
      </c>
      <c r="BS37" s="29">
        <f t="shared" ref="BS37:BT37" si="507">SUM(BS34:BS36)</f>
        <v>63</v>
      </c>
      <c r="BT37" s="31">
        <f t="shared" si="507"/>
        <v>18.361266294227182</v>
      </c>
      <c r="BX37" s="28" t="s">
        <v>45</v>
      </c>
      <c r="BY37" s="10">
        <f>SUM(BY34:BY36)</f>
        <v>1763.3</v>
      </c>
      <c r="BZ37" s="10">
        <f t="shared" ref="BZ37:CH37" si="508">SUM(BZ34:BZ36)</f>
        <v>1294.5999999999999</v>
      </c>
      <c r="CA37" s="10">
        <f t="shared" si="508"/>
        <v>468.7</v>
      </c>
      <c r="CB37" s="14">
        <f t="shared" si="508"/>
        <v>468.7</v>
      </c>
      <c r="CC37" s="10">
        <f>(CC34*$CR34+CC35*$CR35+CC36*$CR36)/$CR37</f>
        <v>0.20999103942652331</v>
      </c>
      <c r="CD37" s="14">
        <f t="shared" si="508"/>
        <v>0</v>
      </c>
      <c r="CE37" s="10">
        <f>(CE34*$CR34+CE35*$CR35+CE36*$CR36)/$CR37</f>
        <v>0</v>
      </c>
      <c r="CF37" s="14">
        <f t="shared" si="508"/>
        <v>0</v>
      </c>
      <c r="CG37" s="10">
        <f>(CG34*$CR34+CG35*$CR35+CG36*$CR36)/$CR37</f>
        <v>0</v>
      </c>
      <c r="CH37" s="14">
        <f t="shared" si="508"/>
        <v>0</v>
      </c>
      <c r="CI37" s="10">
        <f t="shared" ref="CI37:CM37" si="509">(CI34*$CR34+CI35*$CR35+CI36*$CR36)/$CR37</f>
        <v>0.79000896057347669</v>
      </c>
      <c r="CJ37" s="10">
        <f t="shared" si="509"/>
        <v>0.79000896057347669</v>
      </c>
      <c r="CK37" s="10">
        <f t="shared" si="509"/>
        <v>0.56750211890059321</v>
      </c>
      <c r="CL37" s="10">
        <f t="shared" si="509"/>
        <v>0.11040706605222735</v>
      </c>
      <c r="CM37" s="10">
        <f t="shared" si="509"/>
        <v>0</v>
      </c>
      <c r="CN37" s="32">
        <f t="shared" ref="CN37:CP37" si="510">SUM(CN34:CN36)</f>
        <v>0</v>
      </c>
      <c r="CO37" s="52">
        <f t="shared" si="510"/>
        <v>2232</v>
      </c>
      <c r="CP37" s="14">
        <f t="shared" si="510"/>
        <v>5175</v>
      </c>
      <c r="CQ37" s="10">
        <f>SUM(CQ34:CQ36)</f>
        <v>63</v>
      </c>
      <c r="CR37" s="10">
        <f t="shared" ref="CR37:CS37" si="511">SUM(CR34:CR36)</f>
        <v>63</v>
      </c>
      <c r="CS37" s="52">
        <f t="shared" si="511"/>
        <v>19</v>
      </c>
      <c r="CW37" s="28" t="s">
        <v>45</v>
      </c>
      <c r="CX37" s="10">
        <f>SUM(CX34:CX36)</f>
        <v>0</v>
      </c>
      <c r="CY37" s="10">
        <f t="shared" ref="CY37:DA37" si="512">SUM(CY34:CY36)</f>
        <v>0</v>
      </c>
      <c r="CZ37" s="10">
        <f t="shared" si="512"/>
        <v>0</v>
      </c>
      <c r="DA37" s="14">
        <f t="shared" si="512"/>
        <v>0</v>
      </c>
      <c r="DN37" s="52">
        <f t="shared" ref="DN37" si="513">SUM(DN34:DN36)</f>
        <v>0</v>
      </c>
      <c r="DP37" s="29">
        <f>SUM(DP34:DP36)</f>
        <v>63</v>
      </c>
      <c r="DQ37" s="29">
        <f t="shared" ref="DQ37" si="514">SUM(DQ34:DQ36)</f>
        <v>63</v>
      </c>
      <c r="DV37" s="28" t="s">
        <v>45</v>
      </c>
      <c r="DW37" s="10">
        <f>SUM(DW34:DW36)</f>
        <v>0</v>
      </c>
      <c r="DX37" s="10">
        <f t="shared" ref="DX37:DZ37" si="515">SUM(DX34:DX36)</f>
        <v>0</v>
      </c>
      <c r="DY37" s="10">
        <f t="shared" si="515"/>
        <v>0</v>
      </c>
      <c r="DZ37" s="14">
        <f t="shared" si="515"/>
        <v>0</v>
      </c>
      <c r="EM37" s="52">
        <f t="shared" ref="EM37" si="516">SUM(EM34:EM36)</f>
        <v>0</v>
      </c>
      <c r="EO37" s="29">
        <f>SUM(EO34:EO36)</f>
        <v>63</v>
      </c>
      <c r="EP37" s="29">
        <f t="shared" ref="EP37" si="517">SUM(EP34:EP36)</f>
        <v>63</v>
      </c>
      <c r="EU37" s="28" t="s">
        <v>45</v>
      </c>
      <c r="EV37" s="10">
        <f>SUM(EV34:EV36)</f>
        <v>0</v>
      </c>
      <c r="EW37" s="10">
        <f t="shared" ref="EW37:EY37" si="518">SUM(EW34:EW36)</f>
        <v>0</v>
      </c>
      <c r="EX37" s="10">
        <f t="shared" si="518"/>
        <v>0</v>
      </c>
      <c r="EY37" s="14">
        <f t="shared" si="518"/>
        <v>0</v>
      </c>
      <c r="FL37" s="52">
        <f t="shared" ref="FL37" si="519">SUM(FL34:FL36)</f>
        <v>0</v>
      </c>
      <c r="FN37" s="29">
        <f>SUM(FN34:FN36)</f>
        <v>63</v>
      </c>
      <c r="FO37" s="29">
        <f t="shared" ref="FO37" si="520">SUM(FO34:FO36)</f>
        <v>63</v>
      </c>
      <c r="FT37" s="28" t="s">
        <v>45</v>
      </c>
      <c r="FU37" s="10">
        <f>SUM(FU34:FU36)</f>
        <v>0</v>
      </c>
      <c r="FV37" s="10">
        <f t="shared" ref="FV37:FX37" si="521">SUM(FV34:FV36)</f>
        <v>0</v>
      </c>
      <c r="FW37" s="10">
        <f t="shared" si="521"/>
        <v>0</v>
      </c>
      <c r="FX37" s="14">
        <f t="shared" si="521"/>
        <v>0</v>
      </c>
      <c r="GK37" s="52">
        <f t="shared" ref="GK37" si="522">SUM(GK34:GK36)</f>
        <v>0</v>
      </c>
      <c r="GM37" s="29">
        <f>SUM(GM34:GM36)</f>
        <v>63</v>
      </c>
      <c r="GN37" s="29">
        <f t="shared" ref="GN37" si="523">SUM(GN34:GN36)</f>
        <v>63</v>
      </c>
      <c r="GS37" s="28" t="s">
        <v>45</v>
      </c>
      <c r="GT37" s="10">
        <f>SUM(GT34:GT36)</f>
        <v>0</v>
      </c>
      <c r="GU37" s="10">
        <f t="shared" ref="GU37:GW37" si="524">SUM(GU34:GU36)</f>
        <v>0</v>
      </c>
      <c r="GV37" s="10">
        <f t="shared" si="524"/>
        <v>0</v>
      </c>
      <c r="GW37" s="14">
        <f t="shared" si="524"/>
        <v>0</v>
      </c>
      <c r="HJ37" s="52">
        <f t="shared" ref="HJ37" si="525">SUM(HJ34:HJ36)</f>
        <v>0</v>
      </c>
      <c r="HL37" s="29">
        <f>SUM(HL34:HL36)</f>
        <v>63</v>
      </c>
      <c r="HM37" s="29">
        <f t="shared" ref="HM37" si="526">SUM(HM34:HM36)</f>
        <v>63</v>
      </c>
      <c r="HR37" s="28" t="s">
        <v>45</v>
      </c>
      <c r="HS37" s="10">
        <f>SUM(HS34:HS36)</f>
        <v>0</v>
      </c>
      <c r="HT37" s="10">
        <f t="shared" ref="HT37:HV37" si="527">SUM(HT34:HT36)</f>
        <v>0</v>
      </c>
      <c r="HU37" s="10">
        <f t="shared" si="527"/>
        <v>0</v>
      </c>
      <c r="HV37" s="14">
        <f t="shared" si="527"/>
        <v>0</v>
      </c>
      <c r="II37" s="52">
        <f t="shared" ref="II37" si="528">SUM(II34:II36)</f>
        <v>0</v>
      </c>
      <c r="IK37" s="29">
        <f>SUM(IK34:IK36)</f>
        <v>63</v>
      </c>
      <c r="IL37" s="29">
        <f t="shared" ref="IL37" si="529">SUM(IL34:IL36)</f>
        <v>63</v>
      </c>
      <c r="IQ37" s="28" t="s">
        <v>45</v>
      </c>
      <c r="IR37" s="10">
        <f>SUM(IR34:IR36)</f>
        <v>0</v>
      </c>
      <c r="IS37" s="10">
        <f t="shared" ref="IS37:IU37" si="530">SUM(IS34:IS36)</f>
        <v>0</v>
      </c>
      <c r="IT37" s="10">
        <f t="shared" si="530"/>
        <v>0</v>
      </c>
      <c r="IU37" s="14">
        <f t="shared" si="530"/>
        <v>0</v>
      </c>
      <c r="JH37" s="52">
        <f t="shared" ref="JH37" si="531">SUM(JH34:JH36)</f>
        <v>0</v>
      </c>
      <c r="JJ37" s="29">
        <f>SUM(JJ34:JJ36)</f>
        <v>63</v>
      </c>
      <c r="JK37" s="29">
        <f t="shared" ref="JK37" si="532">SUM(JK34:JK36)</f>
        <v>63</v>
      </c>
      <c r="JP37" s="28" t="s">
        <v>45</v>
      </c>
      <c r="JQ37" s="10">
        <f>SUM(JQ34:JQ36)</f>
        <v>0</v>
      </c>
      <c r="JR37" s="10">
        <f t="shared" ref="JR37:JT37" si="533">SUM(JR34:JR36)</f>
        <v>0</v>
      </c>
      <c r="JS37" s="10">
        <f t="shared" si="533"/>
        <v>0</v>
      </c>
      <c r="JT37" s="14">
        <f t="shared" si="533"/>
        <v>0</v>
      </c>
      <c r="KG37" s="52">
        <f t="shared" ref="KG37" si="534">SUM(KG34:KG36)</f>
        <v>0</v>
      </c>
      <c r="KI37" s="29">
        <f>SUM(KI34:KI36)</f>
        <v>63</v>
      </c>
      <c r="KJ37" s="29">
        <f t="shared" ref="KJ37" si="535">SUM(KJ34:KJ36)</f>
        <v>63</v>
      </c>
    </row>
    <row r="38" spans="1:298" ht="14" x14ac:dyDescent="0.35">
      <c r="A38" s="24" t="s">
        <v>51</v>
      </c>
      <c r="B38" s="12" t="s">
        <v>58</v>
      </c>
      <c r="C38" s="19">
        <f>$B$4-F38-H38-J38</f>
        <v>0</v>
      </c>
      <c r="D38" s="19">
        <f>$B$4-E38-F38-H38-J38</f>
        <v>0</v>
      </c>
      <c r="E38" s="2">
        <v>0</v>
      </c>
      <c r="F38" s="2">
        <v>744</v>
      </c>
      <c r="G38" s="121">
        <f t="shared" si="60"/>
        <v>100</v>
      </c>
      <c r="H38" s="2">
        <v>0</v>
      </c>
      <c r="I38" s="121">
        <f t="shared" si="3"/>
        <v>0</v>
      </c>
      <c r="J38" s="19">
        <v>0</v>
      </c>
      <c r="K38" s="121">
        <f t="shared" si="4"/>
        <v>0</v>
      </c>
      <c r="L38" s="2">
        <v>0</v>
      </c>
      <c r="M38" s="121">
        <f t="shared" si="5"/>
        <v>0</v>
      </c>
      <c r="N38" s="121">
        <f t="shared" si="6"/>
        <v>0</v>
      </c>
      <c r="O38" s="135">
        <v>0</v>
      </c>
      <c r="P38" s="121">
        <v>17.702110699999999</v>
      </c>
      <c r="Q38" s="2">
        <f>L38/$B$4</f>
        <v>0</v>
      </c>
      <c r="R38" s="9">
        <f>SUM(D38,E38,F38,H38,J38)</f>
        <v>744</v>
      </c>
      <c r="S38" s="27">
        <v>0</v>
      </c>
      <c r="T38" s="2">
        <v>21</v>
      </c>
      <c r="U38" s="2">
        <v>21</v>
      </c>
      <c r="V38" s="2">
        <v>0</v>
      </c>
      <c r="W38" s="2">
        <f>SUM(G38,I38,K38,N38,Q38)</f>
        <v>100</v>
      </c>
      <c r="Y38" s="24" t="s">
        <v>51</v>
      </c>
      <c r="Z38" s="12" t="s">
        <v>58</v>
      </c>
      <c r="AA38" s="19">
        <f>$Z$4-AD38-AF38-AH38</f>
        <v>0</v>
      </c>
      <c r="AB38" s="19">
        <f>$Z$4-AC38-AD38-AF38-AH38</f>
        <v>0</v>
      </c>
      <c r="AC38" s="2">
        <v>0</v>
      </c>
      <c r="AD38" s="2">
        <v>744</v>
      </c>
      <c r="AE38" s="2">
        <f t="shared" si="344"/>
        <v>1</v>
      </c>
      <c r="AF38" s="2">
        <v>0</v>
      </c>
      <c r="AG38" s="2">
        <f t="shared" si="345"/>
        <v>0</v>
      </c>
      <c r="AH38" s="2">
        <v>0</v>
      </c>
      <c r="AI38" s="2">
        <f t="shared" si="346"/>
        <v>0</v>
      </c>
      <c r="AJ38" s="2">
        <v>0</v>
      </c>
      <c r="AK38" s="2">
        <f t="shared" ref="AK38" si="536">AA38/$Z$4</f>
        <v>0</v>
      </c>
      <c r="AL38" s="2">
        <f t="shared" ref="AL38" si="537">(AA38-AJ38)/$Z$4</f>
        <v>0</v>
      </c>
      <c r="AM38" s="128">
        <f t="shared" ref="AM38" si="538">IF((AND(AB38=0,AD38=0)),0,(AD38+AJ38)/(AB38+AD38+AJ38))</f>
        <v>1</v>
      </c>
      <c r="AN38" s="2">
        <f t="shared" ref="AN38" si="539">AR38/($Z$4*AT38)</f>
        <v>0</v>
      </c>
      <c r="AO38" s="2">
        <f t="shared" ref="AO38" si="540">AJ38/$Z$4</f>
        <v>0</v>
      </c>
      <c r="AP38" s="2">
        <v>0</v>
      </c>
      <c r="AQ38" s="9">
        <f t="shared" si="352"/>
        <v>744</v>
      </c>
      <c r="AR38" s="2">
        <v>0</v>
      </c>
      <c r="AS38" s="2">
        <v>21</v>
      </c>
      <c r="AT38" s="2">
        <v>21</v>
      </c>
      <c r="AU38" s="2">
        <v>0</v>
      </c>
      <c r="AV38" s="63">
        <f>SUM(AE38,AG38,AI38,AL38,AO38)</f>
        <v>1</v>
      </c>
      <c r="AX38" s="24" t="s">
        <v>51</v>
      </c>
      <c r="AY38" s="12" t="s">
        <v>58</v>
      </c>
      <c r="AZ38" s="2">
        <f>$AY$4-BC38-BE38-BG38</f>
        <v>0</v>
      </c>
      <c r="BA38" s="2">
        <f>$AY$4-BB38-BC38-BE38-BG38</f>
        <v>0</v>
      </c>
      <c r="BB38" s="2">
        <f>'[37]UNIT DATA'!L6</f>
        <v>0</v>
      </c>
      <c r="BC38" s="2">
        <f>'[37]UNIT DATA'!M6</f>
        <v>720</v>
      </c>
      <c r="BD38" s="2">
        <f>BC38/$AY$4</f>
        <v>1</v>
      </c>
      <c r="BE38" s="2">
        <f>'[37]UNIT DATA'!$N$6</f>
        <v>0</v>
      </c>
      <c r="BF38" s="2">
        <f>BE38/$AY$4</f>
        <v>0</v>
      </c>
      <c r="BG38" s="2">
        <f>'[37]UNIT DATA'!$O$6</f>
        <v>0</v>
      </c>
      <c r="BH38" s="2">
        <f>BG38/$AY$4</f>
        <v>0</v>
      </c>
      <c r="BI38" s="2">
        <f>'[37]UNIT DATA'!$P$6</f>
        <v>0</v>
      </c>
      <c r="BJ38" s="2">
        <f>BI38/$AY$4</f>
        <v>0</v>
      </c>
      <c r="BK38" s="2">
        <f>(AZ38-BI38)/$AY$4</f>
        <v>0</v>
      </c>
      <c r="BL38" s="2">
        <f t="shared" ref="BL38:BN38" si="541">BK38/$AY$4</f>
        <v>0</v>
      </c>
      <c r="BM38" s="2">
        <f t="shared" si="541"/>
        <v>0</v>
      </c>
      <c r="BN38" s="2">
        <f t="shared" si="541"/>
        <v>0</v>
      </c>
      <c r="BO38" s="2">
        <v>0</v>
      </c>
      <c r="BP38" s="9">
        <f t="shared" si="358"/>
        <v>720</v>
      </c>
      <c r="BQ38" s="27">
        <f>'[37]UNIT DATA'!$F$6</f>
        <v>0</v>
      </c>
      <c r="BR38" s="2">
        <v>21</v>
      </c>
      <c r="BS38" s="2">
        <v>21</v>
      </c>
      <c r="BT38" s="2">
        <f>'[37]UNIT DATA'!$E$6</f>
        <v>0</v>
      </c>
      <c r="BU38" s="63">
        <f>SUM(BD38,BF38,BH38,BK38,BN38)</f>
        <v>1</v>
      </c>
      <c r="BW38" s="24" t="s">
        <v>51</v>
      </c>
      <c r="BX38" s="12" t="s">
        <v>58</v>
      </c>
      <c r="BY38" s="2">
        <f t="shared" ref="BY38" si="542">$BX$4-CB38-CD38-CF38</f>
        <v>0</v>
      </c>
      <c r="BZ38" s="2">
        <f t="shared" ref="BZ38" si="543">$BX$4-CA38-CB38-CD38-CF38</f>
        <v>0</v>
      </c>
      <c r="CA38" s="2">
        <f>'[38]UNIT DATA'!L6</f>
        <v>0</v>
      </c>
      <c r="CB38" s="2">
        <f>'[38]UNIT DATA'!M6</f>
        <v>744</v>
      </c>
      <c r="CC38" s="2">
        <f>CB38/$BX$4</f>
        <v>1</v>
      </c>
      <c r="CD38" s="2">
        <f>'[38]UNIT DATA'!$N6</f>
        <v>0</v>
      </c>
      <c r="CE38" s="2">
        <f>CD38/$BX$4</f>
        <v>0</v>
      </c>
      <c r="CF38" s="2">
        <f>'[38]UNIT DATA'!$O6</f>
        <v>0</v>
      </c>
      <c r="CG38" s="2">
        <f>CF38/$BX$4</f>
        <v>0</v>
      </c>
      <c r="CH38" s="2">
        <f>'[38]UNIT DATA'!$P6</f>
        <v>0</v>
      </c>
      <c r="CI38" s="2">
        <f t="shared" ref="CI38" si="544">BY38/$BX$4</f>
        <v>0</v>
      </c>
      <c r="CJ38" s="2">
        <f t="shared" ref="CJ38" si="545">(BY38-CH38)/$BX$4</f>
        <v>0</v>
      </c>
      <c r="CK38" s="128">
        <f t="shared" ref="CK38" si="546">IF((AND(BZ38=0,CB38=0)),0,(CB38+CH38)/(BZ38+CB38+CH38))</f>
        <v>1</v>
      </c>
      <c r="CL38" s="2">
        <f t="shared" ref="CL38" si="547">CP38/($BX$4*CR38)</f>
        <v>0</v>
      </c>
      <c r="CM38" s="2">
        <f t="shared" ref="CM38" si="548">CH38/$BX$4</f>
        <v>0</v>
      </c>
      <c r="CN38" s="2">
        <f>'[38]UNIT DATA'!$Q$6</f>
        <v>0</v>
      </c>
      <c r="CO38" s="9">
        <f t="shared" si="368"/>
        <v>744</v>
      </c>
      <c r="CP38" s="2">
        <f>'[38]UNIT DATA'!$F$6</f>
        <v>0</v>
      </c>
      <c r="CQ38" s="2">
        <v>21</v>
      </c>
      <c r="CR38" s="2">
        <v>21</v>
      </c>
      <c r="CS38" s="2">
        <f>'[38]UNIT DATA'!$E$6</f>
        <v>0</v>
      </c>
      <c r="CT38" s="63">
        <f>SUM(CC38,CE38,CG38,CJ38,CM38)</f>
        <v>1</v>
      </c>
      <c r="CV38" s="24" t="s">
        <v>51</v>
      </c>
      <c r="CW38" s="12" t="s">
        <v>58</v>
      </c>
      <c r="DN38" s="9">
        <f t="shared" si="370"/>
        <v>0</v>
      </c>
      <c r="DP38" s="2">
        <v>21</v>
      </c>
      <c r="DQ38" s="2">
        <v>21</v>
      </c>
      <c r="DS38" s="63">
        <f>SUM(DB38,DD38,DF38,DI38,DL38)</f>
        <v>0</v>
      </c>
      <c r="DU38" s="24" t="s">
        <v>51</v>
      </c>
      <c r="DV38" s="12" t="s">
        <v>58</v>
      </c>
      <c r="EM38" s="9">
        <f t="shared" si="372"/>
        <v>0</v>
      </c>
      <c r="EO38" s="2">
        <v>21</v>
      </c>
      <c r="EP38" s="2">
        <v>21</v>
      </c>
      <c r="ER38" s="63">
        <f>SUM(EA38,EC38,EE38,EH38,EK38)</f>
        <v>0</v>
      </c>
      <c r="ET38" s="24" t="s">
        <v>51</v>
      </c>
      <c r="EU38" s="12" t="s">
        <v>58</v>
      </c>
      <c r="FL38" s="9">
        <f t="shared" si="374"/>
        <v>0</v>
      </c>
      <c r="FN38" s="2">
        <v>21</v>
      </c>
      <c r="FO38" s="2">
        <v>21</v>
      </c>
      <c r="FQ38" s="63">
        <f>SUM(EZ38,FB38,FD38,FG38,FJ38)</f>
        <v>0</v>
      </c>
      <c r="FS38" s="24" t="s">
        <v>51</v>
      </c>
      <c r="FT38" s="12" t="s">
        <v>58</v>
      </c>
      <c r="GK38" s="9">
        <f t="shared" si="376"/>
        <v>0</v>
      </c>
      <c r="GM38" s="2">
        <v>21</v>
      </c>
      <c r="GN38" s="2">
        <v>21</v>
      </c>
      <c r="GP38" s="63">
        <f>SUM(FY38,GA38,GC38,GF38,GI38)</f>
        <v>0</v>
      </c>
      <c r="GR38" s="24" t="s">
        <v>51</v>
      </c>
      <c r="GS38" s="12" t="s">
        <v>58</v>
      </c>
      <c r="HJ38" s="9">
        <f t="shared" si="378"/>
        <v>0</v>
      </c>
      <c r="HL38" s="2">
        <v>21</v>
      </c>
      <c r="HM38" s="2">
        <v>21</v>
      </c>
      <c r="HO38" s="63">
        <f>SUM(GX38,GZ38,HB38,HE38,HH38)</f>
        <v>0</v>
      </c>
      <c r="HQ38" s="24" t="s">
        <v>51</v>
      </c>
      <c r="HR38" s="12" t="s">
        <v>58</v>
      </c>
      <c r="II38" s="9">
        <f t="shared" ref="II38" si="549">SUM(HT38,HU38,HV38,HX38,HZ38)</f>
        <v>0</v>
      </c>
      <c r="IK38" s="2">
        <v>21</v>
      </c>
      <c r="IL38" s="2">
        <v>21</v>
      </c>
      <c r="IN38" s="63">
        <f>SUM(HW38,HY38,IA38,ID38,IG38)</f>
        <v>0</v>
      </c>
      <c r="IP38" s="24" t="s">
        <v>51</v>
      </c>
      <c r="IQ38" s="12" t="s">
        <v>58</v>
      </c>
      <c r="JH38" s="9">
        <f t="shared" ref="JH38" si="550">SUM(IS38,IT38,IU38,IW38,IY38)</f>
        <v>0</v>
      </c>
      <c r="JJ38" s="2">
        <v>21</v>
      </c>
      <c r="JK38" s="2">
        <v>21</v>
      </c>
      <c r="JM38" s="63">
        <f>SUM(IV38,IX38,IZ38,JC38,JF38)</f>
        <v>0</v>
      </c>
      <c r="JO38" s="24" t="s">
        <v>51</v>
      </c>
      <c r="JP38" s="12" t="s">
        <v>58</v>
      </c>
      <c r="KG38" s="9">
        <f t="shared" ref="KG38" si="551">SUM(JR38,JS38,JT38,JV38,JX38)</f>
        <v>0</v>
      </c>
      <c r="KI38" s="2">
        <v>21</v>
      </c>
      <c r="KJ38" s="2">
        <v>21</v>
      </c>
      <c r="KL38" s="63">
        <f>SUM(JU38,JW38,JY38,KB38,KE38)</f>
        <v>0</v>
      </c>
    </row>
    <row r="39" spans="1:298" ht="14" hidden="1" x14ac:dyDescent="0.35">
      <c r="A39" s="24"/>
      <c r="B39" s="28" t="s">
        <v>45</v>
      </c>
      <c r="C39" s="29">
        <f>SUM(C38:C38)</f>
        <v>0</v>
      </c>
      <c r="D39" s="29">
        <f>SUM(D38:D38)</f>
        <v>0</v>
      </c>
      <c r="E39" s="29">
        <f>SUM(E38:E38)</f>
        <v>0</v>
      </c>
      <c r="F39" s="29">
        <f>SUM(F38:F38)</f>
        <v>744</v>
      </c>
      <c r="G39" s="121">
        <f t="shared" si="60"/>
        <v>100</v>
      </c>
      <c r="H39" s="10">
        <f>SUM(H38:H38)</f>
        <v>0</v>
      </c>
      <c r="I39" s="121">
        <f t="shared" si="3"/>
        <v>0</v>
      </c>
      <c r="J39" s="11">
        <f>SUM(J38:J38)</f>
        <v>0</v>
      </c>
      <c r="K39" s="121">
        <f t="shared" si="4"/>
        <v>0</v>
      </c>
      <c r="L39" s="10">
        <f>SUM(L38:L38)</f>
        <v>0</v>
      </c>
      <c r="M39" s="121">
        <f t="shared" si="5"/>
        <v>0</v>
      </c>
      <c r="N39" s="121">
        <f t="shared" si="6"/>
        <v>0</v>
      </c>
      <c r="O39" s="133">
        <v>1.5590968999999999</v>
      </c>
      <c r="P39" s="133">
        <v>37.679675699999997</v>
      </c>
      <c r="Q39" s="129">
        <f>(Q38*U38)/U39</f>
        <v>0</v>
      </c>
      <c r="R39" s="23">
        <f>SUM(R38)</f>
        <v>744</v>
      </c>
      <c r="S39" s="43">
        <f>SUM(S38:S38)</f>
        <v>0</v>
      </c>
      <c r="T39" s="29">
        <f>SUM(T38:T38)</f>
        <v>21</v>
      </c>
      <c r="U39" s="29">
        <f>SUM(U38:U38)</f>
        <v>21</v>
      </c>
      <c r="V39" s="29">
        <f>SUM(V38:V38)</f>
        <v>0</v>
      </c>
      <c r="Y39" s="24"/>
      <c r="Z39" s="28" t="s">
        <v>45</v>
      </c>
      <c r="AA39" s="10">
        <f>SUM(AA38)</f>
        <v>0</v>
      </c>
      <c r="AB39" s="10">
        <f t="shared" ref="AB39:AD39" si="552">SUM(AB38)</f>
        <v>0</v>
      </c>
      <c r="AC39" s="10">
        <f t="shared" si="552"/>
        <v>0</v>
      </c>
      <c r="AD39" s="10">
        <f t="shared" si="552"/>
        <v>744</v>
      </c>
      <c r="AE39" s="10">
        <f>(AE38*$AT$38)/$AT$39</f>
        <v>1</v>
      </c>
      <c r="AF39" s="10">
        <f>SUM(AF38)</f>
        <v>0</v>
      </c>
      <c r="AG39" s="10">
        <f>(AG38*$AT$38)/$AT$39</f>
        <v>0</v>
      </c>
      <c r="AH39" s="10">
        <f>SUM(AH38)</f>
        <v>0</v>
      </c>
      <c r="AI39" s="10">
        <f>(AI38*$AT$38)/$AT$39</f>
        <v>0</v>
      </c>
      <c r="AJ39" s="10">
        <f>SUM(AJ38)</f>
        <v>0</v>
      </c>
      <c r="AK39" s="10">
        <f>(AK38*$AT$38)/$AT$39</f>
        <v>0</v>
      </c>
      <c r="AL39" s="10">
        <f t="shared" ref="AL39:AO39" si="553">(AL38*$AT$38)/$AT$39</f>
        <v>0</v>
      </c>
      <c r="AM39" s="10">
        <f t="shared" si="553"/>
        <v>1</v>
      </c>
      <c r="AN39" s="10">
        <f t="shared" si="553"/>
        <v>0</v>
      </c>
      <c r="AO39" s="10">
        <f t="shared" si="553"/>
        <v>0</v>
      </c>
      <c r="AP39" s="10">
        <f>SUM(AP38)</f>
        <v>0</v>
      </c>
      <c r="AQ39" s="10">
        <f>SUM(AQ38)</f>
        <v>744</v>
      </c>
      <c r="AR39" s="10">
        <f>SUM(AR38)</f>
        <v>0</v>
      </c>
      <c r="AS39" s="29">
        <f>SUM(AS38:AS38)</f>
        <v>21</v>
      </c>
      <c r="AT39" s="29">
        <f>SUM(AT38:AT38)</f>
        <v>21</v>
      </c>
      <c r="AU39" s="29">
        <f>SUM(AU38:AU38)</f>
        <v>0</v>
      </c>
      <c r="AX39" s="24"/>
      <c r="AY39" s="28" t="s">
        <v>45</v>
      </c>
      <c r="AZ39" s="10">
        <f>SUM(AZ38)</f>
        <v>0</v>
      </c>
      <c r="BA39" s="10">
        <f t="shared" ref="BA39:BI43" si="554">SUM(BA38)</f>
        <v>0</v>
      </c>
      <c r="BB39" s="10">
        <f t="shared" si="554"/>
        <v>0</v>
      </c>
      <c r="BC39" s="10">
        <f t="shared" si="554"/>
        <v>720</v>
      </c>
      <c r="BD39" s="10">
        <f>(BD38*$BS38)/$BS39</f>
        <v>1</v>
      </c>
      <c r="BE39" s="10">
        <f t="shared" si="554"/>
        <v>0</v>
      </c>
      <c r="BF39" s="10">
        <f>(BF38*$BS38)/$BS39</f>
        <v>0</v>
      </c>
      <c r="BG39" s="10">
        <f t="shared" si="554"/>
        <v>0</v>
      </c>
      <c r="BH39" s="10">
        <f>(BH38*$BS38)/$BS39</f>
        <v>0</v>
      </c>
      <c r="BI39" s="10">
        <f t="shared" si="554"/>
        <v>0</v>
      </c>
      <c r="BJ39" s="10">
        <f>(BJ38*$BS38)/$BS39</f>
        <v>0</v>
      </c>
      <c r="BK39" s="10">
        <f>(BK38*BS38)/BS39</f>
        <v>0</v>
      </c>
      <c r="BL39" s="10">
        <f>(BL38*$BS38)/$BS39</f>
        <v>0</v>
      </c>
      <c r="BM39" s="10">
        <f t="shared" ref="BM39:BN39" si="555">(BM38*$BS38)/$BS39</f>
        <v>0</v>
      </c>
      <c r="BN39" s="10">
        <f t="shared" si="555"/>
        <v>0</v>
      </c>
      <c r="BO39" s="10">
        <f t="shared" ref="BO39:BQ39" si="556">SUM(BO38)</f>
        <v>0</v>
      </c>
      <c r="BP39" s="10">
        <f>SUM(BP38)</f>
        <v>720</v>
      </c>
      <c r="BQ39" s="100">
        <f t="shared" si="556"/>
        <v>0</v>
      </c>
      <c r="BR39" s="10">
        <f>SUM(BR38:BR38)</f>
        <v>21</v>
      </c>
      <c r="BS39" s="10">
        <f t="shared" ref="BS39:BT39" si="557">SUM(BS38:BS38)</f>
        <v>21</v>
      </c>
      <c r="BT39" s="10">
        <f t="shared" si="557"/>
        <v>0</v>
      </c>
      <c r="BW39" s="24"/>
      <c r="BX39" s="28" t="s">
        <v>45</v>
      </c>
      <c r="BY39" s="10">
        <f>SUM(BY38)</f>
        <v>0</v>
      </c>
      <c r="BZ39" s="10">
        <f t="shared" ref="BZ39:CH43" si="558">SUM(BZ38)</f>
        <v>0</v>
      </c>
      <c r="CA39" s="10">
        <f t="shared" si="558"/>
        <v>0</v>
      </c>
      <c r="CB39" s="10">
        <f t="shared" si="558"/>
        <v>744</v>
      </c>
      <c r="CC39" s="10">
        <f>(CC38*$CR38)/$CR39</f>
        <v>1</v>
      </c>
      <c r="CD39" s="10">
        <f t="shared" si="558"/>
        <v>0</v>
      </c>
      <c r="CE39" s="10">
        <f>(CE38*$CR38)/$CR39</f>
        <v>0</v>
      </c>
      <c r="CF39" s="10">
        <f t="shared" si="558"/>
        <v>0</v>
      </c>
      <c r="CG39" s="10">
        <f>(CG38*$CR38)/$CR39</f>
        <v>0</v>
      </c>
      <c r="CH39" s="10">
        <f t="shared" si="558"/>
        <v>0</v>
      </c>
      <c r="CI39" s="10">
        <f t="shared" ref="CI39:CM39" si="559">(CI38*$CR38)/$CR39</f>
        <v>0</v>
      </c>
      <c r="CJ39" s="10">
        <f t="shared" si="559"/>
        <v>0</v>
      </c>
      <c r="CK39" s="10">
        <f t="shared" si="559"/>
        <v>1</v>
      </c>
      <c r="CL39" s="10">
        <f t="shared" si="559"/>
        <v>0</v>
      </c>
      <c r="CM39" s="10">
        <f t="shared" si="559"/>
        <v>0</v>
      </c>
      <c r="CN39" s="10">
        <f t="shared" ref="CN39" si="560">SUM(CN38)</f>
        <v>0</v>
      </c>
      <c r="CO39" s="10">
        <f>SUM(CO38)</f>
        <v>744</v>
      </c>
      <c r="CP39" s="10">
        <f>SUM(CP38:CP38)</f>
        <v>0</v>
      </c>
      <c r="CQ39" s="10">
        <f>SUM(CQ38:CQ38)</f>
        <v>21</v>
      </c>
      <c r="CR39" s="10">
        <f t="shared" ref="CR39:CS39" si="561">SUM(CR38:CR38)</f>
        <v>21</v>
      </c>
      <c r="CS39" s="10">
        <f t="shared" si="561"/>
        <v>0</v>
      </c>
      <c r="CV39" s="24"/>
      <c r="CW39" s="28" t="s">
        <v>45</v>
      </c>
      <c r="CX39" s="10">
        <f>SUM(CX38)</f>
        <v>0</v>
      </c>
      <c r="CY39" s="10">
        <f t="shared" ref="CY39:DA39" si="562">SUM(CY38)</f>
        <v>0</v>
      </c>
      <c r="CZ39" s="10">
        <f t="shared" si="562"/>
        <v>0</v>
      </c>
      <c r="DA39" s="10">
        <f t="shared" si="562"/>
        <v>0</v>
      </c>
      <c r="DN39" s="10">
        <f>SUM(DN38)</f>
        <v>0</v>
      </c>
      <c r="DP39" s="29">
        <f>SUM(DP38:DP38)</f>
        <v>21</v>
      </c>
      <c r="DQ39" s="10">
        <f t="shared" ref="DQ39" si="563">SUM(DQ38:DQ38)</f>
        <v>21</v>
      </c>
      <c r="DU39" s="24"/>
      <c r="DV39" s="28" t="s">
        <v>45</v>
      </c>
      <c r="DW39" s="10">
        <f>SUM(DW38)</f>
        <v>0</v>
      </c>
      <c r="DX39" s="10">
        <f t="shared" ref="DX39:DZ39" si="564">SUM(DX38)</f>
        <v>0</v>
      </c>
      <c r="DY39" s="10">
        <f t="shared" si="564"/>
        <v>0</v>
      </c>
      <c r="DZ39" s="10">
        <f t="shared" si="564"/>
        <v>0</v>
      </c>
      <c r="EM39" s="10">
        <f>SUM(EM38)</f>
        <v>0</v>
      </c>
      <c r="EO39" s="29">
        <f>SUM(EO38:EO38)</f>
        <v>21</v>
      </c>
      <c r="EP39" s="10">
        <f t="shared" ref="EP39" si="565">SUM(EP38:EP38)</f>
        <v>21</v>
      </c>
      <c r="ET39" s="24"/>
      <c r="EU39" s="28" t="s">
        <v>45</v>
      </c>
      <c r="EV39" s="10">
        <f>SUM(EV38)</f>
        <v>0</v>
      </c>
      <c r="EW39" s="10">
        <f t="shared" ref="EW39:EY39" si="566">SUM(EW38)</f>
        <v>0</v>
      </c>
      <c r="EX39" s="10">
        <f t="shared" si="566"/>
        <v>0</v>
      </c>
      <c r="EY39" s="10">
        <f t="shared" si="566"/>
        <v>0</v>
      </c>
      <c r="FL39" s="10">
        <f>SUM(FL38)</f>
        <v>0</v>
      </c>
      <c r="FN39" s="29">
        <f>SUM(FN38:FN38)</f>
        <v>21</v>
      </c>
      <c r="FO39" s="10">
        <f t="shared" ref="FO39" si="567">SUM(FO38:FO38)</f>
        <v>21</v>
      </c>
      <c r="FS39" s="24"/>
      <c r="FT39" s="28" t="s">
        <v>45</v>
      </c>
      <c r="FU39" s="10">
        <f>SUM(FU38)</f>
        <v>0</v>
      </c>
      <c r="FV39" s="10">
        <f t="shared" ref="FV39:FX39" si="568">SUM(FV38)</f>
        <v>0</v>
      </c>
      <c r="FW39" s="10">
        <f t="shared" si="568"/>
        <v>0</v>
      </c>
      <c r="FX39" s="10">
        <f t="shared" si="568"/>
        <v>0</v>
      </c>
      <c r="GK39" s="10">
        <f>SUM(GK38)</f>
        <v>0</v>
      </c>
      <c r="GM39" s="29">
        <f>SUM(GM38:GM38)</f>
        <v>21</v>
      </c>
      <c r="GN39" s="10">
        <f t="shared" ref="GN39" si="569">SUM(GN38:GN38)</f>
        <v>21</v>
      </c>
      <c r="GR39" s="24"/>
      <c r="GS39" s="28" t="s">
        <v>45</v>
      </c>
      <c r="GT39" s="10">
        <f>SUM(GT38)</f>
        <v>0</v>
      </c>
      <c r="GU39" s="10">
        <f t="shared" ref="GU39:GW39" si="570">SUM(GU38)</f>
        <v>0</v>
      </c>
      <c r="GV39" s="10">
        <f t="shared" si="570"/>
        <v>0</v>
      </c>
      <c r="GW39" s="10">
        <f t="shared" si="570"/>
        <v>0</v>
      </c>
      <c r="HJ39" s="10">
        <f>SUM(HJ38)</f>
        <v>0</v>
      </c>
      <c r="HL39" s="29">
        <f>SUM(HL38:HL38)</f>
        <v>21</v>
      </c>
      <c r="HM39" s="10">
        <f t="shared" ref="HM39" si="571">SUM(HM38:HM38)</f>
        <v>21</v>
      </c>
      <c r="HQ39" s="24"/>
      <c r="HR39" s="28" t="s">
        <v>45</v>
      </c>
      <c r="HS39" s="10">
        <f>SUM(HS38)</f>
        <v>0</v>
      </c>
      <c r="HT39" s="10">
        <f t="shared" ref="HT39:HV39" si="572">SUM(HT38)</f>
        <v>0</v>
      </c>
      <c r="HU39" s="10">
        <f t="shared" si="572"/>
        <v>0</v>
      </c>
      <c r="HV39" s="10">
        <f t="shared" si="572"/>
        <v>0</v>
      </c>
      <c r="II39" s="10">
        <f>SUM(II38)</f>
        <v>0</v>
      </c>
      <c r="IK39" s="29">
        <f>SUM(IK38:IK38)</f>
        <v>21</v>
      </c>
      <c r="IL39" s="10">
        <f t="shared" ref="IL39" si="573">SUM(IL38:IL38)</f>
        <v>21</v>
      </c>
      <c r="IP39" s="24"/>
      <c r="IQ39" s="28" t="s">
        <v>45</v>
      </c>
      <c r="IR39" s="10">
        <f>SUM(IR38)</f>
        <v>0</v>
      </c>
      <c r="IS39" s="10">
        <f t="shared" ref="IS39:IU39" si="574">SUM(IS38)</f>
        <v>0</v>
      </c>
      <c r="IT39" s="10">
        <f t="shared" si="574"/>
        <v>0</v>
      </c>
      <c r="IU39" s="10">
        <f t="shared" si="574"/>
        <v>0</v>
      </c>
      <c r="JH39" s="10">
        <f>SUM(JH38)</f>
        <v>0</v>
      </c>
      <c r="JJ39" s="29">
        <f>SUM(JJ38:JJ38)</f>
        <v>21</v>
      </c>
      <c r="JK39" s="10">
        <f t="shared" ref="JK39" si="575">SUM(JK38:JK38)</f>
        <v>21</v>
      </c>
      <c r="JO39" s="24"/>
      <c r="JP39" s="28" t="s">
        <v>45</v>
      </c>
      <c r="JQ39" s="10">
        <f>SUM(JQ38)</f>
        <v>0</v>
      </c>
      <c r="JR39" s="10">
        <f t="shared" ref="JR39:JT39" si="576">SUM(JR38)</f>
        <v>0</v>
      </c>
      <c r="JS39" s="10">
        <f t="shared" si="576"/>
        <v>0</v>
      </c>
      <c r="JT39" s="10">
        <f t="shared" si="576"/>
        <v>0</v>
      </c>
      <c r="KG39" s="10">
        <f>SUM(KG38)</f>
        <v>0</v>
      </c>
      <c r="KI39" s="29">
        <f>SUM(KI38:KI38)</f>
        <v>21</v>
      </c>
      <c r="KJ39" s="10">
        <f t="shared" ref="KJ39" si="577">SUM(KJ38:KJ38)</f>
        <v>21</v>
      </c>
    </row>
    <row r="40" spans="1:298" ht="14" x14ac:dyDescent="0.35">
      <c r="A40" s="17" t="s">
        <v>67</v>
      </c>
      <c r="B40" s="12" t="s">
        <v>58</v>
      </c>
      <c r="C40" s="19">
        <f>$B$4-F40-H40-J40</f>
        <v>744</v>
      </c>
      <c r="D40" s="19">
        <f>$B$4-E40-F40-H40-J40</f>
        <v>117.79999999999995</v>
      </c>
      <c r="E40" s="19">
        <v>626.20000000000005</v>
      </c>
      <c r="F40" s="2">
        <v>0</v>
      </c>
      <c r="G40" s="121">
        <f t="shared" si="60"/>
        <v>0</v>
      </c>
      <c r="H40" s="2">
        <v>0</v>
      </c>
      <c r="I40" s="121">
        <f t="shared" si="3"/>
        <v>0</v>
      </c>
      <c r="J40" s="19">
        <v>0</v>
      </c>
      <c r="K40" s="121">
        <f t="shared" si="4"/>
        <v>0</v>
      </c>
      <c r="L40" s="2">
        <v>0</v>
      </c>
      <c r="M40" s="121">
        <f t="shared" si="5"/>
        <v>100</v>
      </c>
      <c r="N40" s="121">
        <f t="shared" si="6"/>
        <v>100</v>
      </c>
      <c r="O40" s="135">
        <v>100</v>
      </c>
      <c r="P40" s="121">
        <v>0</v>
      </c>
      <c r="Q40" s="2">
        <f>L40/$B$4</f>
        <v>0</v>
      </c>
      <c r="R40" s="9">
        <f>SUM(D40,E40,F40,H40,J40)</f>
        <v>744</v>
      </c>
      <c r="S40" s="39">
        <v>1773</v>
      </c>
      <c r="T40" s="2">
        <v>21</v>
      </c>
      <c r="U40" s="2">
        <v>15</v>
      </c>
      <c r="V40" s="2">
        <v>15</v>
      </c>
      <c r="W40" s="2">
        <f>SUM(G40,I40,K40,N40,Q40)</f>
        <v>100</v>
      </c>
      <c r="Y40" s="17" t="s">
        <v>67</v>
      </c>
      <c r="Z40" s="12" t="s">
        <v>58</v>
      </c>
      <c r="AA40" s="19">
        <f>$Z$4-AD40-AF40-AH40</f>
        <v>744</v>
      </c>
      <c r="AB40" s="19">
        <f>$Z$4-AC40-AD40-AF40-AH40</f>
        <v>164.80000000000018</v>
      </c>
      <c r="AC40" s="2">
        <v>579.19999999999982</v>
      </c>
      <c r="AD40" s="2">
        <v>0</v>
      </c>
      <c r="AE40" s="2">
        <f t="shared" si="344"/>
        <v>0</v>
      </c>
      <c r="AF40" s="2">
        <v>0</v>
      </c>
      <c r="AG40" s="2">
        <f t="shared" si="345"/>
        <v>0</v>
      </c>
      <c r="AH40" s="2">
        <v>0</v>
      </c>
      <c r="AI40" s="2">
        <f t="shared" si="346"/>
        <v>0</v>
      </c>
      <c r="AJ40" s="2">
        <v>0</v>
      </c>
      <c r="AK40" s="2">
        <f t="shared" ref="AK40" si="578">AA40/$Z$4</f>
        <v>1</v>
      </c>
      <c r="AL40" s="2">
        <f t="shared" ref="AL40" si="579">(AA40-AJ40)/$Z$4</f>
        <v>1</v>
      </c>
      <c r="AM40" s="128">
        <f t="shared" ref="AM40" si="580">IF((AND(AB40=0,AD40=0)),0,(AD40+AJ40)/(AB40+AD40+AJ40))</f>
        <v>0</v>
      </c>
      <c r="AN40" s="2">
        <f t="shared" ref="AN40" si="581">AR40/($Z$4*AT40)</f>
        <v>0.22195340501792116</v>
      </c>
      <c r="AO40" s="2">
        <f t="shared" ref="AO40" si="582">AJ40/$Z$4</f>
        <v>0</v>
      </c>
      <c r="AP40" s="2">
        <v>0</v>
      </c>
      <c r="AQ40" s="9">
        <f t="shared" si="352"/>
        <v>744</v>
      </c>
      <c r="AR40" s="13">
        <v>2477</v>
      </c>
      <c r="AS40" s="2">
        <v>21</v>
      </c>
      <c r="AT40" s="2">
        <v>15</v>
      </c>
      <c r="AU40" s="2">
        <v>15</v>
      </c>
      <c r="AV40" s="63">
        <f>SUM(AE40,AG40,AI40,AL40,AO40)</f>
        <v>1</v>
      </c>
      <c r="AX40" s="17" t="s">
        <v>67</v>
      </c>
      <c r="AY40" s="12" t="s">
        <v>58</v>
      </c>
      <c r="AZ40" s="2">
        <f>$AY$4-BC40-BE40-BG40</f>
        <v>720</v>
      </c>
      <c r="BA40" s="2">
        <f>$AY$4-BB40-BC40-BE40-BG40</f>
        <v>68</v>
      </c>
      <c r="BB40" s="2">
        <f>'[37]UNIT DATA'!L10</f>
        <v>652</v>
      </c>
      <c r="BC40" s="2">
        <f>'[37]UNIT DATA'!M10</f>
        <v>0</v>
      </c>
      <c r="BD40" s="2">
        <f>BC40/$AY$4</f>
        <v>0</v>
      </c>
      <c r="BE40" s="2">
        <f>'[37]UNIT DATA'!N10</f>
        <v>0</v>
      </c>
      <c r="BF40" s="2">
        <f>BE40/$AY$4</f>
        <v>0</v>
      </c>
      <c r="BG40" s="2">
        <f>'[37]UNIT DATA'!O10</f>
        <v>0</v>
      </c>
      <c r="BH40" s="2">
        <f>BG40/$AY$4</f>
        <v>0</v>
      </c>
      <c r="BI40" s="2">
        <f>'[37]UNIT DATA'!P10</f>
        <v>0</v>
      </c>
      <c r="BJ40" s="2">
        <f>BI40/$AY$4</f>
        <v>0</v>
      </c>
      <c r="BK40" s="2">
        <f>(AZ40-BI40)/$AY$4</f>
        <v>1</v>
      </c>
      <c r="BL40" s="2">
        <f t="shared" ref="BL40:BN40" si="583">BK40/$AY$4</f>
        <v>1.3888888888888889E-3</v>
      </c>
      <c r="BM40" s="2">
        <f t="shared" si="583"/>
        <v>1.9290123456790124E-6</v>
      </c>
      <c r="BN40" s="2">
        <f t="shared" si="583"/>
        <v>2.6791838134430728E-9</v>
      </c>
      <c r="BO40" s="2">
        <v>0</v>
      </c>
      <c r="BP40" s="9">
        <f t="shared" si="358"/>
        <v>720</v>
      </c>
      <c r="BQ40" s="39">
        <f>'[37]UNIT DATA'!$F$10</f>
        <v>1019</v>
      </c>
      <c r="BR40" s="2">
        <v>21</v>
      </c>
      <c r="BS40" s="2">
        <v>15</v>
      </c>
      <c r="BT40" s="9">
        <f>'[37]UNIT DATA'!$E$10</f>
        <v>14.985294117647058</v>
      </c>
      <c r="BU40" s="63">
        <f>SUM(BD40,BF40,BH40,BK40,BN40)</f>
        <v>1.0000000026791838</v>
      </c>
      <c r="BW40" s="17" t="s">
        <v>67</v>
      </c>
      <c r="BX40" s="12" t="s">
        <v>58</v>
      </c>
      <c r="BY40" s="2">
        <f t="shared" ref="BY40" si="584">$BX$4-CB40-CD40-CF40</f>
        <v>744</v>
      </c>
      <c r="BZ40" s="2">
        <f t="shared" ref="BZ40" si="585">$BX$4-CA40-CB40-CD40-CF40</f>
        <v>226.60000000000002</v>
      </c>
      <c r="CA40" s="2">
        <f>'[38]UNIT DATA'!L10</f>
        <v>517.4</v>
      </c>
      <c r="CB40" s="2">
        <f>'[38]UNIT DATA'!M10</f>
        <v>0</v>
      </c>
      <c r="CC40" s="2">
        <f>CB40/$BX$4</f>
        <v>0</v>
      </c>
      <c r="CD40" s="2">
        <f>'[38]UNIT DATA'!$N10</f>
        <v>0</v>
      </c>
      <c r="CE40" s="2">
        <f>CD40/$BX$4</f>
        <v>0</v>
      </c>
      <c r="CF40" s="2">
        <f>'[38]UNIT DATA'!$O10</f>
        <v>0</v>
      </c>
      <c r="CG40" s="2">
        <f>CF40/$BX$4</f>
        <v>0</v>
      </c>
      <c r="CH40" s="2">
        <f>'[38]UNIT DATA'!$P10</f>
        <v>0</v>
      </c>
      <c r="CI40" s="2">
        <f t="shared" ref="CI40" si="586">BY40/$BX$4</f>
        <v>1</v>
      </c>
      <c r="CJ40" s="2">
        <f t="shared" ref="CJ40" si="587">(BY40-CH40)/$BX$4</f>
        <v>1</v>
      </c>
      <c r="CK40" s="128">
        <f t="shared" ref="CK40" si="588">IF((AND(BZ40=0,CB40=0)),0,(CB40+CH40)/(BZ40+CB40+CH40))</f>
        <v>0</v>
      </c>
      <c r="CL40" s="2">
        <f t="shared" ref="CL40" si="589">CP40/($BX$4*CR40)</f>
        <v>0.30510752688172044</v>
      </c>
      <c r="CM40" s="2">
        <f t="shared" ref="CM40" si="590">CH40/$BX$4</f>
        <v>0</v>
      </c>
      <c r="CN40" s="2">
        <f>'[38]UNIT DATA'!$Q10</f>
        <v>0</v>
      </c>
      <c r="CO40" s="9">
        <f t="shared" si="368"/>
        <v>744</v>
      </c>
      <c r="CP40" s="2">
        <f>'[38]UNIT DATA'!$F10</f>
        <v>3405</v>
      </c>
      <c r="CQ40" s="2">
        <v>21</v>
      </c>
      <c r="CR40" s="2">
        <v>15</v>
      </c>
      <c r="CS40" s="2">
        <f>'[38]UNIT DATA'!$E10</f>
        <v>15</v>
      </c>
      <c r="CT40" s="63">
        <f>SUM(CC40,CE40,CG40,CJ40,CM40)</f>
        <v>1</v>
      </c>
      <c r="CV40" s="17" t="s">
        <v>67</v>
      </c>
      <c r="CW40" s="12" t="s">
        <v>58</v>
      </c>
      <c r="DN40" s="9">
        <f t="shared" si="370"/>
        <v>0</v>
      </c>
      <c r="DP40" s="2">
        <v>21</v>
      </c>
      <c r="DQ40" s="2">
        <v>15</v>
      </c>
      <c r="DS40" s="63">
        <f>SUM(DB40,DD40,DF40,DI40,DL40)</f>
        <v>0</v>
      </c>
      <c r="DU40" s="17" t="s">
        <v>67</v>
      </c>
      <c r="DV40" s="12" t="s">
        <v>58</v>
      </c>
      <c r="EM40" s="9">
        <f t="shared" si="372"/>
        <v>0</v>
      </c>
      <c r="EO40" s="2">
        <v>21</v>
      </c>
      <c r="EP40" s="2">
        <v>15</v>
      </c>
      <c r="ER40" s="63">
        <f>SUM(EA40,EC40,EE40,EH40,EK40)</f>
        <v>0</v>
      </c>
      <c r="ET40" s="17" t="s">
        <v>67</v>
      </c>
      <c r="EU40" s="12" t="s">
        <v>58</v>
      </c>
      <c r="FL40" s="9">
        <f t="shared" si="374"/>
        <v>0</v>
      </c>
      <c r="FN40" s="2">
        <v>21</v>
      </c>
      <c r="FO40" s="2">
        <v>15</v>
      </c>
      <c r="FQ40" s="63">
        <f>SUM(EZ40,FB40,FD40,FG40,FJ40)</f>
        <v>0</v>
      </c>
      <c r="FS40" s="17" t="s">
        <v>67</v>
      </c>
      <c r="FT40" s="12" t="s">
        <v>58</v>
      </c>
      <c r="GK40" s="9">
        <f t="shared" si="376"/>
        <v>0</v>
      </c>
      <c r="GM40" s="2">
        <v>21</v>
      </c>
      <c r="GN40" s="2">
        <v>15</v>
      </c>
      <c r="GP40" s="63">
        <f>SUM(FY40,GA40,GC40,GF40,GI40)</f>
        <v>0</v>
      </c>
      <c r="GR40" s="17" t="s">
        <v>67</v>
      </c>
      <c r="GS40" s="12" t="s">
        <v>58</v>
      </c>
      <c r="HJ40" s="9">
        <f t="shared" si="378"/>
        <v>0</v>
      </c>
      <c r="HL40" s="2">
        <v>21</v>
      </c>
      <c r="HM40" s="2">
        <v>15</v>
      </c>
      <c r="HO40" s="63">
        <f>SUM(GX40,GZ40,HB40,HE40,HH40)</f>
        <v>0</v>
      </c>
      <c r="HQ40" s="17" t="s">
        <v>67</v>
      </c>
      <c r="HR40" s="12" t="s">
        <v>58</v>
      </c>
      <c r="II40" s="9">
        <f t="shared" ref="II40" si="591">SUM(HT40,HU40,HV40,HX40,HZ40)</f>
        <v>0</v>
      </c>
      <c r="IK40" s="2">
        <v>21</v>
      </c>
      <c r="IL40" s="2">
        <v>15</v>
      </c>
      <c r="IN40" s="63">
        <f>SUM(HW40,HY40,IA40,ID40,IG40)</f>
        <v>0</v>
      </c>
      <c r="IP40" s="17" t="s">
        <v>67</v>
      </c>
      <c r="IQ40" s="12" t="s">
        <v>58</v>
      </c>
      <c r="JH40" s="9">
        <f t="shared" ref="JH40" si="592">SUM(IS40,IT40,IU40,IW40,IY40)</f>
        <v>0</v>
      </c>
      <c r="JJ40" s="2">
        <v>21</v>
      </c>
      <c r="JK40" s="2">
        <v>15</v>
      </c>
      <c r="JM40" s="63">
        <f>SUM(IV40,IX40,IZ40,JC40,JF40)</f>
        <v>0</v>
      </c>
      <c r="JO40" s="17" t="s">
        <v>67</v>
      </c>
      <c r="JP40" s="12" t="s">
        <v>58</v>
      </c>
      <c r="KG40" s="9">
        <f t="shared" ref="KG40" si="593">SUM(JR40,JS40,JT40,JV40,JX40)</f>
        <v>0</v>
      </c>
      <c r="KI40" s="2">
        <v>21</v>
      </c>
      <c r="KJ40" s="2">
        <v>15</v>
      </c>
      <c r="KL40" s="63">
        <f>SUM(JU40,JW40,JY40,KB40,KE40)</f>
        <v>0</v>
      </c>
    </row>
    <row r="41" spans="1:298" ht="14" hidden="1" x14ac:dyDescent="0.35">
      <c r="B41" s="28" t="s">
        <v>45</v>
      </c>
      <c r="C41" s="29">
        <f>SUM(C40:C40)</f>
        <v>744</v>
      </c>
      <c r="D41" s="30">
        <f>SUM(D40:D40)</f>
        <v>117.79999999999995</v>
      </c>
      <c r="E41" s="30">
        <f>SUM(E40:E40)</f>
        <v>626.20000000000005</v>
      </c>
      <c r="F41" s="29">
        <f>SUM(F40:F40)</f>
        <v>0</v>
      </c>
      <c r="G41" s="121">
        <f t="shared" si="60"/>
        <v>0</v>
      </c>
      <c r="H41" s="29">
        <f>SUM(H40:H40)</f>
        <v>0</v>
      </c>
      <c r="I41" s="121">
        <f t="shared" si="3"/>
        <v>0</v>
      </c>
      <c r="J41" s="30">
        <f>SUM(J40:J40)</f>
        <v>0</v>
      </c>
      <c r="K41" s="121">
        <f t="shared" si="4"/>
        <v>0</v>
      </c>
      <c r="L41" s="29">
        <f>SUM(L40:L40)</f>
        <v>0</v>
      </c>
      <c r="M41" s="121">
        <f t="shared" si="5"/>
        <v>100</v>
      </c>
      <c r="N41" s="121">
        <f t="shared" si="6"/>
        <v>100</v>
      </c>
      <c r="O41" s="133">
        <v>100</v>
      </c>
      <c r="P41" s="133">
        <v>0</v>
      </c>
      <c r="Q41" s="129">
        <f>(Q40*U40)/U41</f>
        <v>0</v>
      </c>
      <c r="R41" s="23">
        <f>SUM(R40)</f>
        <v>744</v>
      </c>
      <c r="S41" s="41">
        <f>SUM(S40:S40)</f>
        <v>1773</v>
      </c>
      <c r="T41" s="29">
        <f>SUM(T40:T40)</f>
        <v>21</v>
      </c>
      <c r="U41" s="29">
        <f>SUM(U40:U40)</f>
        <v>15</v>
      </c>
      <c r="V41" s="29">
        <f>SUM(V40:V40)</f>
        <v>15</v>
      </c>
      <c r="Z41" s="28" t="s">
        <v>45</v>
      </c>
      <c r="AA41" s="10">
        <f>SUM(AA40)</f>
        <v>744</v>
      </c>
      <c r="AB41" s="10">
        <f t="shared" ref="AB41:AD41" si="594">SUM(AB40)</f>
        <v>164.80000000000018</v>
      </c>
      <c r="AC41" s="10">
        <f t="shared" si="594"/>
        <v>579.19999999999982</v>
      </c>
      <c r="AD41" s="10">
        <f t="shared" si="594"/>
        <v>0</v>
      </c>
      <c r="AE41" s="10">
        <f>(AE40*$AT$40)/$AT$41</f>
        <v>0</v>
      </c>
      <c r="AF41" s="10">
        <f>SUM(AF40)</f>
        <v>0</v>
      </c>
      <c r="AG41" s="10">
        <f>(AG40*$AT$40)/$AT$41</f>
        <v>0</v>
      </c>
      <c r="AH41" s="10">
        <f>SUM(AH40)</f>
        <v>0</v>
      </c>
      <c r="AI41" s="10">
        <f>(AI40*$AT$40)/$AT$41</f>
        <v>0</v>
      </c>
      <c r="AJ41" s="10">
        <f>SUM(AJ40)</f>
        <v>0</v>
      </c>
      <c r="AK41" s="10">
        <f>(AK40*$AT$40)/$AT$41</f>
        <v>1</v>
      </c>
      <c r="AL41" s="10">
        <f t="shared" ref="AL41:AO41" si="595">(AL40*$AT$40)/$AT$41</f>
        <v>1</v>
      </c>
      <c r="AM41" s="10">
        <f t="shared" si="595"/>
        <v>0</v>
      </c>
      <c r="AN41" s="10">
        <f t="shared" si="595"/>
        <v>0.22195340501792116</v>
      </c>
      <c r="AO41" s="10">
        <f t="shared" si="595"/>
        <v>0</v>
      </c>
      <c r="AP41" s="10">
        <f>SUM(AP40)</f>
        <v>0</v>
      </c>
      <c r="AQ41" s="10">
        <f>SUM(AQ40)</f>
        <v>744</v>
      </c>
      <c r="AR41" s="52">
        <f>SUM(AR40)</f>
        <v>2477</v>
      </c>
      <c r="AS41" s="29">
        <f>SUM(AS40:AS40)</f>
        <v>21</v>
      </c>
      <c r="AT41" s="29">
        <f>SUM(AT40:AT40)</f>
        <v>15</v>
      </c>
      <c r="AU41" s="29">
        <f>SUM(AU40:AU40)</f>
        <v>15</v>
      </c>
      <c r="AY41" s="28" t="s">
        <v>45</v>
      </c>
      <c r="AZ41" s="10">
        <f>SUM(AZ40)</f>
        <v>720</v>
      </c>
      <c r="BA41" s="10">
        <f t="shared" si="554"/>
        <v>68</v>
      </c>
      <c r="BB41" s="10">
        <f t="shared" si="554"/>
        <v>652</v>
      </c>
      <c r="BC41" s="10">
        <f t="shared" si="554"/>
        <v>0</v>
      </c>
      <c r="BD41" s="10">
        <f>(BD40*$BS40)/$BS41</f>
        <v>0</v>
      </c>
      <c r="BE41" s="10">
        <f t="shared" si="554"/>
        <v>0</v>
      </c>
      <c r="BF41" s="10">
        <f>(BF40*$BS40)/$BS41</f>
        <v>0</v>
      </c>
      <c r="BG41" s="10">
        <f t="shared" si="554"/>
        <v>0</v>
      </c>
      <c r="BH41" s="10">
        <f>(BH40*$BS40)/$BS41</f>
        <v>0</v>
      </c>
      <c r="BI41" s="10">
        <f t="shared" si="554"/>
        <v>0</v>
      </c>
      <c r="BJ41" s="10">
        <f>(BJ40*$BS40)/$BS41</f>
        <v>0</v>
      </c>
      <c r="BK41" s="10">
        <f>(BK40*BS40)/BS41</f>
        <v>1</v>
      </c>
      <c r="BL41" s="10">
        <f>(BL40*$BS40)/$BS41</f>
        <v>1.3888888888888889E-3</v>
      </c>
      <c r="BM41" s="10">
        <f t="shared" ref="BM41:BN41" si="596">(BM40*$BS40)/$BS41</f>
        <v>1.9290123456790124E-6</v>
      </c>
      <c r="BN41" s="10">
        <f t="shared" si="596"/>
        <v>2.6791838134430728E-9</v>
      </c>
      <c r="BO41" s="10">
        <f t="shared" ref="BO41:BQ41" si="597">SUM(BO40)</f>
        <v>0</v>
      </c>
      <c r="BP41" s="10">
        <f>SUM(BP40)</f>
        <v>720</v>
      </c>
      <c r="BQ41" s="50">
        <f t="shared" si="597"/>
        <v>1019</v>
      </c>
      <c r="BR41" s="10">
        <f>SUM(BR40:BR40)</f>
        <v>21</v>
      </c>
      <c r="BS41" s="10">
        <f t="shared" ref="BS41:BT41" si="598">SUM(BS40:BS40)</f>
        <v>15</v>
      </c>
      <c r="BT41" s="32">
        <f t="shared" si="598"/>
        <v>14.985294117647058</v>
      </c>
      <c r="BX41" s="28" t="s">
        <v>45</v>
      </c>
      <c r="BY41" s="10">
        <f>SUM(BY40)</f>
        <v>744</v>
      </c>
      <c r="BZ41" s="10">
        <f t="shared" si="558"/>
        <v>226.60000000000002</v>
      </c>
      <c r="CA41" s="10">
        <f t="shared" si="558"/>
        <v>517.4</v>
      </c>
      <c r="CB41" s="10">
        <f t="shared" si="558"/>
        <v>0</v>
      </c>
      <c r="CC41" s="10">
        <f>(CC40*$CR40)/$CR41</f>
        <v>0</v>
      </c>
      <c r="CD41" s="10">
        <f t="shared" si="558"/>
        <v>0</v>
      </c>
      <c r="CE41" s="10">
        <f>(CE40*$CR40)/$CR41</f>
        <v>0</v>
      </c>
      <c r="CF41" s="10">
        <f t="shared" si="558"/>
        <v>0</v>
      </c>
      <c r="CG41" s="10">
        <f>(CG40*$CR40)/$CR41</f>
        <v>0</v>
      </c>
      <c r="CH41" s="10">
        <f t="shared" si="558"/>
        <v>0</v>
      </c>
      <c r="CI41" s="10">
        <f t="shared" ref="CI41:CM41" si="599">(CI40*$CR40)/$CR41</f>
        <v>1</v>
      </c>
      <c r="CJ41" s="10">
        <f t="shared" si="599"/>
        <v>1</v>
      </c>
      <c r="CK41" s="10">
        <f t="shared" si="599"/>
        <v>0</v>
      </c>
      <c r="CL41" s="10">
        <f t="shared" si="599"/>
        <v>0.30510752688172044</v>
      </c>
      <c r="CM41" s="10">
        <f t="shared" si="599"/>
        <v>0</v>
      </c>
      <c r="CN41" s="10">
        <f t="shared" ref="CN41" si="600">SUM(CN40)</f>
        <v>0</v>
      </c>
      <c r="CO41" s="10">
        <f>SUM(CO40)</f>
        <v>744</v>
      </c>
      <c r="CP41" s="10">
        <f>SUM(CP40:CP40)</f>
        <v>3405</v>
      </c>
      <c r="CQ41" s="10">
        <f>SUM(CQ40:CQ40)</f>
        <v>21</v>
      </c>
      <c r="CR41" s="10">
        <f t="shared" ref="CR41:CS41" si="601">SUM(CR40:CR40)</f>
        <v>15</v>
      </c>
      <c r="CS41" s="10">
        <f t="shared" si="601"/>
        <v>15</v>
      </c>
      <c r="CW41" s="28" t="s">
        <v>45</v>
      </c>
      <c r="DN41" s="10">
        <f>SUM(DN40)</f>
        <v>0</v>
      </c>
      <c r="DP41" s="29">
        <f>SUM(DP40:DP40)</f>
        <v>21</v>
      </c>
      <c r="DQ41" s="10">
        <f t="shared" ref="DQ41" si="602">SUM(DQ40:DQ40)</f>
        <v>15</v>
      </c>
      <c r="DV41" s="28" t="s">
        <v>45</v>
      </c>
      <c r="EM41" s="10">
        <f>SUM(EM40)</f>
        <v>0</v>
      </c>
      <c r="EO41" s="29">
        <f>SUM(EO40:EO40)</f>
        <v>21</v>
      </c>
      <c r="EP41" s="10">
        <f t="shared" ref="EP41" si="603">SUM(EP40:EP40)</f>
        <v>15</v>
      </c>
      <c r="EU41" s="28" t="s">
        <v>45</v>
      </c>
      <c r="FL41" s="10">
        <f>SUM(FL40)</f>
        <v>0</v>
      </c>
      <c r="FN41" s="29">
        <f>SUM(FN40:FN40)</f>
        <v>21</v>
      </c>
      <c r="FO41" s="10">
        <f t="shared" ref="FO41" si="604">SUM(FO40:FO40)</f>
        <v>15</v>
      </c>
      <c r="FT41" s="28" t="s">
        <v>45</v>
      </c>
      <c r="GK41" s="10">
        <f>SUM(GK40)</f>
        <v>0</v>
      </c>
      <c r="GM41" s="29">
        <f>SUM(GM40:GM40)</f>
        <v>21</v>
      </c>
      <c r="GN41" s="10">
        <f t="shared" ref="GN41" si="605">SUM(GN40:GN40)</f>
        <v>15</v>
      </c>
      <c r="GS41" s="28" t="s">
        <v>45</v>
      </c>
      <c r="HJ41" s="10">
        <f>SUM(HJ40)</f>
        <v>0</v>
      </c>
      <c r="HL41" s="29">
        <f>SUM(HL40:HL40)</f>
        <v>21</v>
      </c>
      <c r="HM41" s="10">
        <f t="shared" ref="HM41" si="606">SUM(HM40:HM40)</f>
        <v>15</v>
      </c>
      <c r="HR41" s="28" t="s">
        <v>45</v>
      </c>
      <c r="II41" s="10">
        <f>SUM(II40)</f>
        <v>0</v>
      </c>
      <c r="IK41" s="29">
        <f>SUM(IK40:IK40)</f>
        <v>21</v>
      </c>
      <c r="IL41" s="10">
        <f t="shared" ref="IL41" si="607">SUM(IL40:IL40)</f>
        <v>15</v>
      </c>
      <c r="IQ41" s="28" t="s">
        <v>45</v>
      </c>
      <c r="JH41" s="10">
        <f>SUM(JH40)</f>
        <v>0</v>
      </c>
      <c r="JJ41" s="29">
        <f>SUM(JJ40:JJ40)</f>
        <v>21</v>
      </c>
      <c r="JK41" s="10">
        <f t="shared" ref="JK41" si="608">SUM(JK40:JK40)</f>
        <v>15</v>
      </c>
      <c r="JP41" s="28" t="s">
        <v>45</v>
      </c>
      <c r="KG41" s="10">
        <f>SUM(KG40)</f>
        <v>0</v>
      </c>
      <c r="KI41" s="29">
        <f>SUM(KI40:KI40)</f>
        <v>21</v>
      </c>
      <c r="KJ41" s="10">
        <f t="shared" ref="KJ41" si="609">SUM(KJ40:KJ40)</f>
        <v>15</v>
      </c>
    </row>
    <row r="42" spans="1:298" ht="14.5" x14ac:dyDescent="0.35">
      <c r="A42" s="17" t="s">
        <v>68</v>
      </c>
      <c r="B42" s="12" t="s">
        <v>58</v>
      </c>
      <c r="C42" s="19">
        <f>$B$4-F42-H42-J42</f>
        <v>744</v>
      </c>
      <c r="D42" s="19">
        <f>$B$4-E42-F42-H42-J42</f>
        <v>169.10000000000002</v>
      </c>
      <c r="E42" s="19">
        <v>574.9</v>
      </c>
      <c r="F42" s="2">
        <v>0</v>
      </c>
      <c r="G42" s="121">
        <f t="shared" si="60"/>
        <v>0</v>
      </c>
      <c r="H42" s="2">
        <v>0</v>
      </c>
      <c r="I42" s="121">
        <f t="shared" si="3"/>
        <v>0</v>
      </c>
      <c r="J42" s="19">
        <v>0</v>
      </c>
      <c r="K42" s="121">
        <f t="shared" si="4"/>
        <v>0</v>
      </c>
      <c r="L42" s="2">
        <v>0</v>
      </c>
      <c r="M42" s="121">
        <f t="shared" si="5"/>
        <v>100</v>
      </c>
      <c r="N42" s="121">
        <f t="shared" si="6"/>
        <v>100</v>
      </c>
      <c r="O42" s="135">
        <v>0</v>
      </c>
      <c r="P42" s="121">
        <v>0</v>
      </c>
      <c r="Q42" s="2">
        <f>L42/$B$4</f>
        <v>0</v>
      </c>
      <c r="R42" s="9">
        <f>SUM(D42,E42,F42,H42,J42)</f>
        <v>744</v>
      </c>
      <c r="S42" s="39">
        <v>3227</v>
      </c>
      <c r="T42" s="2">
        <v>21</v>
      </c>
      <c r="U42" s="2">
        <v>20</v>
      </c>
      <c r="V42" s="2">
        <v>20</v>
      </c>
      <c r="W42" s="2">
        <f>SUM(G42,I42,K42,N42,Q42)</f>
        <v>100</v>
      </c>
      <c r="Y42" s="17" t="s">
        <v>68</v>
      </c>
      <c r="Z42" s="12" t="s">
        <v>58</v>
      </c>
      <c r="AA42" s="19">
        <f>$Z$4-AD42-AF42-AH42</f>
        <v>744</v>
      </c>
      <c r="AB42" s="19">
        <f>$Z$4-AC42-AD42-AF42-AH42</f>
        <v>169.70000000000073</v>
      </c>
      <c r="AC42" s="2">
        <v>574.29999999999927</v>
      </c>
      <c r="AD42" s="121">
        <v>0</v>
      </c>
      <c r="AE42" s="2">
        <f t="shared" si="344"/>
        <v>0</v>
      </c>
      <c r="AF42" s="2">
        <v>0</v>
      </c>
      <c r="AG42" s="2">
        <f t="shared" si="345"/>
        <v>0</v>
      </c>
      <c r="AH42" s="2">
        <v>0</v>
      </c>
      <c r="AI42" s="2">
        <f t="shared" si="346"/>
        <v>0</v>
      </c>
      <c r="AJ42" s="2">
        <v>0</v>
      </c>
      <c r="AK42" s="2">
        <f t="shared" ref="AK42" si="610">AA42/$Z$4</f>
        <v>1</v>
      </c>
      <c r="AL42" s="2">
        <f t="shared" ref="AL42" si="611">(AA42-AJ42)/$Z$4</f>
        <v>1</v>
      </c>
      <c r="AM42" s="128">
        <f t="shared" ref="AM42" si="612">IF((AND(AB42=0,AD42=0)),0,(AD42+AJ42)/(AB42+AD42+AJ42))</f>
        <v>0</v>
      </c>
      <c r="AN42" s="2">
        <f t="shared" ref="AN42" si="613">AR42/($Z$4*AT42)</f>
        <v>0.21915322580645161</v>
      </c>
      <c r="AO42" s="2">
        <f t="shared" ref="AO42" si="614">AJ42/$Z$4</f>
        <v>0</v>
      </c>
      <c r="AP42" s="2">
        <v>0</v>
      </c>
      <c r="AQ42" s="9">
        <f t="shared" si="352"/>
        <v>744</v>
      </c>
      <c r="AR42" s="13">
        <v>3261</v>
      </c>
      <c r="AS42" s="2">
        <v>21</v>
      </c>
      <c r="AT42" s="2">
        <v>20</v>
      </c>
      <c r="AU42" s="73">
        <v>20</v>
      </c>
      <c r="AV42" s="63">
        <f>SUM(AE42,AG42,AI42,AL42,AO42)</f>
        <v>1</v>
      </c>
      <c r="AX42" s="17" t="s">
        <v>68</v>
      </c>
      <c r="AY42" s="12" t="s">
        <v>58</v>
      </c>
      <c r="AZ42" s="2">
        <f>$AY$4-BC42-BE42-BG42</f>
        <v>720</v>
      </c>
      <c r="BA42" s="2">
        <f>$AY$4-BB42-BC42-BE42-BG42</f>
        <v>79</v>
      </c>
      <c r="BB42" s="2">
        <f>'[37]UNIT DATA'!L14</f>
        <v>641</v>
      </c>
      <c r="BC42" s="2">
        <f>'[37]UNIT DATA'!M14</f>
        <v>0</v>
      </c>
      <c r="BD42" s="2">
        <f>BC42/$AY$4</f>
        <v>0</v>
      </c>
      <c r="BE42" s="2">
        <f>'[37]UNIT DATA'!N14</f>
        <v>0</v>
      </c>
      <c r="BF42" s="2">
        <f>BE42/$AY$4</f>
        <v>0</v>
      </c>
      <c r="BG42" s="2">
        <f>'[37]UNIT DATA'!O14</f>
        <v>0</v>
      </c>
      <c r="BH42" s="2">
        <f>BG42/$AY$4</f>
        <v>0</v>
      </c>
      <c r="BI42" s="2">
        <f>'[37]UNIT DATA'!Q14</f>
        <v>0</v>
      </c>
      <c r="BJ42" s="2">
        <f>BI42/$AY$4</f>
        <v>0</v>
      </c>
      <c r="BK42" s="2">
        <f>(AZ42-BI42)/$AY$4</f>
        <v>1</v>
      </c>
      <c r="BL42" s="2">
        <f t="shared" ref="BL42:BN42" si="615">BK42/$AY$4</f>
        <v>1.3888888888888889E-3</v>
      </c>
      <c r="BM42" s="2">
        <f t="shared" si="615"/>
        <v>1.9290123456790124E-6</v>
      </c>
      <c r="BN42" s="2">
        <f t="shared" si="615"/>
        <v>2.6791838134430728E-9</v>
      </c>
      <c r="BO42" s="2">
        <f>'[37]UNIT DATA'!$Q$14</f>
        <v>0</v>
      </c>
      <c r="BP42" s="9">
        <f t="shared" si="358"/>
        <v>720</v>
      </c>
      <c r="BQ42" s="39">
        <f>'[37]UNIT DATA'!$F$14</f>
        <v>1441</v>
      </c>
      <c r="BR42" s="2">
        <v>21</v>
      </c>
      <c r="BS42" s="2">
        <v>20</v>
      </c>
      <c r="BT42" s="2">
        <f>'[37]UNIT DATA'!$E$14</f>
        <v>20</v>
      </c>
      <c r="BU42" s="63">
        <f>SUM(BD42,BF42,BH42,BK42,BN42)</f>
        <v>1.0000000026791838</v>
      </c>
      <c r="BW42" s="17" t="s">
        <v>68</v>
      </c>
      <c r="BX42" s="12" t="s">
        <v>58</v>
      </c>
      <c r="BY42" s="2">
        <f t="shared" ref="BY42" si="616">$BX$4-CB42-CD42-CF42</f>
        <v>744</v>
      </c>
      <c r="BZ42" s="2">
        <f t="shared" ref="BZ42" si="617">$BX$4-CA42-CB42-CD42-CF42</f>
        <v>239.8</v>
      </c>
      <c r="CA42" s="2">
        <f>'[38]UNIT DATA'!L14</f>
        <v>504.2</v>
      </c>
      <c r="CB42" s="2">
        <v>0</v>
      </c>
      <c r="CC42" s="2">
        <f>CB42/$BX$4</f>
        <v>0</v>
      </c>
      <c r="CD42" s="2">
        <f>'[38]UNIT DATA'!N14</f>
        <v>0</v>
      </c>
      <c r="CE42" s="2">
        <f>CD42/$BX$4</f>
        <v>0</v>
      </c>
      <c r="CF42" s="2">
        <f>'[38]UNIT DATA'!$O14</f>
        <v>0</v>
      </c>
      <c r="CG42" s="2">
        <f>CF42/$BX$4</f>
        <v>0</v>
      </c>
      <c r="CH42" s="2">
        <f>'[38]UNIT DATA'!$P14</f>
        <v>0</v>
      </c>
      <c r="CI42" s="2">
        <f t="shared" ref="CI42" si="618">BY42/$BX$4</f>
        <v>1</v>
      </c>
      <c r="CJ42" s="2">
        <f t="shared" ref="CJ42" si="619">(BY42-CH42)/$BX$4</f>
        <v>1</v>
      </c>
      <c r="CK42" s="128">
        <f t="shared" ref="CK42" si="620">IF((AND(BZ42=0,CB42=0)),0,(CB42+CH42)/(BZ42+CB42+CH42))</f>
        <v>0</v>
      </c>
      <c r="CL42" s="2">
        <f t="shared" ref="CL42" si="621">CP42/($BX$4*CR42)</f>
        <v>0.30094086021505378</v>
      </c>
      <c r="CM42" s="2">
        <f t="shared" ref="CM42" si="622">CH42/$BX$4</f>
        <v>0</v>
      </c>
      <c r="CN42" s="2">
        <f>'[38]UNIT DATA'!$Q$14</f>
        <v>0</v>
      </c>
      <c r="CO42" s="9">
        <f t="shared" si="368"/>
        <v>744</v>
      </c>
      <c r="CP42" s="2">
        <f>'[38]UNIT DATA'!$F$14</f>
        <v>4478</v>
      </c>
      <c r="CQ42" s="2">
        <v>21</v>
      </c>
      <c r="CR42" s="2">
        <v>20</v>
      </c>
      <c r="CS42" s="2">
        <f>'[38]UNIT DATA'!$E$14</f>
        <v>20</v>
      </c>
      <c r="CT42" s="63">
        <f>SUM(CC42,CE42,CG42,CJ42,CM42)</f>
        <v>1</v>
      </c>
      <c r="CV42" s="17" t="s">
        <v>68</v>
      </c>
      <c r="CW42" s="12" t="s">
        <v>58</v>
      </c>
      <c r="DN42" s="9">
        <f t="shared" si="370"/>
        <v>0</v>
      </c>
      <c r="DP42" s="2">
        <v>21</v>
      </c>
      <c r="DQ42" s="2">
        <v>20</v>
      </c>
      <c r="DS42" s="63">
        <f>SUM(DB42,DD42,DF42,DI42,DL42)</f>
        <v>0</v>
      </c>
      <c r="DU42" s="17" t="s">
        <v>68</v>
      </c>
      <c r="DV42" s="12" t="s">
        <v>58</v>
      </c>
      <c r="EM42" s="9">
        <f t="shared" si="372"/>
        <v>0</v>
      </c>
      <c r="EO42" s="2">
        <v>21</v>
      </c>
      <c r="EP42" s="2">
        <v>20</v>
      </c>
      <c r="ER42" s="63">
        <f>SUM(EA42,EC42,EE42,EH42,EK42)</f>
        <v>0</v>
      </c>
      <c r="ET42" s="17" t="s">
        <v>68</v>
      </c>
      <c r="EU42" s="12" t="s">
        <v>58</v>
      </c>
      <c r="FL42" s="9">
        <f t="shared" si="374"/>
        <v>0</v>
      </c>
      <c r="FN42" s="2">
        <v>21</v>
      </c>
      <c r="FO42" s="2">
        <v>20</v>
      </c>
      <c r="FQ42" s="63">
        <f>SUM(EZ42,FB42,FD42,FG42,FJ42)</f>
        <v>0</v>
      </c>
      <c r="FS42" s="17" t="s">
        <v>68</v>
      </c>
      <c r="FT42" s="12" t="s">
        <v>58</v>
      </c>
      <c r="GK42" s="9">
        <f t="shared" si="376"/>
        <v>0</v>
      </c>
      <c r="GM42" s="2">
        <v>21</v>
      </c>
      <c r="GN42" s="2">
        <v>20</v>
      </c>
      <c r="GP42" s="63">
        <f>SUM(FY42,GA42,GC42,GF42,GI42)</f>
        <v>0</v>
      </c>
      <c r="GR42" s="17" t="s">
        <v>68</v>
      </c>
      <c r="GS42" s="12" t="s">
        <v>58</v>
      </c>
      <c r="HJ42" s="9">
        <f t="shared" si="378"/>
        <v>0</v>
      </c>
      <c r="HL42" s="2">
        <v>21</v>
      </c>
      <c r="HM42" s="2">
        <v>20</v>
      </c>
      <c r="HO42" s="63">
        <f>SUM(GX42,GZ42,HB42,HE42,HH42)</f>
        <v>0</v>
      </c>
      <c r="HQ42" s="17" t="s">
        <v>68</v>
      </c>
      <c r="HR42" s="12" t="s">
        <v>58</v>
      </c>
      <c r="II42" s="9">
        <f t="shared" ref="II42" si="623">SUM(HT42,HU42,HV42,HX42,HZ42)</f>
        <v>0</v>
      </c>
      <c r="IK42" s="2">
        <v>21</v>
      </c>
      <c r="IL42" s="2">
        <v>20</v>
      </c>
      <c r="IN42" s="63">
        <f>SUM(HW42,HY42,IA42,ID42,IG42)</f>
        <v>0</v>
      </c>
      <c r="IP42" s="17" t="s">
        <v>68</v>
      </c>
      <c r="IQ42" s="12" t="s">
        <v>58</v>
      </c>
      <c r="JH42" s="9">
        <f t="shared" ref="JH42" si="624">SUM(IS42,IT42,IU42,IW42,IY42)</f>
        <v>0</v>
      </c>
      <c r="JJ42" s="2">
        <v>21</v>
      </c>
      <c r="JK42" s="2">
        <v>20</v>
      </c>
      <c r="JM42" s="63">
        <f>SUM(IV42,IX42,IZ42,JC42,JF42)</f>
        <v>0</v>
      </c>
      <c r="JO42" s="17" t="s">
        <v>68</v>
      </c>
      <c r="JP42" s="12" t="s">
        <v>58</v>
      </c>
      <c r="KG42" s="9">
        <f t="shared" ref="KG42" si="625">SUM(JR42,JS42,JT42,JV42,JX42)</f>
        <v>0</v>
      </c>
      <c r="KI42" s="2">
        <v>21</v>
      </c>
      <c r="KJ42" s="2">
        <v>20</v>
      </c>
      <c r="KL42" s="63">
        <f>SUM(JU42,JW42,JY42,KB42,KE42)</f>
        <v>0</v>
      </c>
    </row>
    <row r="43" spans="1:298" ht="14" hidden="1" x14ac:dyDescent="0.35">
      <c r="B43" s="28" t="s">
        <v>45</v>
      </c>
      <c r="C43" s="29">
        <f>SUM(C42:C42)</f>
        <v>744</v>
      </c>
      <c r="D43" s="30">
        <f>SUM(D42:D42)</f>
        <v>169.10000000000002</v>
      </c>
      <c r="E43" s="30">
        <f>SUM(E42:E42)</f>
        <v>574.9</v>
      </c>
      <c r="F43" s="29">
        <f>SUM(F42:F42)</f>
        <v>0</v>
      </c>
      <c r="G43" s="121">
        <f t="shared" si="60"/>
        <v>0</v>
      </c>
      <c r="H43" s="29">
        <f>SUM(H42:H42)</f>
        <v>0</v>
      </c>
      <c r="I43" s="121">
        <f t="shared" si="3"/>
        <v>0</v>
      </c>
      <c r="J43" s="30">
        <f>SUM(J42:J42)</f>
        <v>0</v>
      </c>
      <c r="K43" s="121">
        <f t="shared" si="4"/>
        <v>0</v>
      </c>
      <c r="L43" s="29">
        <f>SUM(L42:L42)</f>
        <v>0</v>
      </c>
      <c r="M43" s="121">
        <f t="shared" si="5"/>
        <v>100</v>
      </c>
      <c r="N43" s="121">
        <f t="shared" si="6"/>
        <v>100</v>
      </c>
      <c r="O43" s="133">
        <v>86.270871999999997</v>
      </c>
      <c r="P43" s="133">
        <v>6.2688172</v>
      </c>
      <c r="Q43" s="129">
        <f>(Q42*U42)/U43</f>
        <v>0</v>
      </c>
      <c r="R43" s="23">
        <f>SUM(R42)</f>
        <v>744</v>
      </c>
      <c r="S43" s="41">
        <f>SUM(S42:S42)</f>
        <v>3227</v>
      </c>
      <c r="T43" s="29">
        <f>SUM(T42:T42)</f>
        <v>21</v>
      </c>
      <c r="U43" s="29">
        <f>SUM(U42:U42)</f>
        <v>20</v>
      </c>
      <c r="V43" s="29">
        <f>SUM(V42:V42)</f>
        <v>20</v>
      </c>
      <c r="Z43" s="28" t="s">
        <v>45</v>
      </c>
      <c r="AA43" s="10">
        <f>SUM(AA42)</f>
        <v>744</v>
      </c>
      <c r="AB43" s="10">
        <f t="shared" ref="AB43:AD43" si="626">SUM(AB42)</f>
        <v>169.70000000000073</v>
      </c>
      <c r="AC43" s="10">
        <f t="shared" si="626"/>
        <v>574.29999999999927</v>
      </c>
      <c r="AD43" s="10">
        <f t="shared" si="626"/>
        <v>0</v>
      </c>
      <c r="AE43" s="10">
        <f>(AE42*$AT$42)/$AT$43</f>
        <v>0</v>
      </c>
      <c r="AF43" s="10">
        <f>SUM(AF42)</f>
        <v>0</v>
      </c>
      <c r="AG43" s="10">
        <f>(AG42*$AT$42)/$AT$43</f>
        <v>0</v>
      </c>
      <c r="AH43" s="10">
        <f>SUM(AH42)</f>
        <v>0</v>
      </c>
      <c r="AI43" s="10">
        <f>(AI42*$AT$42)/$AT$43</f>
        <v>0</v>
      </c>
      <c r="AJ43" s="10">
        <f>SUM(AJ42)</f>
        <v>0</v>
      </c>
      <c r="AK43" s="10">
        <f t="shared" ref="AK43:AO43" si="627">(AK42*$AT$42)/$AT$43</f>
        <v>1</v>
      </c>
      <c r="AL43" s="10">
        <f t="shared" si="627"/>
        <v>1</v>
      </c>
      <c r="AM43" s="10">
        <f t="shared" si="627"/>
        <v>0</v>
      </c>
      <c r="AN43" s="10">
        <f t="shared" si="627"/>
        <v>0.21915322580645161</v>
      </c>
      <c r="AO43" s="10">
        <f t="shared" si="627"/>
        <v>0</v>
      </c>
      <c r="AP43" s="10">
        <f>SUM(AP42)</f>
        <v>0</v>
      </c>
      <c r="AQ43" s="10">
        <f>SUM(AQ42)</f>
        <v>744</v>
      </c>
      <c r="AR43" s="52">
        <f>SUM(AR42)</f>
        <v>3261</v>
      </c>
      <c r="AS43" s="29">
        <f>SUM(AS42:AS42)</f>
        <v>21</v>
      </c>
      <c r="AT43" s="29">
        <f>SUM(AT42:AT42)</f>
        <v>20</v>
      </c>
      <c r="AU43" s="29">
        <f>SUM(AU42:AU42)</f>
        <v>20</v>
      </c>
      <c r="AY43" s="28" t="s">
        <v>45</v>
      </c>
      <c r="AZ43" s="10">
        <f>SUM(AZ42)</f>
        <v>720</v>
      </c>
      <c r="BA43" s="10">
        <f t="shared" si="554"/>
        <v>79</v>
      </c>
      <c r="BB43" s="10">
        <f t="shared" si="554"/>
        <v>641</v>
      </c>
      <c r="BC43" s="10">
        <f t="shared" si="554"/>
        <v>0</v>
      </c>
      <c r="BD43" s="10">
        <f>(BD42*$BS42)/$BS43</f>
        <v>0</v>
      </c>
      <c r="BE43" s="10">
        <f t="shared" si="554"/>
        <v>0</v>
      </c>
      <c r="BF43" s="10">
        <f>(BF42*$BS42)/$BS43</f>
        <v>0</v>
      </c>
      <c r="BG43" s="10">
        <f t="shared" si="554"/>
        <v>0</v>
      </c>
      <c r="BH43" s="10">
        <f>(BH42*$BS42)/$BS43</f>
        <v>0</v>
      </c>
      <c r="BI43" s="10">
        <f t="shared" si="554"/>
        <v>0</v>
      </c>
      <c r="BJ43" s="10">
        <f>(BJ42*$BS42)/$BS43</f>
        <v>0</v>
      </c>
      <c r="BK43" s="10">
        <f>(BK42*BS42)/BS43</f>
        <v>1</v>
      </c>
      <c r="BL43" s="10">
        <f>(BL42*$BS42)/$BS43</f>
        <v>1.3888888888888889E-3</v>
      </c>
      <c r="BM43" s="10">
        <f t="shared" ref="BM43:BN43" si="628">(BM42*$BS42)/$BS43</f>
        <v>1.9290123456790124E-6</v>
      </c>
      <c r="BN43" s="10">
        <f t="shared" si="628"/>
        <v>2.6791838134430728E-9</v>
      </c>
      <c r="BO43" s="10">
        <f t="shared" ref="BO43:BQ43" si="629">SUM(BO42)</f>
        <v>0</v>
      </c>
      <c r="BP43" s="10">
        <f>SUM(BP42)</f>
        <v>720</v>
      </c>
      <c r="BQ43" s="50">
        <f t="shared" si="629"/>
        <v>1441</v>
      </c>
      <c r="BR43" s="10">
        <f>SUM(BR42:BR42)</f>
        <v>21</v>
      </c>
      <c r="BS43" s="10">
        <f t="shared" ref="BS43:BT43" si="630">SUM(BS42:BS42)</f>
        <v>20</v>
      </c>
      <c r="BT43" s="10">
        <f t="shared" si="630"/>
        <v>20</v>
      </c>
      <c r="BX43" s="28" t="s">
        <v>45</v>
      </c>
      <c r="BY43" s="10">
        <f>SUM(BY42)</f>
        <v>744</v>
      </c>
      <c r="BZ43" s="10">
        <f t="shared" si="558"/>
        <v>239.8</v>
      </c>
      <c r="CA43" s="10">
        <f t="shared" si="558"/>
        <v>504.2</v>
      </c>
      <c r="CB43" s="10">
        <f t="shared" si="558"/>
        <v>0</v>
      </c>
      <c r="CC43" s="10">
        <f>(CC42*$CR42)/$CR43</f>
        <v>0</v>
      </c>
      <c r="CD43" s="10">
        <f t="shared" si="558"/>
        <v>0</v>
      </c>
      <c r="CE43" s="10">
        <f>(CE42*$CR42)/$CR43</f>
        <v>0</v>
      </c>
      <c r="CF43" s="10">
        <f t="shared" si="558"/>
        <v>0</v>
      </c>
      <c r="CG43" s="10">
        <f>(CG42*$CR42)/$CR43</f>
        <v>0</v>
      </c>
      <c r="CH43" s="10">
        <f t="shared" si="558"/>
        <v>0</v>
      </c>
      <c r="CI43" s="10">
        <f t="shared" ref="CI43:CM43" si="631">(CI42*$CR42)/$CR43</f>
        <v>1</v>
      </c>
      <c r="CJ43" s="10">
        <f t="shared" si="631"/>
        <v>1</v>
      </c>
      <c r="CK43" s="10">
        <f t="shared" si="631"/>
        <v>0</v>
      </c>
      <c r="CL43" s="10">
        <f t="shared" si="631"/>
        <v>0.30094086021505378</v>
      </c>
      <c r="CM43" s="10">
        <f t="shared" si="631"/>
        <v>0</v>
      </c>
      <c r="CN43" s="10">
        <f t="shared" ref="CN43" si="632">SUM(CN42)</f>
        <v>0</v>
      </c>
      <c r="CO43" s="10">
        <f>SUM(CO42)</f>
        <v>744</v>
      </c>
      <c r="CP43" s="10">
        <f>SUM(CP42:CP42)</f>
        <v>4478</v>
      </c>
      <c r="CQ43" s="10">
        <f>SUM(CQ42:CQ42)</f>
        <v>21</v>
      </c>
      <c r="CR43" s="10">
        <f t="shared" ref="CR43:CS43" si="633">SUM(CR42:CR42)</f>
        <v>20</v>
      </c>
      <c r="CS43" s="10">
        <f t="shared" si="633"/>
        <v>20</v>
      </c>
      <c r="CW43" s="28" t="s">
        <v>45</v>
      </c>
      <c r="DN43" s="10">
        <f>SUM(DN42)</f>
        <v>0</v>
      </c>
      <c r="DP43" s="29">
        <f>SUM(DP42:DP42)</f>
        <v>21</v>
      </c>
      <c r="DQ43" s="10">
        <f t="shared" ref="DQ43" si="634">SUM(DQ42:DQ42)</f>
        <v>20</v>
      </c>
      <c r="DV43" s="28" t="s">
        <v>45</v>
      </c>
      <c r="EM43" s="10">
        <f>SUM(EM42)</f>
        <v>0</v>
      </c>
      <c r="EO43" s="29">
        <f>SUM(EO42:EO42)</f>
        <v>21</v>
      </c>
      <c r="EP43" s="10">
        <f t="shared" ref="EP43" si="635">SUM(EP42:EP42)</f>
        <v>20</v>
      </c>
      <c r="EU43" s="28" t="s">
        <v>45</v>
      </c>
      <c r="FL43" s="10">
        <f>SUM(FL42)</f>
        <v>0</v>
      </c>
      <c r="FN43" s="29">
        <f>SUM(FN42:FN42)</f>
        <v>21</v>
      </c>
      <c r="FO43" s="10">
        <f t="shared" ref="FO43" si="636">SUM(FO42:FO42)</f>
        <v>20</v>
      </c>
      <c r="FT43" s="28" t="s">
        <v>45</v>
      </c>
      <c r="GK43" s="10">
        <f>SUM(GK42)</f>
        <v>0</v>
      </c>
      <c r="GM43" s="29">
        <f>SUM(GM42:GM42)</f>
        <v>21</v>
      </c>
      <c r="GN43" s="10">
        <f t="shared" ref="GN43" si="637">SUM(GN42:GN42)</f>
        <v>20</v>
      </c>
      <c r="GS43" s="28" t="s">
        <v>45</v>
      </c>
      <c r="HJ43" s="10">
        <f>SUM(HJ42)</f>
        <v>0</v>
      </c>
      <c r="HL43" s="29">
        <f>SUM(HL42:HL42)</f>
        <v>21</v>
      </c>
      <c r="HM43" s="10">
        <f t="shared" ref="HM43" si="638">SUM(HM42:HM42)</f>
        <v>20</v>
      </c>
      <c r="HR43" s="28" t="s">
        <v>45</v>
      </c>
      <c r="II43" s="10">
        <f>SUM(II42)</f>
        <v>0</v>
      </c>
      <c r="IK43" s="29">
        <f>SUM(IK42:IK42)</f>
        <v>21</v>
      </c>
      <c r="IL43" s="10">
        <f t="shared" ref="IL43" si="639">SUM(IL42:IL42)</f>
        <v>20</v>
      </c>
      <c r="IQ43" s="28" t="s">
        <v>45</v>
      </c>
      <c r="JH43" s="10">
        <f>SUM(JH42)</f>
        <v>0</v>
      </c>
      <c r="JJ43" s="29">
        <f>SUM(JJ42:JJ42)</f>
        <v>21</v>
      </c>
      <c r="JK43" s="10">
        <f t="shared" ref="JK43" si="640">SUM(JK42:JK42)</f>
        <v>20</v>
      </c>
      <c r="JP43" s="28" t="s">
        <v>45</v>
      </c>
      <c r="KG43" s="10">
        <f>SUM(KG42)</f>
        <v>0</v>
      </c>
      <c r="KI43" s="29">
        <f>SUM(KI42:KI42)</f>
        <v>21</v>
      </c>
      <c r="KJ43" s="10">
        <f t="shared" ref="KJ43" si="641">SUM(KJ42:KJ42)</f>
        <v>20</v>
      </c>
    </row>
    <row r="44" spans="1:298" ht="14" x14ac:dyDescent="0.35">
      <c r="A44" s="17" t="s">
        <v>69</v>
      </c>
      <c r="B44" s="12" t="s">
        <v>57</v>
      </c>
      <c r="C44" s="19">
        <f>$B$4-F44-H44-J44</f>
        <v>744</v>
      </c>
      <c r="D44" s="19">
        <f>$B$4-E44-F44-H44-J44</f>
        <v>180.70000000000005</v>
      </c>
      <c r="E44" s="19">
        <v>563.29999999999995</v>
      </c>
      <c r="F44" s="2">
        <v>0</v>
      </c>
      <c r="G44" s="121">
        <f t="shared" si="60"/>
        <v>0</v>
      </c>
      <c r="H44" s="2">
        <v>0</v>
      </c>
      <c r="I44" s="121">
        <f t="shared" si="3"/>
        <v>0</v>
      </c>
      <c r="J44" s="19">
        <v>0</v>
      </c>
      <c r="K44" s="121">
        <f t="shared" si="4"/>
        <v>0</v>
      </c>
      <c r="L44" s="2">
        <v>0</v>
      </c>
      <c r="M44" s="121">
        <f t="shared" si="5"/>
        <v>100</v>
      </c>
      <c r="N44" s="121">
        <f t="shared" si="6"/>
        <v>100</v>
      </c>
      <c r="O44" s="135">
        <v>86.180933600000003</v>
      </c>
      <c r="P44" s="121">
        <v>7.3115072999999997</v>
      </c>
      <c r="Q44" s="2">
        <f>L44/$B$4</f>
        <v>0</v>
      </c>
      <c r="R44" s="9">
        <f>SUM(D44,E44,F44,H44,J44)</f>
        <v>744</v>
      </c>
      <c r="S44" s="38">
        <v>3232</v>
      </c>
      <c r="T44" s="2">
        <v>21</v>
      </c>
      <c r="U44" s="2">
        <v>20</v>
      </c>
      <c r="V44" s="2">
        <v>20</v>
      </c>
      <c r="W44" s="2">
        <f>SUM(G44,I44,K44,N44,Q44)</f>
        <v>100</v>
      </c>
      <c r="Y44" s="17" t="s">
        <v>69</v>
      </c>
      <c r="Z44" s="12" t="s">
        <v>57</v>
      </c>
      <c r="AA44" s="19">
        <f t="shared" ref="AA44:AA45" si="642">$Z$4-AD44-AF44-AH44</f>
        <v>744</v>
      </c>
      <c r="AB44" s="19">
        <f t="shared" ref="AB44:AB45" si="643">$Z$4-AC44-AD44-AF44-AH44</f>
        <v>203</v>
      </c>
      <c r="AC44" s="2">
        <v>541</v>
      </c>
      <c r="AD44" s="2">
        <v>0</v>
      </c>
      <c r="AE44" s="2">
        <f t="shared" si="344"/>
        <v>0</v>
      </c>
      <c r="AF44" s="2">
        <v>0</v>
      </c>
      <c r="AG44" s="2">
        <f t="shared" si="345"/>
        <v>0</v>
      </c>
      <c r="AH44" s="2">
        <v>0</v>
      </c>
      <c r="AI44" s="2">
        <f t="shared" si="346"/>
        <v>0</v>
      </c>
      <c r="AJ44" s="2">
        <v>0</v>
      </c>
      <c r="AK44" s="2">
        <f t="shared" ref="AK44:AK45" si="644">AA44/$Z$4</f>
        <v>1</v>
      </c>
      <c r="AL44" s="2">
        <f t="shared" ref="AL44:AL45" si="645">(AA44-AJ44)/$Z$4</f>
        <v>1</v>
      </c>
      <c r="AM44" s="128">
        <f t="shared" ref="AM44:AM45" si="646">IF((AND(AB44=0,AD44=0)),0,(AD44+AJ44)/(AB44+AD44+AJ44))</f>
        <v>0</v>
      </c>
      <c r="AN44" s="2">
        <f t="shared" ref="AN44:AN45" si="647">AR44/($Z$4*AT44)</f>
        <v>0.24314516129032257</v>
      </c>
      <c r="AO44" s="2">
        <f t="shared" ref="AO44:AO45" si="648">AJ44/$Z$4</f>
        <v>0</v>
      </c>
      <c r="AP44" s="2">
        <v>0</v>
      </c>
      <c r="AQ44" s="9">
        <f t="shared" si="352"/>
        <v>744</v>
      </c>
      <c r="AR44" s="13">
        <v>3618</v>
      </c>
      <c r="AS44" s="2">
        <v>21</v>
      </c>
      <c r="AT44" s="2">
        <v>20</v>
      </c>
      <c r="AU44" s="2">
        <v>20</v>
      </c>
      <c r="AV44" s="63">
        <f>SUM(AE44,AG44,AI44,AL44,AO44)</f>
        <v>1</v>
      </c>
      <c r="AX44" s="17" t="s">
        <v>69</v>
      </c>
      <c r="AY44" s="12" t="s">
        <v>57</v>
      </c>
      <c r="AZ44" s="2">
        <f>$AY$4-BC44-BE44-BG44</f>
        <v>720</v>
      </c>
      <c r="BA44" s="2">
        <f>$AY$4-BB44-BC44-BE44-BG44</f>
        <v>96</v>
      </c>
      <c r="BB44" s="2">
        <f>'[37]UNIT DATA'!L11</f>
        <v>624</v>
      </c>
      <c r="BC44" s="2">
        <f>'[37]UNIT DATA'!M11</f>
        <v>0</v>
      </c>
      <c r="BD44" s="2">
        <f>BC44/$AY$4</f>
        <v>0</v>
      </c>
      <c r="BE44" s="2">
        <f>'[37]UNIT DATA'!N11</f>
        <v>0</v>
      </c>
      <c r="BF44" s="2">
        <f>BE44/$AY$4</f>
        <v>0</v>
      </c>
      <c r="BG44" s="2">
        <f>'[37]UNIT DATA'!O11</f>
        <v>0</v>
      </c>
      <c r="BH44" s="2">
        <f>BG44/$AY$4</f>
        <v>0</v>
      </c>
      <c r="BI44" s="2">
        <f>'[37]UNIT DATA'!P11</f>
        <v>0</v>
      </c>
      <c r="BJ44" s="2">
        <f>AZ44/$AY$4</f>
        <v>1</v>
      </c>
      <c r="BK44" s="2">
        <f>(AZ44-BI44)/$AY$4</f>
        <v>1</v>
      </c>
      <c r="BL44" s="128">
        <f>IF((AND(BA44=0,BC44=0)),0,(BC44+BI44)/(BA44+BC44+BI44))</f>
        <v>0</v>
      </c>
      <c r="BM44" s="2">
        <f>BQ44/($AY$4*BS44)</f>
        <v>0.12013888888888889</v>
      </c>
      <c r="BN44" s="2">
        <f>BI44/$AY$4</f>
        <v>0</v>
      </c>
      <c r="BO44" s="2">
        <v>0</v>
      </c>
      <c r="BP44" s="9">
        <f>SUM(BA44,BB44,BC44,BE44,BG44)</f>
        <v>720</v>
      </c>
      <c r="BQ44" s="39">
        <f>'[37]UNIT DATA'!$F11</f>
        <v>1730</v>
      </c>
      <c r="BR44" s="2">
        <v>21</v>
      </c>
      <c r="BS44" s="2">
        <v>20</v>
      </c>
      <c r="BT44" s="9">
        <f>'[37]UNIT DATA'!$E11</f>
        <v>20</v>
      </c>
      <c r="BU44" s="63">
        <f>SUM(BD44,BF44,BH44,BK44,BN44)</f>
        <v>1</v>
      </c>
      <c r="BW44" s="17" t="s">
        <v>69</v>
      </c>
      <c r="BX44" s="12" t="s">
        <v>57</v>
      </c>
      <c r="BY44" s="2">
        <f>$BX$4-CB44-CD44-CF44</f>
        <v>712.56</v>
      </c>
      <c r="BZ44" s="2">
        <f>$BX$4-CA44-CB44-CD44-CF44</f>
        <v>243.2</v>
      </c>
      <c r="CA44" s="2">
        <f>'[38]UNIT DATA'!L11</f>
        <v>469.36</v>
      </c>
      <c r="CB44" s="2">
        <f>'[38]UNIT DATA'!M11</f>
        <v>31.44</v>
      </c>
      <c r="CC44" s="2">
        <f>CB44/$BX$4</f>
        <v>4.2258064516129033E-2</v>
      </c>
      <c r="CD44" s="2">
        <f>'[38]UNIT DATA'!$N11</f>
        <v>0</v>
      </c>
      <c r="CE44" s="2">
        <f>CD44/$BX$4</f>
        <v>0</v>
      </c>
      <c r="CF44" s="2">
        <f>'[38]UNIT DATA'!$O11</f>
        <v>0</v>
      </c>
      <c r="CG44" s="2">
        <f>CF44/$BX$4</f>
        <v>0</v>
      </c>
      <c r="CH44" s="2">
        <f>'[38]UNIT DATA'!$P11</f>
        <v>0</v>
      </c>
      <c r="CI44" s="2">
        <f t="shared" ref="CI44:CI45" si="649">BY44/$BX$4</f>
        <v>0.95774193548387088</v>
      </c>
      <c r="CJ44" s="2">
        <f t="shared" ref="CJ44:CJ45" si="650">(BY44-CH44)/$BX$4</f>
        <v>0.95774193548387088</v>
      </c>
      <c r="CK44" s="128">
        <f t="shared" ref="CK44:CK45" si="651">IF((AND(BZ44=0,CB44=0)),0,(CB44+CH44)/(BZ44+CB44+CH44))</f>
        <v>0.1144771337023012</v>
      </c>
      <c r="CL44" s="2">
        <f t="shared" ref="CL44:CL45" si="652">CP44/($BX$4*CR44)</f>
        <v>0.29717741935483871</v>
      </c>
      <c r="CM44" s="2">
        <f t="shared" ref="CM44:CM45" si="653">CH44/$BX$4</f>
        <v>0</v>
      </c>
      <c r="CN44" s="2">
        <f>'[38]UNIT DATA'!$Q11</f>
        <v>1</v>
      </c>
      <c r="CO44" s="9">
        <f t="shared" si="368"/>
        <v>744</v>
      </c>
      <c r="CP44" s="2">
        <f>'[38]UNIT DATA'!$F11</f>
        <v>4422</v>
      </c>
      <c r="CQ44" s="2">
        <v>21</v>
      </c>
      <c r="CR44" s="2">
        <v>20</v>
      </c>
      <c r="CS44" s="2">
        <f>'[38]UNIT DATA'!$E11</f>
        <v>20</v>
      </c>
      <c r="CT44" s="63">
        <f>SUM(CC44,CE44,CG44,CJ44,CM44)</f>
        <v>0.99999999999999989</v>
      </c>
      <c r="CV44" s="17" t="s">
        <v>69</v>
      </c>
      <c r="CW44" s="12" t="s">
        <v>57</v>
      </c>
      <c r="DN44" s="9">
        <f t="shared" si="370"/>
        <v>0</v>
      </c>
      <c r="DP44" s="2">
        <v>21</v>
      </c>
      <c r="DQ44" s="2">
        <v>20</v>
      </c>
      <c r="DS44" s="63">
        <f>SUM(DB44,DD44,DF44,DI44,DL44)</f>
        <v>0</v>
      </c>
      <c r="DU44" s="17" t="s">
        <v>69</v>
      </c>
      <c r="DV44" s="12" t="s">
        <v>57</v>
      </c>
      <c r="EM44" s="9">
        <f t="shared" si="372"/>
        <v>0</v>
      </c>
      <c r="EO44" s="2">
        <v>21</v>
      </c>
      <c r="EP44" s="2">
        <v>20</v>
      </c>
      <c r="ER44" s="63">
        <f>SUM(EA44,EC44,EE44,EH44,EK44)</f>
        <v>0</v>
      </c>
      <c r="ET44" s="17" t="s">
        <v>69</v>
      </c>
      <c r="EU44" s="12" t="s">
        <v>57</v>
      </c>
      <c r="FL44" s="9">
        <f t="shared" si="374"/>
        <v>0</v>
      </c>
      <c r="FN44" s="2">
        <v>21</v>
      </c>
      <c r="FO44" s="2">
        <v>20</v>
      </c>
      <c r="FQ44" s="63">
        <f>SUM(EZ44,FB44,FD44,FG44,FJ44)</f>
        <v>0</v>
      </c>
      <c r="FS44" s="17" t="s">
        <v>69</v>
      </c>
      <c r="FT44" s="12" t="s">
        <v>57</v>
      </c>
      <c r="GK44" s="9">
        <f t="shared" si="376"/>
        <v>0</v>
      </c>
      <c r="GM44" s="2">
        <v>21</v>
      </c>
      <c r="GN44" s="2">
        <v>20</v>
      </c>
      <c r="GP44" s="63">
        <f>SUM(FY44,GA44,GC44,GF44,GI44)</f>
        <v>0</v>
      </c>
      <c r="GR44" s="17" t="s">
        <v>69</v>
      </c>
      <c r="GS44" s="12" t="s">
        <v>57</v>
      </c>
      <c r="HJ44" s="9">
        <f t="shared" si="378"/>
        <v>0</v>
      </c>
      <c r="HL44" s="2">
        <v>21</v>
      </c>
      <c r="HM44" s="2">
        <v>20</v>
      </c>
      <c r="HO44" s="63">
        <f>SUM(GX44,GZ44,HB44,HE44,HH44)</f>
        <v>0</v>
      </c>
      <c r="HQ44" s="17" t="s">
        <v>69</v>
      </c>
      <c r="HR44" s="12" t="s">
        <v>57</v>
      </c>
      <c r="II44" s="9">
        <f t="shared" ref="II44:II45" si="654">SUM(HT44,HU44,HV44,HX44,HZ44)</f>
        <v>0</v>
      </c>
      <c r="IK44" s="2">
        <v>21</v>
      </c>
      <c r="IL44" s="2">
        <v>20</v>
      </c>
      <c r="IN44" s="63">
        <f>SUM(HW44,HY44,IA44,ID44,IG44)</f>
        <v>0</v>
      </c>
      <c r="IP44" s="17" t="s">
        <v>69</v>
      </c>
      <c r="IQ44" s="12" t="s">
        <v>57</v>
      </c>
      <c r="JH44" s="9">
        <f t="shared" ref="JH44:JH45" si="655">SUM(IS44,IT44,IU44,IW44,IY44)</f>
        <v>0</v>
      </c>
      <c r="JJ44" s="2">
        <v>21</v>
      </c>
      <c r="JK44" s="2">
        <v>20</v>
      </c>
      <c r="JM44" s="63">
        <f>SUM(IV44,IX44,IZ44,JC44,JF44)</f>
        <v>0</v>
      </c>
      <c r="JO44" s="17" t="s">
        <v>69</v>
      </c>
      <c r="JP44" s="12" t="s">
        <v>57</v>
      </c>
      <c r="KG44" s="9">
        <f t="shared" ref="KG44:KG45" si="656">SUM(JR44,JS44,JT44,JV44,JX44)</f>
        <v>0</v>
      </c>
      <c r="KI44" s="2">
        <v>21</v>
      </c>
      <c r="KJ44" s="2">
        <v>20</v>
      </c>
      <c r="KL44" s="63">
        <f>SUM(JU44,JW44,JY44,KB44,KE44)</f>
        <v>0</v>
      </c>
    </row>
    <row r="45" spans="1:298" ht="14" x14ac:dyDescent="0.35">
      <c r="B45" s="12" t="s">
        <v>58</v>
      </c>
      <c r="C45" s="19">
        <f t="shared" ref="C45" si="657">$B$4-F45-H45-J45</f>
        <v>744</v>
      </c>
      <c r="D45" s="19">
        <f>$B$4-E45-F45-H45-J45</f>
        <v>2.8999999999999773</v>
      </c>
      <c r="E45" s="19">
        <v>741.1</v>
      </c>
      <c r="F45" s="2">
        <v>0</v>
      </c>
      <c r="G45" s="121">
        <f t="shared" si="60"/>
        <v>0</v>
      </c>
      <c r="H45" s="2">
        <v>0</v>
      </c>
      <c r="I45" s="121">
        <f t="shared" si="3"/>
        <v>0</v>
      </c>
      <c r="J45" s="19">
        <v>0</v>
      </c>
      <c r="K45" s="121">
        <f t="shared" si="4"/>
        <v>0</v>
      </c>
      <c r="L45" s="2">
        <v>0</v>
      </c>
      <c r="M45" s="121">
        <f t="shared" si="5"/>
        <v>100</v>
      </c>
      <c r="N45" s="121">
        <f t="shared" si="6"/>
        <v>100</v>
      </c>
      <c r="O45" s="135">
        <v>0</v>
      </c>
      <c r="P45" s="121">
        <v>11.829419400000001</v>
      </c>
      <c r="Q45" s="2">
        <f>L45/$B$4</f>
        <v>0</v>
      </c>
      <c r="R45" s="9">
        <f t="shared" ref="R45" si="658">SUM(D45,E45,F45,H45,J45)</f>
        <v>744</v>
      </c>
      <c r="S45" s="27">
        <v>48</v>
      </c>
      <c r="T45" s="2">
        <v>21</v>
      </c>
      <c r="U45" s="2">
        <v>21</v>
      </c>
      <c r="V45" s="2">
        <v>17</v>
      </c>
      <c r="W45" s="2">
        <f>SUM(G45,I45,K45,N45,Q45)</f>
        <v>100</v>
      </c>
      <c r="Z45" s="12" t="s">
        <v>58</v>
      </c>
      <c r="AA45" s="19">
        <f t="shared" si="642"/>
        <v>744</v>
      </c>
      <c r="AB45" s="19">
        <f t="shared" si="643"/>
        <v>95.899999999999636</v>
      </c>
      <c r="AC45" s="2">
        <v>648.10000000000036</v>
      </c>
      <c r="AD45" s="2">
        <v>0</v>
      </c>
      <c r="AE45" s="2">
        <f t="shared" si="344"/>
        <v>0</v>
      </c>
      <c r="AF45" s="2">
        <v>0</v>
      </c>
      <c r="AG45" s="2">
        <f t="shared" si="345"/>
        <v>0</v>
      </c>
      <c r="AH45" s="2">
        <v>0</v>
      </c>
      <c r="AI45" s="2">
        <f t="shared" si="346"/>
        <v>0</v>
      </c>
      <c r="AJ45" s="2">
        <v>0</v>
      </c>
      <c r="AK45" s="2">
        <f t="shared" si="644"/>
        <v>1</v>
      </c>
      <c r="AL45" s="2">
        <f t="shared" si="645"/>
        <v>1</v>
      </c>
      <c r="AM45" s="128">
        <f t="shared" si="646"/>
        <v>0</v>
      </c>
      <c r="AN45" s="2">
        <f t="shared" si="647"/>
        <v>0.10240655401945725</v>
      </c>
      <c r="AO45" s="2">
        <f t="shared" si="648"/>
        <v>0</v>
      </c>
      <c r="AP45" s="2">
        <v>0</v>
      </c>
      <c r="AQ45" s="9">
        <f t="shared" si="352"/>
        <v>744</v>
      </c>
      <c r="AR45" s="13">
        <v>1600</v>
      </c>
      <c r="AS45" s="2">
        <v>21</v>
      </c>
      <c r="AT45" s="2">
        <v>21</v>
      </c>
      <c r="AU45" s="9">
        <v>16.684045881126238</v>
      </c>
      <c r="AV45" s="63">
        <f>SUM(AE45,AG45,AI45,AL45,AO45)</f>
        <v>1</v>
      </c>
      <c r="AY45" s="12" t="s">
        <v>58</v>
      </c>
      <c r="AZ45" s="2">
        <f>$AY$4-BC45-BE45-BG45</f>
        <v>720</v>
      </c>
      <c r="BA45" s="2">
        <f>$AY$4-BB45-BC45-BE45-BG45</f>
        <v>94.5</v>
      </c>
      <c r="BB45" s="2">
        <f>'[37]UNIT DATA'!L12</f>
        <v>625.5</v>
      </c>
      <c r="BC45" s="2">
        <f>'[37]UNIT DATA'!M12</f>
        <v>0</v>
      </c>
      <c r="BD45" s="2">
        <f t="shared" ref="BD45" si="659">BC45/$AY$4</f>
        <v>0</v>
      </c>
      <c r="BE45" s="2">
        <f>'[37]UNIT DATA'!N12</f>
        <v>0</v>
      </c>
      <c r="BF45" s="2">
        <f t="shared" ref="BF45" si="660">BE45/$AY$4</f>
        <v>0</v>
      </c>
      <c r="BG45" s="2">
        <f>'[37]UNIT DATA'!O12</f>
        <v>0</v>
      </c>
      <c r="BH45" s="2">
        <f t="shared" ref="BH45" si="661">BG45/$AY$4</f>
        <v>0</v>
      </c>
      <c r="BI45" s="2">
        <f>'[37]UNIT DATA'!P12</f>
        <v>0</v>
      </c>
      <c r="BJ45" s="2">
        <f>AZ45/$AY$4</f>
        <v>1</v>
      </c>
      <c r="BK45" s="2">
        <f>(AZ45-BI45)/$AY$4</f>
        <v>1</v>
      </c>
      <c r="BL45" s="128">
        <f t="shared" ref="BL45" si="662">IF((AND(BA45=0,BC45=0)),0,(BC45+BI45)/(BA45+BC45+BI45))</f>
        <v>0</v>
      </c>
      <c r="BM45" s="2">
        <f>BQ45/($AY$4*BS45)</f>
        <v>9.0476190476190474E-2</v>
      </c>
      <c r="BN45" s="2">
        <f>BI45/$AY$4</f>
        <v>0</v>
      </c>
      <c r="BO45" s="2">
        <v>0</v>
      </c>
      <c r="BP45" s="9">
        <f t="shared" si="358"/>
        <v>720</v>
      </c>
      <c r="BQ45" s="39">
        <f>'[37]UNIT DATA'!$F12</f>
        <v>1368</v>
      </c>
      <c r="BR45" s="2">
        <v>21</v>
      </c>
      <c r="BS45" s="2">
        <v>21</v>
      </c>
      <c r="BT45" s="9">
        <f>'[37]UNIT DATA'!$E12</f>
        <v>14.476190476190476</v>
      </c>
      <c r="BU45" s="63">
        <f>SUM(BD45,BF45,BH45,BK45,BN45)</f>
        <v>1</v>
      </c>
      <c r="BX45" s="12" t="s">
        <v>58</v>
      </c>
      <c r="BY45" s="2">
        <f t="shared" ref="BY45" si="663">$BX$4-CB45-CD45-CF45</f>
        <v>691</v>
      </c>
      <c r="BZ45" s="2">
        <f t="shared" ref="BZ45" si="664">$BX$4-CA45-CB45-CD45-CF45</f>
        <v>231.5</v>
      </c>
      <c r="CA45" s="2">
        <f>'[38]UNIT DATA'!L12</f>
        <v>459.5</v>
      </c>
      <c r="CB45" s="2">
        <f>'[38]UNIT DATA'!M12</f>
        <v>53</v>
      </c>
      <c r="CC45" s="2">
        <f t="shared" ref="CC45" si="665">CB45/$BX$4</f>
        <v>7.1236559139784952E-2</v>
      </c>
      <c r="CD45" s="2">
        <f>'[38]UNIT DATA'!$N12</f>
        <v>0</v>
      </c>
      <c r="CE45" s="2">
        <f t="shared" ref="CE45" si="666">CD45/$BX$4</f>
        <v>0</v>
      </c>
      <c r="CF45" s="2">
        <f>'[38]UNIT DATA'!$O12</f>
        <v>0</v>
      </c>
      <c r="CG45" s="2">
        <f t="shared" ref="CG45" si="667">CF45/$BX$4</f>
        <v>0</v>
      </c>
      <c r="CH45" s="2">
        <f>'[38]UNIT DATA'!$P12</f>
        <v>0</v>
      </c>
      <c r="CI45" s="2">
        <f t="shared" si="649"/>
        <v>0.92876344086021501</v>
      </c>
      <c r="CJ45" s="2">
        <f t="shared" si="650"/>
        <v>0.92876344086021501</v>
      </c>
      <c r="CK45" s="128">
        <f t="shared" si="651"/>
        <v>0.18629173989455183</v>
      </c>
      <c r="CL45" s="2">
        <f t="shared" si="652"/>
        <v>0.17332309267793139</v>
      </c>
      <c r="CM45" s="2">
        <f t="shared" si="653"/>
        <v>0</v>
      </c>
      <c r="CN45" s="2">
        <f>'[38]UNIT DATA'!$Q12</f>
        <v>1</v>
      </c>
      <c r="CO45" s="9">
        <f t="shared" si="368"/>
        <v>744</v>
      </c>
      <c r="CP45" s="2">
        <f>'[38]UNIT DATA'!$F12</f>
        <v>2708</v>
      </c>
      <c r="CQ45" s="2">
        <v>21</v>
      </c>
      <c r="CR45" s="2">
        <v>21</v>
      </c>
      <c r="CS45" s="2">
        <f>'[38]UNIT DATA'!$E12</f>
        <v>12</v>
      </c>
      <c r="CT45" s="63">
        <f>SUM(CC45,CE45,CG45,CJ45,CM45)</f>
        <v>1</v>
      </c>
      <c r="CW45" s="12" t="s">
        <v>58</v>
      </c>
      <c r="DN45" s="9">
        <f t="shared" si="370"/>
        <v>0</v>
      </c>
      <c r="DP45" s="2">
        <v>21</v>
      </c>
      <c r="DQ45" s="2">
        <v>21</v>
      </c>
      <c r="DS45" s="63">
        <f>SUM(DB45,DD45,DF45,DI45,DL45)</f>
        <v>0</v>
      </c>
      <c r="DV45" s="12" t="s">
        <v>58</v>
      </c>
      <c r="EM45" s="9">
        <f t="shared" si="372"/>
        <v>0</v>
      </c>
      <c r="EO45" s="2">
        <v>21</v>
      </c>
      <c r="EP45" s="2">
        <v>21</v>
      </c>
      <c r="ER45" s="63">
        <f>SUM(EA45,EC45,EE45,EH45,EK45)</f>
        <v>0</v>
      </c>
      <c r="EU45" s="12" t="s">
        <v>58</v>
      </c>
      <c r="FL45" s="9">
        <f t="shared" si="374"/>
        <v>0</v>
      </c>
      <c r="FN45" s="2">
        <v>21</v>
      </c>
      <c r="FO45" s="2">
        <v>21</v>
      </c>
      <c r="FQ45" s="63">
        <f>SUM(EZ45,FB45,FD45,FG45,FJ45)</f>
        <v>0</v>
      </c>
      <c r="FT45" s="12" t="s">
        <v>58</v>
      </c>
      <c r="GK45" s="9">
        <f t="shared" si="376"/>
        <v>0</v>
      </c>
      <c r="GM45" s="2">
        <v>21</v>
      </c>
      <c r="GN45" s="2">
        <v>21</v>
      </c>
      <c r="GP45" s="63">
        <f>SUM(FY45,GA45,GC45,GF45,GI45)</f>
        <v>0</v>
      </c>
      <c r="GS45" s="12" t="s">
        <v>58</v>
      </c>
      <c r="HJ45" s="9">
        <f t="shared" si="378"/>
        <v>0</v>
      </c>
      <c r="HL45" s="2">
        <v>21</v>
      </c>
      <c r="HM45" s="2">
        <v>21</v>
      </c>
      <c r="HO45" s="63">
        <f>SUM(GX45,GZ45,HB45,HE45,HH45)</f>
        <v>0</v>
      </c>
      <c r="HR45" s="12" t="s">
        <v>58</v>
      </c>
      <c r="II45" s="9">
        <f t="shared" si="654"/>
        <v>0</v>
      </c>
      <c r="IK45" s="2">
        <v>21</v>
      </c>
      <c r="IL45" s="2">
        <v>21</v>
      </c>
      <c r="IN45" s="63">
        <f>SUM(HW45,HY45,IA45,ID45,IG45)</f>
        <v>0</v>
      </c>
      <c r="IQ45" s="12" t="s">
        <v>58</v>
      </c>
      <c r="JH45" s="9">
        <f t="shared" si="655"/>
        <v>0</v>
      </c>
      <c r="JJ45" s="2">
        <v>21</v>
      </c>
      <c r="JK45" s="2">
        <v>21</v>
      </c>
      <c r="JM45" s="63">
        <f>SUM(IV45,IX45,IZ45,JC45,JF45)</f>
        <v>0</v>
      </c>
      <c r="JP45" s="12" t="s">
        <v>58</v>
      </c>
      <c r="KG45" s="9">
        <f t="shared" si="656"/>
        <v>0</v>
      </c>
      <c r="KI45" s="2">
        <v>21</v>
      </c>
      <c r="KJ45" s="2">
        <v>21</v>
      </c>
      <c r="KL45" s="63">
        <f>SUM(JU45,JW45,JY45,KB45,KE45)</f>
        <v>0</v>
      </c>
    </row>
    <row r="46" spans="1:298" ht="14" hidden="1" x14ac:dyDescent="0.35">
      <c r="B46" s="28" t="s">
        <v>45</v>
      </c>
      <c r="C46" s="51">
        <f>SUM(C44:C45)</f>
        <v>1488</v>
      </c>
      <c r="D46" s="30">
        <f t="shared" ref="D46:L46" si="668">SUM(D44:D45)</f>
        <v>183.60000000000002</v>
      </c>
      <c r="E46" s="51">
        <f t="shared" si="668"/>
        <v>1304.4000000000001</v>
      </c>
      <c r="F46" s="29">
        <f t="shared" si="668"/>
        <v>0</v>
      </c>
      <c r="G46" s="121">
        <f t="shared" si="60"/>
        <v>0</v>
      </c>
      <c r="H46" s="29">
        <f t="shared" si="668"/>
        <v>0</v>
      </c>
      <c r="I46" s="121">
        <f t="shared" si="3"/>
        <v>0</v>
      </c>
      <c r="J46" s="30">
        <f>SUM(J44:J45)</f>
        <v>0</v>
      </c>
      <c r="K46" s="121">
        <f t="shared" si="4"/>
        <v>0</v>
      </c>
      <c r="L46" s="29">
        <f t="shared" si="668"/>
        <v>0</v>
      </c>
      <c r="M46" s="121">
        <f t="shared" si="5"/>
        <v>200</v>
      </c>
      <c r="N46" s="121">
        <f t="shared" si="6"/>
        <v>200</v>
      </c>
      <c r="O46" s="131">
        <v>32.608412299999998</v>
      </c>
      <c r="P46" s="131">
        <v>49.376940900000001</v>
      </c>
      <c r="Q46" s="29">
        <f>(Q44*$U$44+Q45*$U$45)/$U$46</f>
        <v>0</v>
      </c>
      <c r="R46" s="52">
        <f>SUM(R44:R45)</f>
        <v>1488</v>
      </c>
      <c r="S46" s="41">
        <f>SUM(S44:S45)</f>
        <v>3280</v>
      </c>
      <c r="T46" s="29">
        <f>SUM(T44:T45)</f>
        <v>42</v>
      </c>
      <c r="U46" s="10">
        <f>SUM(U44:U45)</f>
        <v>41</v>
      </c>
      <c r="V46" s="10">
        <f>SUM(V44:V45)</f>
        <v>37</v>
      </c>
      <c r="Z46" s="28" t="s">
        <v>45</v>
      </c>
      <c r="AA46" s="10">
        <f>SUM(AA44:AA45)</f>
        <v>1488</v>
      </c>
      <c r="AB46" s="10">
        <f t="shared" ref="AB46:AD46" si="669">SUM(AB44:AB45)</f>
        <v>298.89999999999964</v>
      </c>
      <c r="AC46" s="10">
        <f t="shared" si="669"/>
        <v>1189.1000000000004</v>
      </c>
      <c r="AD46" s="10">
        <f t="shared" si="669"/>
        <v>0</v>
      </c>
      <c r="AE46" s="10">
        <f>(AE44*$AT$44+AE45*$AT$45)/$AT$46</f>
        <v>0</v>
      </c>
      <c r="AF46" s="10">
        <f t="shared" ref="AF46" si="670">SUM(AF44:AF45)</f>
        <v>0</v>
      </c>
      <c r="AG46" s="10">
        <f>(AG44*$AT$44+AG45*$AT$45)/$AT$46</f>
        <v>0</v>
      </c>
      <c r="AH46" s="10">
        <f t="shared" ref="AH46" si="671">SUM(AH44:AH45)</f>
        <v>0</v>
      </c>
      <c r="AI46" s="10">
        <f>(AI44*$AT$44+AI45*$AT$45)/$AT$46</f>
        <v>0</v>
      </c>
      <c r="AJ46" s="10">
        <f t="shared" ref="AJ46" si="672">SUM(AJ44:AJ45)</f>
        <v>0</v>
      </c>
      <c r="AK46" s="10">
        <f>(AK44*$AT$44+AK45*$AT$45)/$AT$46</f>
        <v>1</v>
      </c>
      <c r="AL46" s="10">
        <f t="shared" ref="AL46:AO46" si="673">(AL44*$AT$44+AL45*$AT$45)/$AT$46</f>
        <v>1</v>
      </c>
      <c r="AM46" s="10">
        <f t="shared" si="673"/>
        <v>0</v>
      </c>
      <c r="AN46" s="10">
        <f t="shared" si="673"/>
        <v>0.17105953317597691</v>
      </c>
      <c r="AO46" s="10">
        <f t="shared" si="673"/>
        <v>0</v>
      </c>
      <c r="AP46" s="10">
        <f t="shared" ref="AP46:AQ46" si="674">SUM(AP44:AP45)</f>
        <v>0</v>
      </c>
      <c r="AQ46" s="52">
        <f t="shared" si="674"/>
        <v>1488</v>
      </c>
      <c r="AR46" s="52">
        <f>SUM(AR44:AR45)</f>
        <v>5218</v>
      </c>
      <c r="AS46" s="29">
        <f>SUM(AS44:AS45)</f>
        <v>42</v>
      </c>
      <c r="AT46" s="10">
        <f>SUM(AT44:AT45)</f>
        <v>41</v>
      </c>
      <c r="AU46" s="32">
        <f>SUM(AU44:AU45)</f>
        <v>36.684045881126238</v>
      </c>
      <c r="AY46" s="28" t="s">
        <v>45</v>
      </c>
      <c r="AZ46" s="11">
        <f>SUM(AZ44:AZ45)</f>
        <v>1440</v>
      </c>
      <c r="BA46" s="11">
        <f t="shared" ref="BA46" si="675">SUM(BA44:BA45)</f>
        <v>190.5</v>
      </c>
      <c r="BB46" s="11">
        <f>SUM(BB44:BB45)</f>
        <v>1249.5</v>
      </c>
      <c r="BC46" s="11">
        <f>SUM(BC44:BC45)</f>
        <v>0</v>
      </c>
      <c r="BD46" s="10">
        <f>(BD44*$BS44+BD45*$BS45)/$BS46</f>
        <v>0</v>
      </c>
      <c r="BE46" s="11">
        <f t="shared" ref="BE46:BI46" si="676">SUM(BE44:BE45)</f>
        <v>0</v>
      </c>
      <c r="BF46" s="10">
        <f>(BF44*$BS44+BF45*$BS45)/$BS46</f>
        <v>0</v>
      </c>
      <c r="BG46" s="11">
        <f t="shared" si="676"/>
        <v>0</v>
      </c>
      <c r="BH46" s="10">
        <f>(BH44*$BS44+BH45*$BS45)/$BS46</f>
        <v>0</v>
      </c>
      <c r="BI46" s="11">
        <f t="shared" si="676"/>
        <v>0</v>
      </c>
      <c r="BJ46" s="10">
        <f>(BJ44*$BS44+BJ45*$BS45)/$BS46</f>
        <v>1</v>
      </c>
      <c r="BK46" s="10">
        <f>(BK44*$BS44+BK45*$BS45)/$BS46</f>
        <v>1</v>
      </c>
      <c r="BL46" s="10">
        <f>(BL44*$BS44+BL45*$BS45)/$BS46</f>
        <v>0</v>
      </c>
      <c r="BM46" s="10">
        <f>(BM44*$BS44+BM45*$BS45)/$BS46</f>
        <v>0.10494579945799457</v>
      </c>
      <c r="BN46" s="10">
        <f>(BN44*$BS44+BN45*$BS45)/$BS46</f>
        <v>0</v>
      </c>
      <c r="BO46" s="32">
        <f t="shared" ref="BO46:BQ46" si="677">SUM(BO44:BO45)</f>
        <v>0</v>
      </c>
      <c r="BP46" s="52">
        <f t="shared" si="677"/>
        <v>1440</v>
      </c>
      <c r="BQ46" s="50">
        <f t="shared" si="677"/>
        <v>3098</v>
      </c>
      <c r="BR46" s="10">
        <f>SUM(BR44:BR45)</f>
        <v>42</v>
      </c>
      <c r="BS46" s="10">
        <f t="shared" ref="BS46:BT46" si="678">SUM(BS44:BS45)</f>
        <v>41</v>
      </c>
      <c r="BT46" s="32">
        <f t="shared" si="678"/>
        <v>34.476190476190474</v>
      </c>
      <c r="BX46" s="28" t="s">
        <v>45</v>
      </c>
      <c r="BY46" s="52">
        <f>SUM(BY44:BY45)</f>
        <v>1403.56</v>
      </c>
      <c r="BZ46" s="52">
        <f t="shared" ref="BZ46" si="679">SUM(BZ44:BZ45)</f>
        <v>474.7</v>
      </c>
      <c r="CA46" s="11">
        <f>SUM(CA44:CA45)</f>
        <v>928.86</v>
      </c>
      <c r="CB46" s="11">
        <f t="shared" ref="CB46:CH46" si="680">SUM(CB44:CB45)</f>
        <v>84.44</v>
      </c>
      <c r="CC46" s="10"/>
      <c r="CD46" s="11">
        <f t="shared" si="680"/>
        <v>0</v>
      </c>
      <c r="CE46" s="10"/>
      <c r="CF46" s="11">
        <f t="shared" si="680"/>
        <v>0</v>
      </c>
      <c r="CG46" s="10"/>
      <c r="CH46" s="11">
        <f t="shared" si="680"/>
        <v>0</v>
      </c>
      <c r="CI46" s="10">
        <f>(CI44*$CR44+CI45*$CR45)/$CR46</f>
        <v>0.94289929189614474</v>
      </c>
      <c r="CJ46" s="10">
        <f t="shared" ref="CJ46:CM46" si="681">(CJ44*$CR44+CJ45*$CR45)/$CR46</f>
        <v>0.94289929189614474</v>
      </c>
      <c r="CK46" s="10">
        <f t="shared" si="681"/>
        <v>0.15126022467881983</v>
      </c>
      <c r="CL46" s="10">
        <f t="shared" si="681"/>
        <v>0.23373983739837395</v>
      </c>
      <c r="CM46" s="10">
        <f t="shared" si="681"/>
        <v>0</v>
      </c>
      <c r="CN46" s="32">
        <f t="shared" ref="CN46:CP46" si="682">SUM(CN44:CN45)</f>
        <v>2</v>
      </c>
      <c r="CO46" s="52">
        <f t="shared" si="682"/>
        <v>1488</v>
      </c>
      <c r="CP46" s="11">
        <f t="shared" si="682"/>
        <v>7130</v>
      </c>
      <c r="CQ46" s="10">
        <f>SUM(CQ44:CQ45)</f>
        <v>42</v>
      </c>
      <c r="CR46" s="10">
        <f t="shared" ref="CR46:CS46" si="683">SUM(CR44:CR45)</f>
        <v>41</v>
      </c>
      <c r="CS46" s="32">
        <f t="shared" si="683"/>
        <v>32</v>
      </c>
      <c r="CW46" s="28" t="s">
        <v>45</v>
      </c>
      <c r="DN46" s="52">
        <f t="shared" ref="DN46" si="684">SUM(DN44:DN45)</f>
        <v>0</v>
      </c>
      <c r="DP46" s="29">
        <f>SUM(DP44:DP45)</f>
        <v>42</v>
      </c>
      <c r="DQ46" s="10">
        <f t="shared" ref="DQ46" si="685">SUM(DQ44:DQ45)</f>
        <v>41</v>
      </c>
      <c r="DV46" s="28" t="s">
        <v>45</v>
      </c>
      <c r="EM46" s="52">
        <f t="shared" ref="EM46" si="686">SUM(EM44:EM45)</f>
        <v>0</v>
      </c>
      <c r="EO46" s="29">
        <f>SUM(EO44:EO45)</f>
        <v>42</v>
      </c>
      <c r="EP46" s="10">
        <f t="shared" ref="EP46" si="687">SUM(EP44:EP45)</f>
        <v>41</v>
      </c>
      <c r="EU46" s="28" t="s">
        <v>45</v>
      </c>
      <c r="FL46" s="52">
        <f t="shared" ref="FL46" si="688">SUM(FL44:FL45)</f>
        <v>0</v>
      </c>
      <c r="FN46" s="29">
        <f>SUM(FN44:FN45)</f>
        <v>42</v>
      </c>
      <c r="FO46" s="10">
        <f t="shared" ref="FO46" si="689">SUM(FO44:FO45)</f>
        <v>41</v>
      </c>
      <c r="FT46" s="28" t="s">
        <v>45</v>
      </c>
      <c r="GK46" s="52">
        <f t="shared" ref="GK46" si="690">SUM(GK44:GK45)</f>
        <v>0</v>
      </c>
      <c r="GM46" s="29">
        <f>SUM(GM44:GM45)</f>
        <v>42</v>
      </c>
      <c r="GN46" s="10">
        <f t="shared" ref="GN46" si="691">SUM(GN44:GN45)</f>
        <v>41</v>
      </c>
      <c r="GS46" s="28" t="s">
        <v>45</v>
      </c>
      <c r="HJ46" s="52">
        <f t="shared" ref="HJ46" si="692">SUM(HJ44:HJ45)</f>
        <v>0</v>
      </c>
      <c r="HL46" s="29">
        <f>SUM(HL44:HL45)</f>
        <v>42</v>
      </c>
      <c r="HM46" s="10">
        <f t="shared" ref="HM46" si="693">SUM(HM44:HM45)</f>
        <v>41</v>
      </c>
      <c r="HR46" s="28" t="s">
        <v>45</v>
      </c>
      <c r="II46" s="52">
        <f t="shared" ref="II46" si="694">SUM(II44:II45)</f>
        <v>0</v>
      </c>
      <c r="IK46" s="29">
        <f>SUM(IK44:IK45)</f>
        <v>42</v>
      </c>
      <c r="IL46" s="10">
        <f t="shared" ref="IL46" si="695">SUM(IL44:IL45)</f>
        <v>41</v>
      </c>
      <c r="IQ46" s="28" t="s">
        <v>45</v>
      </c>
      <c r="JH46" s="52">
        <f t="shared" ref="JH46" si="696">SUM(JH44:JH45)</f>
        <v>0</v>
      </c>
      <c r="JJ46" s="29">
        <f>SUM(JJ44:JJ45)</f>
        <v>42</v>
      </c>
      <c r="JK46" s="10">
        <f t="shared" ref="JK46" si="697">SUM(JK44:JK45)</f>
        <v>41</v>
      </c>
      <c r="JP46" s="28" t="s">
        <v>45</v>
      </c>
      <c r="KG46" s="52">
        <f t="shared" ref="KG46" si="698">SUM(KG44:KG45)</f>
        <v>0</v>
      </c>
      <c r="KI46" s="29">
        <f>SUM(KI44:KI45)</f>
        <v>42</v>
      </c>
      <c r="KJ46" s="10">
        <f t="shared" ref="KJ46" si="699">SUM(KJ44:KJ45)</f>
        <v>41</v>
      </c>
    </row>
    <row r="47" spans="1:298" ht="14" x14ac:dyDescent="0.35">
      <c r="A47" s="17" t="s">
        <v>90</v>
      </c>
      <c r="B47" s="12" t="s">
        <v>91</v>
      </c>
      <c r="C47" s="19">
        <f>$B$4-F47-H47-J47</f>
        <v>744</v>
      </c>
      <c r="D47" s="19">
        <f>$B$4-E47-F47-H47-J47</f>
        <v>153.60000000000002</v>
      </c>
      <c r="E47" s="19">
        <v>590.4</v>
      </c>
      <c r="F47" s="2">
        <v>0</v>
      </c>
      <c r="G47" s="121">
        <f t="shared" si="60"/>
        <v>0</v>
      </c>
      <c r="H47" s="2">
        <v>0</v>
      </c>
      <c r="I47" s="121">
        <f t="shared" si="3"/>
        <v>0</v>
      </c>
      <c r="J47" s="19">
        <v>0</v>
      </c>
      <c r="K47" s="121">
        <f t="shared" si="4"/>
        <v>0</v>
      </c>
      <c r="L47" s="2">
        <v>0</v>
      </c>
      <c r="M47" s="121">
        <f t="shared" si="5"/>
        <v>100</v>
      </c>
      <c r="N47" s="121">
        <f t="shared" si="6"/>
        <v>100</v>
      </c>
      <c r="O47" s="135">
        <v>32.144036999999997</v>
      </c>
      <c r="P47" s="121">
        <v>47.907994600000002</v>
      </c>
      <c r="Q47" s="2">
        <f>L47/$B$4</f>
        <v>0</v>
      </c>
      <c r="R47" s="9">
        <f>SUM(D47,E47,F47,H47,J47)</f>
        <v>744</v>
      </c>
      <c r="S47" s="44">
        <v>4028</v>
      </c>
      <c r="T47" s="2">
        <v>27</v>
      </c>
      <c r="U47" s="2">
        <v>27</v>
      </c>
      <c r="V47" s="2">
        <v>27</v>
      </c>
      <c r="W47" s="2">
        <f>SUM(G47,I47,K47,N47,Q47)</f>
        <v>100</v>
      </c>
      <c r="Y47" s="17" t="s">
        <v>90</v>
      </c>
      <c r="Z47" s="12" t="s">
        <v>91</v>
      </c>
      <c r="AA47" s="19">
        <f t="shared" ref="AA47:AA49" si="700">$Z$4-AD47-AF47-AH47</f>
        <v>744</v>
      </c>
      <c r="AB47" s="19">
        <f>$Z$4-AC47-AD47-AF47-AH47</f>
        <v>159.30000000000109</v>
      </c>
      <c r="AC47" s="2">
        <v>584.69999999999891</v>
      </c>
      <c r="AD47" s="2">
        <v>0</v>
      </c>
      <c r="AE47" s="2">
        <f t="shared" ref="AE47:AE49" si="701">AD47/$Z$4</f>
        <v>0</v>
      </c>
      <c r="AF47" s="2">
        <v>0</v>
      </c>
      <c r="AG47" s="2">
        <f t="shared" ref="AG47:AG49" si="702">AF47/$Z$4</f>
        <v>0</v>
      </c>
      <c r="AH47" s="2">
        <v>0</v>
      </c>
      <c r="AI47" s="2">
        <f t="shared" ref="AI47:AI49" si="703">AH47/$Z$4</f>
        <v>0</v>
      </c>
      <c r="AJ47" s="2">
        <v>0</v>
      </c>
      <c r="AK47" s="2">
        <f t="shared" ref="AK47:AK49" si="704">AA47/$Z$4</f>
        <v>1</v>
      </c>
      <c r="AL47" s="2">
        <f t="shared" ref="AL47:AL49" si="705">(AA47-AJ47)/$Z$4</f>
        <v>1</v>
      </c>
      <c r="AM47" s="128">
        <f t="shared" ref="AM47:AM49" si="706">IF((AND(AB47=0,AD47=0)),0,(AD47+AJ47)/(AB47+AD47+AJ47))</f>
        <v>0</v>
      </c>
      <c r="AN47" s="2">
        <f t="shared" ref="AN47:AN49" si="707">AR47/($Z$4*AT47)</f>
        <v>0.20564516129032259</v>
      </c>
      <c r="AO47" s="2">
        <f t="shared" ref="AO47:AO49" si="708">AJ47/$Z$4</f>
        <v>0</v>
      </c>
      <c r="AP47" s="2">
        <v>0</v>
      </c>
      <c r="AQ47" s="9">
        <f t="shared" si="352"/>
        <v>744</v>
      </c>
      <c r="AR47" s="13">
        <v>4131</v>
      </c>
      <c r="AS47" s="2">
        <v>27</v>
      </c>
      <c r="AT47" s="2">
        <v>27</v>
      </c>
      <c r="AU47" s="2">
        <v>27</v>
      </c>
      <c r="AV47" s="63">
        <f>SUM(AE47,AG47,AI47,AL47,AO47)</f>
        <v>1</v>
      </c>
      <c r="AX47" s="17" t="s">
        <v>90</v>
      </c>
      <c r="AY47" s="12" t="s">
        <v>91</v>
      </c>
      <c r="AZ47" s="2">
        <f t="shared" ref="AZ47:AZ49" si="709">$AY$4-BC47-BE47-BG47</f>
        <v>720</v>
      </c>
      <c r="BA47" s="2">
        <f t="shared" ref="BA47:BA49" si="710">$AY$4-BB47-BC47-BE47-BG47</f>
        <v>64.299999999999272</v>
      </c>
      <c r="BB47" s="2">
        <f>'[37]UNIT DATA'!L20</f>
        <v>655.70000000000073</v>
      </c>
      <c r="BC47" s="2">
        <f>'[37]UNIT DATA'!M20</f>
        <v>0</v>
      </c>
      <c r="BD47" s="2">
        <f t="shared" ref="BD47:BD49" si="711">BC47/$AY$4</f>
        <v>0</v>
      </c>
      <c r="BE47" s="2">
        <f>'[37]UNIT DATA'!N20</f>
        <v>0</v>
      </c>
      <c r="BF47" s="2">
        <f t="shared" ref="BF47:BF49" si="712">BE47/$AY$4</f>
        <v>0</v>
      </c>
      <c r="BG47" s="2">
        <f>'[37]UNIT DATA'!O20</f>
        <v>0</v>
      </c>
      <c r="BH47" s="2">
        <f t="shared" ref="BH47:BH49" si="713">BG47/$AY$4</f>
        <v>0</v>
      </c>
      <c r="BI47" s="2">
        <f>'[37]UNIT DATA'!P20</f>
        <v>0</v>
      </c>
      <c r="BJ47" s="2">
        <f>AZ47/$AY$4</f>
        <v>1</v>
      </c>
      <c r="BK47" s="2">
        <f>(AZ47-BI47)/$AY$4</f>
        <v>1</v>
      </c>
      <c r="BL47" s="128">
        <f>IF((AND(BA47=0,BC47=0)),0,(BC47+BI47)/(BA47+BC47+BI47))</f>
        <v>0</v>
      </c>
      <c r="BM47" s="2">
        <f>BQ47/($AY$4*BS47)</f>
        <v>8.3539094650205759E-2</v>
      </c>
      <c r="BN47" s="2">
        <f>BI47/$AY$4</f>
        <v>0</v>
      </c>
      <c r="BO47" s="2">
        <f>'[37]UNIT DATA'!Q20</f>
        <v>0</v>
      </c>
      <c r="BP47" s="9">
        <f t="shared" si="358"/>
        <v>720</v>
      </c>
      <c r="BQ47" s="39">
        <f>'[37]UNIT DATA'!$F20</f>
        <v>1624</v>
      </c>
      <c r="BR47" s="2">
        <v>27</v>
      </c>
      <c r="BS47" s="2">
        <v>27</v>
      </c>
      <c r="BT47" s="2">
        <f>'[37]UNIT DATA'!$E20</f>
        <v>27</v>
      </c>
      <c r="BU47" s="63">
        <f>SUM(BD47,BF47,BH47,BK47,BN47)</f>
        <v>1</v>
      </c>
      <c r="BW47" s="17" t="s">
        <v>90</v>
      </c>
      <c r="BX47" s="12" t="s">
        <v>91</v>
      </c>
      <c r="BY47" s="2">
        <f>$BX$4-CB47-CD47-CF47</f>
        <v>744</v>
      </c>
      <c r="BZ47" s="2">
        <f>$BX$4-CA47-CB47-CD47-CF47</f>
        <v>207.10000000000002</v>
      </c>
      <c r="CA47" s="2">
        <f>'[38]UNIT DATA'!L20</f>
        <v>536.9</v>
      </c>
      <c r="CB47" s="2">
        <f>'[38]UNIT DATA'!M20</f>
        <v>0</v>
      </c>
      <c r="CC47" s="2">
        <f>CB47/$BX$4</f>
        <v>0</v>
      </c>
      <c r="CD47" s="2">
        <f>'[38]UNIT DATA'!N20</f>
        <v>0</v>
      </c>
      <c r="CE47" s="2">
        <f>CD47/$BX$4</f>
        <v>0</v>
      </c>
      <c r="CF47" s="2">
        <f>'[38]UNIT DATA'!O20</f>
        <v>0</v>
      </c>
      <c r="CG47" s="2">
        <f>CF47/$BX$4</f>
        <v>0</v>
      </c>
      <c r="CH47" s="2">
        <f>'[38]UNIT DATA'!P20</f>
        <v>0</v>
      </c>
      <c r="CI47" s="2">
        <f>BY47/$BX$4</f>
        <v>1</v>
      </c>
      <c r="CJ47" s="2">
        <f>(BY47-CH47)/$BX$4</f>
        <v>1</v>
      </c>
      <c r="CK47" s="128">
        <f>IF((AND(BZ47=0,CB47=0)),0,(CB47+CH47)/(BZ47+CB47+CH47))</f>
        <v>0</v>
      </c>
      <c r="CL47" s="2">
        <f>CP47/($BX$4*CR47)</f>
        <v>0.26508363201911589</v>
      </c>
      <c r="CM47" s="2">
        <f>CH47/$BX$4</f>
        <v>0</v>
      </c>
      <c r="CN47" s="2">
        <f>'[38]UNIT DATA'!Q20</f>
        <v>0</v>
      </c>
      <c r="CO47" s="9">
        <f t="shared" si="368"/>
        <v>744</v>
      </c>
      <c r="CP47" s="2">
        <f>'[38]UNIT DATA'!F20</f>
        <v>5325</v>
      </c>
      <c r="CQ47" s="2">
        <v>27</v>
      </c>
      <c r="CR47" s="2">
        <v>27</v>
      </c>
      <c r="CS47" s="2">
        <f>'[38]UNIT DATA'!E20</f>
        <v>27</v>
      </c>
      <c r="CT47" s="63">
        <f>SUM(CC47,CE47,CG47,CJ47,CM47)</f>
        <v>1</v>
      </c>
      <c r="CV47" s="17" t="s">
        <v>90</v>
      </c>
      <c r="CW47" s="12" t="s">
        <v>91</v>
      </c>
      <c r="DN47" s="9">
        <f t="shared" si="370"/>
        <v>0</v>
      </c>
      <c r="DP47" s="2">
        <v>27</v>
      </c>
      <c r="DQ47" s="2">
        <v>27</v>
      </c>
      <c r="DS47" s="63">
        <f>SUM(DB47,DD47,DF47,DI47,DL47)</f>
        <v>0</v>
      </c>
      <c r="DU47" s="17" t="s">
        <v>90</v>
      </c>
      <c r="DV47" s="12" t="s">
        <v>91</v>
      </c>
      <c r="EM47" s="9">
        <f t="shared" si="372"/>
        <v>0</v>
      </c>
      <c r="EO47" s="2">
        <v>27</v>
      </c>
      <c r="EP47" s="2">
        <v>27</v>
      </c>
      <c r="ER47" s="63">
        <f>SUM(EA47,EC47,EE47,EH47,EK47)</f>
        <v>0</v>
      </c>
      <c r="ET47" s="17" t="s">
        <v>90</v>
      </c>
      <c r="EU47" s="12" t="s">
        <v>91</v>
      </c>
      <c r="FL47" s="9">
        <f t="shared" si="374"/>
        <v>0</v>
      </c>
      <c r="FN47" s="2">
        <v>27</v>
      </c>
      <c r="FO47" s="2">
        <v>27</v>
      </c>
      <c r="FQ47" s="63">
        <f>SUM(EZ47,FB47,FD47,FG47,FJ47)</f>
        <v>0</v>
      </c>
      <c r="FS47" s="17" t="s">
        <v>90</v>
      </c>
      <c r="FT47" s="12" t="s">
        <v>91</v>
      </c>
      <c r="GK47" s="9">
        <f t="shared" si="376"/>
        <v>0</v>
      </c>
      <c r="GM47" s="2">
        <v>27</v>
      </c>
      <c r="GN47" s="2">
        <v>27</v>
      </c>
      <c r="GP47" s="63">
        <f>SUM(FY47,GA47,GC47,GF47,GI47)</f>
        <v>0</v>
      </c>
      <c r="GR47" s="17" t="s">
        <v>90</v>
      </c>
      <c r="GS47" s="12" t="s">
        <v>91</v>
      </c>
      <c r="HJ47" s="9">
        <f t="shared" si="378"/>
        <v>0</v>
      </c>
      <c r="HL47" s="2">
        <v>27</v>
      </c>
      <c r="HM47" s="2">
        <v>27</v>
      </c>
      <c r="HO47" s="63">
        <f>SUM(GX47,GZ47,HB47,HE47,HH47)</f>
        <v>0</v>
      </c>
      <c r="HQ47" s="17" t="s">
        <v>90</v>
      </c>
      <c r="HR47" s="12" t="s">
        <v>91</v>
      </c>
      <c r="II47" s="9">
        <f t="shared" ref="II47:II49" si="714">SUM(HT47,HU47,HV47,HX47,HZ47)</f>
        <v>0</v>
      </c>
      <c r="IK47" s="2">
        <v>27</v>
      </c>
      <c r="IL47" s="2">
        <v>27</v>
      </c>
      <c r="IN47" s="63">
        <f>SUM(HW47,HY47,IA47,ID47,IG47)</f>
        <v>0</v>
      </c>
      <c r="IP47" s="17" t="s">
        <v>90</v>
      </c>
      <c r="IQ47" s="12" t="s">
        <v>91</v>
      </c>
      <c r="JH47" s="9">
        <f t="shared" ref="JH47:JH49" si="715">SUM(IS47,IT47,IU47,IW47,IY47)</f>
        <v>0</v>
      </c>
      <c r="JJ47" s="2">
        <v>27</v>
      </c>
      <c r="JK47" s="2">
        <v>27</v>
      </c>
      <c r="JM47" s="63">
        <f>SUM(IV47,IX47,IZ47,JC47,JF47)</f>
        <v>0</v>
      </c>
      <c r="JO47" s="17" t="s">
        <v>90</v>
      </c>
      <c r="JP47" s="12" t="s">
        <v>91</v>
      </c>
      <c r="KG47" s="9">
        <f t="shared" ref="KG47:KG49" si="716">SUM(JR47,JS47,JT47,JV47,JX47)</f>
        <v>0</v>
      </c>
      <c r="KI47" s="2">
        <v>27</v>
      </c>
      <c r="KJ47" s="2">
        <v>27</v>
      </c>
      <c r="KL47" s="63">
        <f>SUM(JU47,JW47,JY47,KB47,KE47)</f>
        <v>0</v>
      </c>
    </row>
    <row r="48" spans="1:298" ht="14" x14ac:dyDescent="0.35">
      <c r="A48" s="17" t="s">
        <v>113</v>
      </c>
      <c r="B48" s="12" t="s">
        <v>92</v>
      </c>
      <c r="C48" s="19">
        <f t="shared" ref="C48:C49" si="717">$B$4-F48-H48-J48</f>
        <v>744</v>
      </c>
      <c r="D48" s="19">
        <f>$B$4-E48-F48-H48-J48</f>
        <v>153.10000000000002</v>
      </c>
      <c r="E48" s="19">
        <v>590.9</v>
      </c>
      <c r="F48" s="2">
        <v>0</v>
      </c>
      <c r="G48" s="121">
        <f t="shared" si="60"/>
        <v>0</v>
      </c>
      <c r="H48" s="2">
        <v>0</v>
      </c>
      <c r="I48" s="121">
        <f t="shared" si="3"/>
        <v>0</v>
      </c>
      <c r="J48" s="19">
        <v>0</v>
      </c>
      <c r="K48" s="121">
        <f t="shared" si="4"/>
        <v>0</v>
      </c>
      <c r="L48" s="2">
        <v>0</v>
      </c>
      <c r="M48" s="121">
        <f t="shared" si="5"/>
        <v>100</v>
      </c>
      <c r="N48" s="121">
        <f t="shared" si="6"/>
        <v>100</v>
      </c>
      <c r="O48" s="135">
        <v>100</v>
      </c>
      <c r="P48" s="121">
        <v>0</v>
      </c>
      <c r="Q48" s="2">
        <f t="shared" ref="Q48:Q49" si="718">L48/$B$4</f>
        <v>0</v>
      </c>
      <c r="R48" s="9">
        <f t="shared" ref="R48:R49" si="719">SUM(D48,E48,F48,H48,J48)</f>
        <v>744</v>
      </c>
      <c r="S48" s="44">
        <v>4006</v>
      </c>
      <c r="T48" s="2">
        <v>27</v>
      </c>
      <c r="U48" s="2">
        <v>27</v>
      </c>
      <c r="V48" s="2">
        <v>27</v>
      </c>
      <c r="W48" s="2">
        <f t="shared" ref="W48:W49" si="720">SUM(G48,I48,K48,N48,Q48)</f>
        <v>100</v>
      </c>
      <c r="Y48" s="17" t="s">
        <v>113</v>
      </c>
      <c r="Z48" s="12" t="s">
        <v>92</v>
      </c>
      <c r="AA48" s="19">
        <f t="shared" si="700"/>
        <v>744</v>
      </c>
      <c r="AB48" s="19">
        <f>$Z$4-AC48-AD48-AF48-AH48</f>
        <v>158.89999999999964</v>
      </c>
      <c r="AC48" s="2">
        <v>585.10000000000036</v>
      </c>
      <c r="AD48" s="2">
        <v>0</v>
      </c>
      <c r="AE48" s="2">
        <f t="shared" si="701"/>
        <v>0</v>
      </c>
      <c r="AF48" s="2">
        <v>0</v>
      </c>
      <c r="AG48" s="2">
        <f t="shared" si="702"/>
        <v>0</v>
      </c>
      <c r="AH48" s="2">
        <v>0</v>
      </c>
      <c r="AI48" s="2">
        <f t="shared" si="703"/>
        <v>0</v>
      </c>
      <c r="AJ48" s="2">
        <v>0</v>
      </c>
      <c r="AK48" s="2">
        <f t="shared" si="704"/>
        <v>1</v>
      </c>
      <c r="AL48" s="2">
        <f t="shared" si="705"/>
        <v>1</v>
      </c>
      <c r="AM48" s="128">
        <f t="shared" si="706"/>
        <v>0</v>
      </c>
      <c r="AN48" s="2">
        <f t="shared" si="707"/>
        <v>0.20743727598566308</v>
      </c>
      <c r="AO48" s="2">
        <f t="shared" si="708"/>
        <v>0</v>
      </c>
      <c r="AP48" s="2">
        <v>0</v>
      </c>
      <c r="AQ48" s="9">
        <f t="shared" si="352"/>
        <v>744</v>
      </c>
      <c r="AR48" s="13">
        <v>4167</v>
      </c>
      <c r="AS48" s="2">
        <v>27</v>
      </c>
      <c r="AT48" s="2">
        <v>27</v>
      </c>
      <c r="AU48" s="2">
        <v>27</v>
      </c>
      <c r="AV48" s="63">
        <f t="shared" ref="AV48:AV49" si="721">SUM(AE48,AG48,AI48,AL48,AO48)</f>
        <v>1</v>
      </c>
      <c r="AX48" s="17" t="s">
        <v>113</v>
      </c>
      <c r="AY48" s="12" t="s">
        <v>92</v>
      </c>
      <c r="AZ48" s="2">
        <f t="shared" si="709"/>
        <v>720</v>
      </c>
      <c r="BA48" s="2">
        <f t="shared" si="710"/>
        <v>64.300000000001091</v>
      </c>
      <c r="BB48" s="2">
        <f>'[37]UNIT DATA'!L21</f>
        <v>655.69999999999891</v>
      </c>
      <c r="BC48" s="2">
        <f>'[37]UNIT DATA'!M21</f>
        <v>0</v>
      </c>
      <c r="BD48" s="2">
        <f t="shared" si="711"/>
        <v>0</v>
      </c>
      <c r="BE48" s="2">
        <f>'[37]UNIT DATA'!N21</f>
        <v>0</v>
      </c>
      <c r="BF48" s="2">
        <f t="shared" si="712"/>
        <v>0</v>
      </c>
      <c r="BG48" s="2">
        <f>'[37]UNIT DATA'!O21</f>
        <v>0</v>
      </c>
      <c r="BH48" s="2">
        <f t="shared" si="713"/>
        <v>0</v>
      </c>
      <c r="BI48" s="2">
        <f>'[37]UNIT DATA'!P21</f>
        <v>0</v>
      </c>
      <c r="BJ48" s="2">
        <f>AZ48/$AY$4</f>
        <v>1</v>
      </c>
      <c r="BK48" s="2">
        <f>(AZ48-BI48)/$AY$4</f>
        <v>1</v>
      </c>
      <c r="BL48" s="128">
        <f t="shared" ref="BL48:BL49" si="722">IF((AND(BA48=0,BC48=0)),0,(BC48+BI48)/(BA48+BC48+BI48))</f>
        <v>0</v>
      </c>
      <c r="BM48" s="2">
        <f>BQ48/($AY$4*BS48)</f>
        <v>8.338477366255144E-2</v>
      </c>
      <c r="BN48" s="2">
        <f>BI48/$AY$4</f>
        <v>0</v>
      </c>
      <c r="BO48" s="2">
        <f>'[37]UNIT DATA'!Q21</f>
        <v>0</v>
      </c>
      <c r="BP48" s="9">
        <f t="shared" si="358"/>
        <v>720</v>
      </c>
      <c r="BQ48" s="39">
        <f>'[37]UNIT DATA'!$F21</f>
        <v>1621</v>
      </c>
      <c r="BR48" s="2">
        <v>27</v>
      </c>
      <c r="BS48" s="2">
        <v>27</v>
      </c>
      <c r="BT48" s="2">
        <f>'[37]UNIT DATA'!$E21</f>
        <v>27</v>
      </c>
      <c r="BU48" s="63">
        <f t="shared" ref="BU48:BU49" si="723">SUM(BD48,BF48,BH48,BK48,BN48)</f>
        <v>1</v>
      </c>
      <c r="BW48" s="17" t="s">
        <v>113</v>
      </c>
      <c r="BX48" s="12" t="s">
        <v>92</v>
      </c>
      <c r="BY48" s="2">
        <f t="shared" ref="BY48:BY49" si="724">$BX$4-CB48-CD48-CF48</f>
        <v>744</v>
      </c>
      <c r="BZ48" s="2">
        <f t="shared" ref="BZ48:BZ49" si="725">$BX$4-CA48-CB48-CD48-CF48</f>
        <v>207.5</v>
      </c>
      <c r="CA48" s="2">
        <f>'[38]UNIT DATA'!L21</f>
        <v>536.5</v>
      </c>
      <c r="CB48" s="2">
        <f>'[38]UNIT DATA'!M21</f>
        <v>0</v>
      </c>
      <c r="CC48" s="2">
        <f t="shared" ref="CC48:CC49" si="726">CB48/$BX$4</f>
        <v>0</v>
      </c>
      <c r="CD48" s="2">
        <f>'[38]UNIT DATA'!N21</f>
        <v>0</v>
      </c>
      <c r="CE48" s="2">
        <f t="shared" ref="CE48:CE49" si="727">CD48/$BX$4</f>
        <v>0</v>
      </c>
      <c r="CF48" s="2">
        <f>'[38]UNIT DATA'!O21</f>
        <v>0</v>
      </c>
      <c r="CG48" s="2">
        <f t="shared" ref="CG48:CG49" si="728">CF48/$BX$4</f>
        <v>0</v>
      </c>
      <c r="CH48" s="2">
        <f>'[38]UNIT DATA'!P21</f>
        <v>0</v>
      </c>
      <c r="CI48" s="2">
        <f t="shared" ref="CI48:CI49" si="729">BY48/$BX$4</f>
        <v>1</v>
      </c>
      <c r="CJ48" s="2">
        <f t="shared" ref="CJ48:CJ49" si="730">(BY48-CH48)/$BX$4</f>
        <v>1</v>
      </c>
      <c r="CK48" s="128">
        <f t="shared" ref="CK48:CK49" si="731">IF((AND(BZ48=0,CB48=0)),0,(CB48+CH48)/(BZ48+CB48+CH48))</f>
        <v>0</v>
      </c>
      <c r="CL48" s="2">
        <f t="shared" ref="CL48:CL49" si="732">CP48/($BX$4*CR48)</f>
        <v>0.27140581441656708</v>
      </c>
      <c r="CM48" s="2">
        <f t="shared" ref="CM48:CM49" si="733">CH48/$BX$4</f>
        <v>0</v>
      </c>
      <c r="CN48" s="2">
        <f>'[38]UNIT DATA'!Q21</f>
        <v>0</v>
      </c>
      <c r="CO48" s="9">
        <f t="shared" si="368"/>
        <v>744</v>
      </c>
      <c r="CP48" s="2">
        <f>'[38]UNIT DATA'!F21</f>
        <v>5452</v>
      </c>
      <c r="CQ48" s="2">
        <v>27</v>
      </c>
      <c r="CR48" s="2">
        <v>27</v>
      </c>
      <c r="CS48" s="2">
        <f>'[38]UNIT DATA'!E21</f>
        <v>27</v>
      </c>
      <c r="CT48" s="63">
        <f t="shared" ref="CT48:CT49" si="734">SUM(CC48,CE48,CG48,CJ48,CM48)</f>
        <v>1</v>
      </c>
      <c r="CV48" s="17" t="s">
        <v>113</v>
      </c>
      <c r="CW48" s="12" t="s">
        <v>92</v>
      </c>
      <c r="DN48" s="9">
        <f t="shared" si="370"/>
        <v>0</v>
      </c>
      <c r="DP48" s="2">
        <v>27</v>
      </c>
      <c r="DQ48" s="2">
        <v>27</v>
      </c>
      <c r="DS48" s="63">
        <f t="shared" ref="DS48:DS49" si="735">SUM(DB48,DD48,DF48,DI48,DL48)</f>
        <v>0</v>
      </c>
      <c r="DU48" s="17" t="s">
        <v>113</v>
      </c>
      <c r="DV48" s="12" t="s">
        <v>92</v>
      </c>
      <c r="EM48" s="9">
        <f t="shared" si="372"/>
        <v>0</v>
      </c>
      <c r="EO48" s="2">
        <v>27</v>
      </c>
      <c r="EP48" s="2">
        <v>27</v>
      </c>
      <c r="ER48" s="63">
        <f t="shared" ref="ER48:ER49" si="736">SUM(EA48,EC48,EE48,EH48,EK48)</f>
        <v>0</v>
      </c>
      <c r="ET48" s="17" t="s">
        <v>113</v>
      </c>
      <c r="EU48" s="12" t="s">
        <v>92</v>
      </c>
      <c r="FL48" s="9">
        <f t="shared" si="374"/>
        <v>0</v>
      </c>
      <c r="FN48" s="2">
        <v>27</v>
      </c>
      <c r="FO48" s="2">
        <v>27</v>
      </c>
      <c r="FQ48" s="63">
        <f t="shared" ref="FQ48:FQ49" si="737">SUM(EZ48,FB48,FD48,FG48,FJ48)</f>
        <v>0</v>
      </c>
      <c r="FS48" s="17" t="s">
        <v>113</v>
      </c>
      <c r="FT48" s="12" t="s">
        <v>92</v>
      </c>
      <c r="GK48" s="9">
        <f t="shared" si="376"/>
        <v>0</v>
      </c>
      <c r="GM48" s="2">
        <v>27</v>
      </c>
      <c r="GN48" s="2">
        <v>27</v>
      </c>
      <c r="GP48" s="63">
        <f t="shared" ref="GP48:GP49" si="738">SUM(FY48,GA48,GC48,GF48,GI48)</f>
        <v>0</v>
      </c>
      <c r="GR48" s="17" t="s">
        <v>113</v>
      </c>
      <c r="GS48" s="12" t="s">
        <v>92</v>
      </c>
      <c r="HJ48" s="9">
        <f t="shared" si="378"/>
        <v>0</v>
      </c>
      <c r="HL48" s="2">
        <v>27</v>
      </c>
      <c r="HM48" s="2">
        <v>27</v>
      </c>
      <c r="HO48" s="63">
        <f t="shared" ref="HO48:HO49" si="739">SUM(GX48,GZ48,HB48,HE48,HH48)</f>
        <v>0</v>
      </c>
      <c r="HQ48" s="17" t="s">
        <v>113</v>
      </c>
      <c r="HR48" s="12" t="s">
        <v>92</v>
      </c>
      <c r="II48" s="9">
        <f t="shared" si="714"/>
        <v>0</v>
      </c>
      <c r="IK48" s="2">
        <v>27</v>
      </c>
      <c r="IL48" s="2">
        <v>27</v>
      </c>
      <c r="IN48" s="63">
        <f t="shared" ref="IN48:IN49" si="740">SUM(HW48,HY48,IA48,ID48,IG48)</f>
        <v>0</v>
      </c>
      <c r="IP48" s="17" t="s">
        <v>113</v>
      </c>
      <c r="IQ48" s="12" t="s">
        <v>92</v>
      </c>
      <c r="JH48" s="9">
        <f t="shared" si="715"/>
        <v>0</v>
      </c>
      <c r="JJ48" s="2">
        <v>27</v>
      </c>
      <c r="JK48" s="2">
        <v>27</v>
      </c>
      <c r="JM48" s="63">
        <f t="shared" ref="JM48:JM49" si="741">SUM(IV48,IX48,IZ48,JC48,JF48)</f>
        <v>0</v>
      </c>
      <c r="JO48" s="17" t="s">
        <v>113</v>
      </c>
      <c r="JP48" s="12" t="s">
        <v>92</v>
      </c>
      <c r="KG48" s="9">
        <f t="shared" si="716"/>
        <v>0</v>
      </c>
      <c r="KI48" s="2">
        <v>27</v>
      </c>
      <c r="KJ48" s="2">
        <v>27</v>
      </c>
      <c r="KL48" s="63">
        <f t="shared" ref="KL48:KL49" si="742">SUM(JU48,JW48,JY48,KB48,KE48)</f>
        <v>0</v>
      </c>
    </row>
    <row r="49" spans="1:298" ht="14" x14ac:dyDescent="0.35">
      <c r="B49" s="12" t="s">
        <v>93</v>
      </c>
      <c r="C49" s="19">
        <f t="shared" si="717"/>
        <v>744</v>
      </c>
      <c r="D49" s="19">
        <f>$B$4-E49-F49-H49-J49</f>
        <v>152</v>
      </c>
      <c r="E49" s="2">
        <v>592</v>
      </c>
      <c r="F49" s="2">
        <v>0</v>
      </c>
      <c r="G49" s="121">
        <f t="shared" si="60"/>
        <v>0</v>
      </c>
      <c r="H49" s="2">
        <v>0</v>
      </c>
      <c r="I49" s="121">
        <f t="shared" si="3"/>
        <v>0</v>
      </c>
      <c r="J49" s="19">
        <v>0</v>
      </c>
      <c r="K49" s="121">
        <f t="shared" si="4"/>
        <v>0</v>
      </c>
      <c r="L49" s="2">
        <v>0</v>
      </c>
      <c r="M49" s="121">
        <f t="shared" si="5"/>
        <v>100</v>
      </c>
      <c r="N49" s="121">
        <f t="shared" si="6"/>
        <v>100</v>
      </c>
      <c r="O49" s="135">
        <v>0</v>
      </c>
      <c r="P49" s="121">
        <v>58.369532300000003</v>
      </c>
      <c r="Q49" s="2">
        <f t="shared" si="718"/>
        <v>0</v>
      </c>
      <c r="R49" s="9">
        <f t="shared" si="719"/>
        <v>744</v>
      </c>
      <c r="S49" s="44">
        <v>3556</v>
      </c>
      <c r="T49" s="2">
        <v>27</v>
      </c>
      <c r="U49" s="2">
        <v>27</v>
      </c>
      <c r="V49" s="2">
        <v>27</v>
      </c>
      <c r="W49" s="2">
        <f t="shared" si="720"/>
        <v>100</v>
      </c>
      <c r="Z49" s="12" t="s">
        <v>93</v>
      </c>
      <c r="AA49" s="19">
        <f t="shared" si="700"/>
        <v>744</v>
      </c>
      <c r="AB49" s="19">
        <f>$Z$4-AC49-AD49-AF49-AH49</f>
        <v>149</v>
      </c>
      <c r="AC49" s="2">
        <v>595</v>
      </c>
      <c r="AD49" s="2">
        <v>0</v>
      </c>
      <c r="AE49" s="2">
        <f t="shared" si="701"/>
        <v>0</v>
      </c>
      <c r="AF49" s="2">
        <v>0</v>
      </c>
      <c r="AG49" s="2">
        <f t="shared" si="702"/>
        <v>0</v>
      </c>
      <c r="AH49" s="2">
        <v>0</v>
      </c>
      <c r="AI49" s="2">
        <f t="shared" si="703"/>
        <v>0</v>
      </c>
      <c r="AJ49" s="2">
        <v>0</v>
      </c>
      <c r="AK49" s="2">
        <f t="shared" si="704"/>
        <v>1</v>
      </c>
      <c r="AL49" s="2">
        <f t="shared" si="705"/>
        <v>1</v>
      </c>
      <c r="AM49" s="128">
        <f t="shared" si="706"/>
        <v>0</v>
      </c>
      <c r="AN49" s="2">
        <f t="shared" si="707"/>
        <v>0.17692154520111508</v>
      </c>
      <c r="AO49" s="2">
        <f t="shared" si="708"/>
        <v>0</v>
      </c>
      <c r="AP49" s="2">
        <v>0</v>
      </c>
      <c r="AQ49" s="9">
        <f t="shared" si="352"/>
        <v>744</v>
      </c>
      <c r="AR49" s="13">
        <v>3554</v>
      </c>
      <c r="AS49" s="2">
        <v>27</v>
      </c>
      <c r="AT49" s="2">
        <v>27</v>
      </c>
      <c r="AU49" s="2">
        <v>27</v>
      </c>
      <c r="AV49" s="63">
        <f t="shared" si="721"/>
        <v>1</v>
      </c>
      <c r="AY49" s="12" t="s">
        <v>93</v>
      </c>
      <c r="AZ49" s="2">
        <f t="shared" si="709"/>
        <v>720</v>
      </c>
      <c r="BA49" s="2">
        <f t="shared" si="710"/>
        <v>65.200000000000728</v>
      </c>
      <c r="BB49" s="2">
        <f>'[37]UNIT DATA'!L22</f>
        <v>654.79999999999927</v>
      </c>
      <c r="BC49" s="2">
        <f>'[37]UNIT DATA'!M22</f>
        <v>0</v>
      </c>
      <c r="BD49" s="2">
        <f t="shared" si="711"/>
        <v>0</v>
      </c>
      <c r="BE49" s="2">
        <f>'[37]UNIT DATA'!N22</f>
        <v>0</v>
      </c>
      <c r="BF49" s="2">
        <f t="shared" si="712"/>
        <v>0</v>
      </c>
      <c r="BG49" s="2">
        <f>'[37]UNIT DATA'!O22</f>
        <v>0</v>
      </c>
      <c r="BH49" s="2">
        <f t="shared" si="713"/>
        <v>0</v>
      </c>
      <c r="BI49" s="2">
        <f>'[37]UNIT DATA'!P22</f>
        <v>0</v>
      </c>
      <c r="BJ49" s="2">
        <f t="shared" ref="BJ49" si="743">AZ49/$AY$4</f>
        <v>1</v>
      </c>
      <c r="BK49" s="2">
        <f t="shared" ref="BK49" si="744">(AZ49-BI49)/$AY$4</f>
        <v>1</v>
      </c>
      <c r="BL49" s="128">
        <f t="shared" si="722"/>
        <v>0</v>
      </c>
      <c r="BM49" s="2">
        <f t="shared" ref="BM49" si="745">BQ49/($AY$4*BS49)</f>
        <v>7.9732510288065842E-2</v>
      </c>
      <c r="BN49" s="2">
        <f t="shared" ref="BN49" si="746">BI49/$AY$4</f>
        <v>0</v>
      </c>
      <c r="BO49" s="2">
        <f>'[37]UNIT DATA'!Q22</f>
        <v>0</v>
      </c>
      <c r="BP49" s="9">
        <f t="shared" si="358"/>
        <v>720</v>
      </c>
      <c r="BQ49" s="39">
        <f>'[37]UNIT DATA'!$F22</f>
        <v>1550</v>
      </c>
      <c r="BR49" s="2">
        <v>27</v>
      </c>
      <c r="BS49" s="2">
        <v>27</v>
      </c>
      <c r="BT49" s="2">
        <f>'[37]UNIT DATA'!$E22</f>
        <v>27</v>
      </c>
      <c r="BU49" s="63">
        <f t="shared" si="723"/>
        <v>1</v>
      </c>
      <c r="BX49" s="12" t="s">
        <v>93</v>
      </c>
      <c r="BY49" s="2">
        <f t="shared" si="724"/>
        <v>744</v>
      </c>
      <c r="BZ49" s="2">
        <f t="shared" si="725"/>
        <v>208.39999999999998</v>
      </c>
      <c r="CA49" s="2">
        <f>'[38]UNIT DATA'!L22</f>
        <v>535.6</v>
      </c>
      <c r="CB49" s="2">
        <f>'[38]UNIT DATA'!M22</f>
        <v>0</v>
      </c>
      <c r="CC49" s="2">
        <f t="shared" si="726"/>
        <v>0</v>
      </c>
      <c r="CD49" s="2">
        <f>'[38]UNIT DATA'!N22</f>
        <v>0</v>
      </c>
      <c r="CE49" s="2">
        <f t="shared" si="727"/>
        <v>0</v>
      </c>
      <c r="CF49" s="2">
        <f>'[38]UNIT DATA'!O22</f>
        <v>0</v>
      </c>
      <c r="CG49" s="2">
        <f t="shared" si="728"/>
        <v>0</v>
      </c>
      <c r="CH49" s="2">
        <f>'[38]UNIT DATA'!P22</f>
        <v>0</v>
      </c>
      <c r="CI49" s="2">
        <f t="shared" si="729"/>
        <v>1</v>
      </c>
      <c r="CJ49" s="2">
        <f t="shared" si="730"/>
        <v>1</v>
      </c>
      <c r="CK49" s="128">
        <f t="shared" si="731"/>
        <v>0</v>
      </c>
      <c r="CL49" s="2">
        <f t="shared" si="732"/>
        <v>0.25074671445639185</v>
      </c>
      <c r="CM49" s="2">
        <f t="shared" si="733"/>
        <v>0</v>
      </c>
      <c r="CN49" s="2">
        <f>'[38]UNIT DATA'!Q22</f>
        <v>0</v>
      </c>
      <c r="CO49" s="9">
        <f t="shared" si="368"/>
        <v>744</v>
      </c>
      <c r="CP49" s="2">
        <f>'[38]UNIT DATA'!F22</f>
        <v>5037</v>
      </c>
      <c r="CQ49" s="2">
        <v>27</v>
      </c>
      <c r="CR49" s="2">
        <v>27</v>
      </c>
      <c r="CS49" s="2">
        <f>'[38]UNIT DATA'!E22</f>
        <v>27</v>
      </c>
      <c r="CT49" s="63">
        <f t="shared" si="734"/>
        <v>1</v>
      </c>
      <c r="CW49" s="12" t="s">
        <v>93</v>
      </c>
      <c r="DN49" s="9">
        <f t="shared" si="370"/>
        <v>0</v>
      </c>
      <c r="DP49" s="2">
        <v>27</v>
      </c>
      <c r="DQ49" s="2">
        <v>27</v>
      </c>
      <c r="DS49" s="63">
        <f t="shared" si="735"/>
        <v>0</v>
      </c>
      <c r="DV49" s="12" t="s">
        <v>93</v>
      </c>
      <c r="EM49" s="9">
        <f t="shared" si="372"/>
        <v>0</v>
      </c>
      <c r="EO49" s="2">
        <v>27</v>
      </c>
      <c r="EP49" s="2">
        <v>27</v>
      </c>
      <c r="ER49" s="63">
        <f t="shared" si="736"/>
        <v>0</v>
      </c>
      <c r="EU49" s="12" t="s">
        <v>93</v>
      </c>
      <c r="FL49" s="9">
        <f t="shared" si="374"/>
        <v>0</v>
      </c>
      <c r="FN49" s="2">
        <v>27</v>
      </c>
      <c r="FO49" s="2">
        <v>27</v>
      </c>
      <c r="FQ49" s="63">
        <f t="shared" si="737"/>
        <v>0</v>
      </c>
      <c r="FT49" s="12" t="s">
        <v>93</v>
      </c>
      <c r="GK49" s="9">
        <f t="shared" si="376"/>
        <v>0</v>
      </c>
      <c r="GM49" s="2">
        <v>27</v>
      </c>
      <c r="GN49" s="2">
        <v>27</v>
      </c>
      <c r="GP49" s="63">
        <f t="shared" si="738"/>
        <v>0</v>
      </c>
      <c r="GS49" s="12" t="s">
        <v>93</v>
      </c>
      <c r="HJ49" s="9">
        <f t="shared" si="378"/>
        <v>0</v>
      </c>
      <c r="HL49" s="2">
        <v>27</v>
      </c>
      <c r="HM49" s="2">
        <v>27</v>
      </c>
      <c r="HO49" s="63">
        <f t="shared" si="739"/>
        <v>0</v>
      </c>
      <c r="HR49" s="12" t="s">
        <v>93</v>
      </c>
      <c r="II49" s="9">
        <f t="shared" si="714"/>
        <v>0</v>
      </c>
      <c r="IK49" s="2">
        <v>27</v>
      </c>
      <c r="IL49" s="2">
        <v>27</v>
      </c>
      <c r="IN49" s="63">
        <f t="shared" si="740"/>
        <v>0</v>
      </c>
      <c r="IQ49" s="12" t="s">
        <v>93</v>
      </c>
      <c r="JH49" s="9">
        <f t="shared" si="715"/>
        <v>0</v>
      </c>
      <c r="JJ49" s="2">
        <v>27</v>
      </c>
      <c r="JK49" s="2">
        <v>27</v>
      </c>
      <c r="JM49" s="63">
        <f t="shared" si="741"/>
        <v>0</v>
      </c>
      <c r="JP49" s="12" t="s">
        <v>93</v>
      </c>
      <c r="KG49" s="9">
        <f t="shared" si="716"/>
        <v>0</v>
      </c>
      <c r="KI49" s="2">
        <v>27</v>
      </c>
      <c r="KJ49" s="2">
        <v>27</v>
      </c>
      <c r="KL49" s="63">
        <f t="shared" si="742"/>
        <v>0</v>
      </c>
    </row>
    <row r="50" spans="1:298" ht="14" hidden="1" x14ac:dyDescent="0.35">
      <c r="B50" s="28" t="s">
        <v>45</v>
      </c>
      <c r="C50" s="51">
        <f>SUM(C47:C49)</f>
        <v>2232</v>
      </c>
      <c r="D50" s="30">
        <f t="shared" ref="D50:L50" si="747">SUM(D47:D49)</f>
        <v>458.70000000000005</v>
      </c>
      <c r="E50" s="51">
        <f t="shared" si="747"/>
        <v>1773.3</v>
      </c>
      <c r="F50" s="29">
        <f t="shared" si="747"/>
        <v>0</v>
      </c>
      <c r="G50" s="121">
        <f t="shared" si="60"/>
        <v>0</v>
      </c>
      <c r="H50" s="29">
        <f t="shared" si="747"/>
        <v>0</v>
      </c>
      <c r="I50" s="121">
        <f t="shared" si="3"/>
        <v>0</v>
      </c>
      <c r="J50" s="30">
        <f>SUM(J47:J49)</f>
        <v>0</v>
      </c>
      <c r="K50" s="121">
        <f t="shared" si="4"/>
        <v>0</v>
      </c>
      <c r="L50" s="29">
        <f t="shared" si="747"/>
        <v>0</v>
      </c>
      <c r="M50" s="121">
        <f t="shared" si="5"/>
        <v>300</v>
      </c>
      <c r="N50" s="121">
        <f t="shared" si="6"/>
        <v>300</v>
      </c>
      <c r="O50" s="131">
        <v>31.2515441</v>
      </c>
      <c r="P50" s="131">
        <v>53.652752700000001</v>
      </c>
      <c r="Q50" s="29">
        <f t="shared" ref="Q50" si="748">(Q47*$U$47+Q48*$U$48+Q49*$U$49)/$U$50</f>
        <v>0</v>
      </c>
      <c r="R50" s="52">
        <f>SUM(R47:R49)</f>
        <v>2232</v>
      </c>
      <c r="S50" s="45">
        <f>SUM(S47:S49)</f>
        <v>11590</v>
      </c>
      <c r="T50" s="29">
        <f>SUM(T47:T49)</f>
        <v>81</v>
      </c>
      <c r="U50" s="29">
        <f>SUM(U47:U49)</f>
        <v>81</v>
      </c>
      <c r="V50" s="29">
        <f>SUM(V47:V49)</f>
        <v>81</v>
      </c>
      <c r="Z50" s="28" t="s">
        <v>45</v>
      </c>
      <c r="AA50" s="14">
        <f>SUM(AA47:AA49)</f>
        <v>2232</v>
      </c>
      <c r="AB50" s="10">
        <f t="shared" ref="AB50:AD50" si="749">SUM(AB47:AB49)</f>
        <v>467.20000000000073</v>
      </c>
      <c r="AC50" s="14">
        <f t="shared" si="749"/>
        <v>1764.7999999999993</v>
      </c>
      <c r="AD50" s="10">
        <f t="shared" si="749"/>
        <v>0</v>
      </c>
      <c r="AE50" s="10">
        <f>(AE47*$AT$47+AE48*$AT$48+AE49*$AT$49)/$AT$50</f>
        <v>0</v>
      </c>
      <c r="AF50" s="10">
        <f>SUM(AF47:AF49)</f>
        <v>0</v>
      </c>
      <c r="AG50" s="10">
        <f>(AG47*$AT$47+AG48*$AT$48+AG49*$AT$49)/$AT$50</f>
        <v>0</v>
      </c>
      <c r="AH50" s="10">
        <f>SUM(AH47:AH49)</f>
        <v>0</v>
      </c>
      <c r="AI50" s="10">
        <f>(AI47*$AT$47+AI48*$AT$48+AI49*$AT$49)/$AT$50</f>
        <v>0</v>
      </c>
      <c r="AJ50" s="10">
        <f>SUM(AJ47:AJ49)</f>
        <v>0</v>
      </c>
      <c r="AK50" s="10">
        <f>(AK47*$AT$47+AK48*$AT$48+AK49*$AT$49)/$AT$50</f>
        <v>1</v>
      </c>
      <c r="AL50" s="10">
        <f t="shared" ref="AL50:AO50" si="750">(AL47*$AT$47+AL48*$AT$48+AL49*$AT$49)/$AT$50</f>
        <v>1</v>
      </c>
      <c r="AM50" s="10">
        <f t="shared" si="750"/>
        <v>0</v>
      </c>
      <c r="AN50" s="10">
        <f t="shared" si="750"/>
        <v>0.19666799415903358</v>
      </c>
      <c r="AO50" s="10">
        <f t="shared" si="750"/>
        <v>0</v>
      </c>
      <c r="AP50" s="10">
        <f t="shared" ref="AP50:AQ50" si="751">SUM(AP47:AP49)</f>
        <v>0</v>
      </c>
      <c r="AQ50" s="52">
        <f t="shared" si="751"/>
        <v>2232</v>
      </c>
      <c r="AR50" s="52">
        <f>SUM(AR47:AR49)</f>
        <v>11852</v>
      </c>
      <c r="AS50" s="29">
        <f>SUM(AS47:AS49)</f>
        <v>81</v>
      </c>
      <c r="AT50" s="29">
        <f>SUM(AT47:AT49)</f>
        <v>81</v>
      </c>
      <c r="AU50" s="29">
        <f>SUM(AU47:AU49)</f>
        <v>81</v>
      </c>
      <c r="AY50" s="28" t="s">
        <v>45</v>
      </c>
      <c r="AZ50" s="10">
        <f>SUM(AZ47:AZ49)</f>
        <v>2160</v>
      </c>
      <c r="BA50" s="10">
        <f t="shared" ref="BA50:BI50" si="752">SUM(BA47:BA49)</f>
        <v>193.80000000000109</v>
      </c>
      <c r="BB50" s="10">
        <f t="shared" si="752"/>
        <v>1966.1999999999989</v>
      </c>
      <c r="BC50" s="10">
        <f t="shared" si="752"/>
        <v>0</v>
      </c>
      <c r="BD50" s="10">
        <f>(BD47*$BS47+BD48*$BS48+BD49*$BS49)/$BS50</f>
        <v>0</v>
      </c>
      <c r="BE50" s="10">
        <f t="shared" si="752"/>
        <v>0</v>
      </c>
      <c r="BF50" s="10">
        <f>(BF47*$BS47+BF48*$BS48+BF49*$BS49)/$BS50</f>
        <v>0</v>
      </c>
      <c r="BG50" s="10">
        <f t="shared" si="752"/>
        <v>0</v>
      </c>
      <c r="BH50" s="10">
        <f>(BH47*$BS47+BH48*$BS48+BH49*$BS49)/$BS50</f>
        <v>0</v>
      </c>
      <c r="BI50" s="10">
        <f t="shared" si="752"/>
        <v>0</v>
      </c>
      <c r="BJ50" s="10">
        <f>(BJ47*$BS47+BJ48*$BS48+BJ49*$BS49)/$BS50</f>
        <v>1</v>
      </c>
      <c r="BK50" s="10">
        <f t="shared" ref="BK50:BN50" si="753">(BK47*$BS47+BK48*$BS48+BK49*$BS49)/$BS50</f>
        <v>1</v>
      </c>
      <c r="BL50" s="10">
        <f t="shared" si="753"/>
        <v>0</v>
      </c>
      <c r="BM50" s="10">
        <f t="shared" si="753"/>
        <v>8.2218792866941018E-2</v>
      </c>
      <c r="BN50" s="10">
        <f t="shared" si="753"/>
        <v>0</v>
      </c>
      <c r="BO50" s="10">
        <f t="shared" ref="BO50:BQ50" si="754">SUM(BO47:BO49)</f>
        <v>0</v>
      </c>
      <c r="BP50" s="52">
        <f t="shared" si="754"/>
        <v>2160</v>
      </c>
      <c r="BQ50" s="50">
        <f t="shared" si="754"/>
        <v>4795</v>
      </c>
      <c r="BR50" s="10">
        <f>SUM(BR47:BR49)</f>
        <v>81</v>
      </c>
      <c r="BS50" s="10">
        <f t="shared" ref="BS50:BT50" si="755">SUM(BS47:BS49)</f>
        <v>81</v>
      </c>
      <c r="BT50" s="10">
        <f t="shared" si="755"/>
        <v>81</v>
      </c>
      <c r="BX50" s="28" t="s">
        <v>45</v>
      </c>
      <c r="BY50" s="10">
        <f>SUM(BY47:BY49)</f>
        <v>2232</v>
      </c>
      <c r="BZ50" s="10">
        <f t="shared" ref="BZ50:CH50" si="756">SUM(BZ47:BZ49)</f>
        <v>623</v>
      </c>
      <c r="CA50" s="10">
        <f t="shared" si="756"/>
        <v>1609</v>
      </c>
      <c r="CB50" s="14">
        <f t="shared" si="756"/>
        <v>0</v>
      </c>
      <c r="CC50" s="10">
        <f>(CC47*$CR47+CC48*$CR48+CC49*$CR49)/$CR50</f>
        <v>0</v>
      </c>
      <c r="CD50" s="14">
        <f t="shared" si="756"/>
        <v>0</v>
      </c>
      <c r="CE50" s="10">
        <f>(CE47*$CR47+CE48*$CR48+CE49*$CR49)/$CR50</f>
        <v>0</v>
      </c>
      <c r="CF50" s="14">
        <f t="shared" si="756"/>
        <v>0</v>
      </c>
      <c r="CG50" s="10">
        <f>(CG47*$CR47+CG48*$CR48+CG49*$CR49)/$CR50</f>
        <v>0</v>
      </c>
      <c r="CH50" s="14">
        <f t="shared" si="756"/>
        <v>0</v>
      </c>
      <c r="CI50" s="10">
        <f>(CI47*$CR47+CI48*$CR48+CI49*$CR49)/$CR50</f>
        <v>1</v>
      </c>
      <c r="CJ50" s="10">
        <f t="shared" ref="CJ50:CM50" si="757">(CJ47*$CR47+CJ48*$CR48+CJ49*$CR49)/$CR50</f>
        <v>1</v>
      </c>
      <c r="CK50" s="10">
        <f t="shared" si="757"/>
        <v>0</v>
      </c>
      <c r="CL50" s="10">
        <f t="shared" si="757"/>
        <v>0.26241205363069159</v>
      </c>
      <c r="CM50" s="10">
        <f t="shared" si="757"/>
        <v>0</v>
      </c>
      <c r="CN50" s="32">
        <f t="shared" ref="CN50:CP50" si="758">SUM(CN47:CN49)</f>
        <v>0</v>
      </c>
      <c r="CO50" s="52">
        <f t="shared" si="758"/>
        <v>2232</v>
      </c>
      <c r="CP50" s="14">
        <f t="shared" si="758"/>
        <v>15814</v>
      </c>
      <c r="CQ50" s="10">
        <f>SUM(CQ47:CQ49)</f>
        <v>81</v>
      </c>
      <c r="CR50" s="10">
        <f t="shared" ref="CR50:CS50" si="759">SUM(CR47:CR49)</f>
        <v>81</v>
      </c>
      <c r="CS50" s="52">
        <f t="shared" si="759"/>
        <v>81</v>
      </c>
      <c r="CW50" s="28" t="s">
        <v>45</v>
      </c>
      <c r="DN50" s="52">
        <f t="shared" ref="DN50" si="760">SUM(DN47:DN49)</f>
        <v>0</v>
      </c>
      <c r="DP50" s="29">
        <f>SUM(DP47:DP49)</f>
        <v>81</v>
      </c>
      <c r="DQ50" s="10">
        <f t="shared" ref="DQ50" si="761">SUM(DQ47:DQ49)</f>
        <v>81</v>
      </c>
      <c r="DV50" s="28" t="s">
        <v>45</v>
      </c>
      <c r="EM50" s="52">
        <f t="shared" ref="EM50" si="762">SUM(EM47:EM49)</f>
        <v>0</v>
      </c>
      <c r="EO50" s="29">
        <f>SUM(EO47:EO49)</f>
        <v>81</v>
      </c>
      <c r="EP50" s="10">
        <f t="shared" ref="EP50" si="763">SUM(EP47:EP49)</f>
        <v>81</v>
      </c>
      <c r="EU50" s="28" t="s">
        <v>45</v>
      </c>
      <c r="FL50" s="52">
        <f t="shared" ref="FL50" si="764">SUM(FL47:FL49)</f>
        <v>0</v>
      </c>
      <c r="FN50" s="29">
        <f>SUM(FN47:FN49)</f>
        <v>81</v>
      </c>
      <c r="FO50" s="10">
        <f t="shared" ref="FO50" si="765">SUM(FO47:FO49)</f>
        <v>81</v>
      </c>
      <c r="FT50" s="28" t="s">
        <v>45</v>
      </c>
      <c r="GK50" s="52">
        <f t="shared" ref="GK50" si="766">SUM(GK47:GK49)</f>
        <v>0</v>
      </c>
      <c r="GM50" s="29">
        <f>SUM(GM47:GM49)</f>
        <v>81</v>
      </c>
      <c r="GN50" s="10">
        <f t="shared" ref="GN50" si="767">SUM(GN47:GN49)</f>
        <v>81</v>
      </c>
      <c r="GS50" s="28" t="s">
        <v>45</v>
      </c>
      <c r="HJ50" s="52">
        <f t="shared" ref="HJ50" si="768">SUM(HJ47:HJ49)</f>
        <v>0</v>
      </c>
      <c r="HL50" s="29">
        <f>SUM(HL47:HL49)</f>
        <v>81</v>
      </c>
      <c r="HM50" s="10">
        <f t="shared" ref="HM50" si="769">SUM(HM47:HM49)</f>
        <v>81</v>
      </c>
      <c r="HR50" s="28" t="s">
        <v>45</v>
      </c>
      <c r="II50" s="52">
        <f t="shared" ref="II50" si="770">SUM(II47:II49)</f>
        <v>0</v>
      </c>
      <c r="IK50" s="29">
        <f>SUM(IK47:IK49)</f>
        <v>81</v>
      </c>
      <c r="IL50" s="10">
        <f t="shared" ref="IL50" si="771">SUM(IL47:IL49)</f>
        <v>81</v>
      </c>
      <c r="IQ50" s="28" t="s">
        <v>45</v>
      </c>
      <c r="JH50" s="52">
        <f t="shared" ref="JH50" si="772">SUM(JH47:JH49)</f>
        <v>0</v>
      </c>
      <c r="JJ50" s="29">
        <f>SUM(JJ47:JJ49)</f>
        <v>81</v>
      </c>
      <c r="JK50" s="10">
        <f t="shared" ref="JK50" si="773">SUM(JK47:JK49)</f>
        <v>81</v>
      </c>
      <c r="JP50" s="28" t="s">
        <v>45</v>
      </c>
      <c r="KG50" s="52">
        <f t="shared" ref="KG50" si="774">SUM(KG47:KG49)</f>
        <v>0</v>
      </c>
      <c r="KI50" s="29">
        <f>SUM(KI47:KI49)</f>
        <v>81</v>
      </c>
      <c r="KJ50" s="10">
        <f t="shared" ref="KJ50" si="775">SUM(KJ47:KJ49)</f>
        <v>81</v>
      </c>
    </row>
    <row r="51" spans="1:298" ht="14" x14ac:dyDescent="0.35">
      <c r="A51" s="17" t="s">
        <v>70</v>
      </c>
      <c r="B51" s="12" t="s">
        <v>71</v>
      </c>
      <c r="C51" s="19">
        <f>$B$4-F51-H51-J51</f>
        <v>738.13</v>
      </c>
      <c r="D51" s="19">
        <f t="shared" ref="D51:D52" si="776">$B$4-E51-F51-H51-J51</f>
        <v>370.63</v>
      </c>
      <c r="E51" s="19">
        <v>367.5</v>
      </c>
      <c r="F51" s="2">
        <v>5.87</v>
      </c>
      <c r="G51" s="121">
        <f t="shared" si="60"/>
        <v>0.78897849462365599</v>
      </c>
      <c r="H51" s="2">
        <v>0</v>
      </c>
      <c r="I51" s="121">
        <f t="shared" si="3"/>
        <v>0</v>
      </c>
      <c r="J51" s="19">
        <v>0</v>
      </c>
      <c r="K51" s="121">
        <f t="shared" si="4"/>
        <v>0</v>
      </c>
      <c r="L51" s="2">
        <v>0</v>
      </c>
      <c r="M51" s="121">
        <f t="shared" si="5"/>
        <v>99.211021505376337</v>
      </c>
      <c r="N51" s="121">
        <f t="shared" si="6"/>
        <v>99.211021505376337</v>
      </c>
      <c r="O51" s="135">
        <v>0</v>
      </c>
      <c r="P51" s="121">
        <v>66.705381700000004</v>
      </c>
      <c r="Q51" s="2">
        <f>L51/$B$4</f>
        <v>0</v>
      </c>
      <c r="R51" s="9">
        <f>SUM(D51,E51,F51,H51,J51)</f>
        <v>744</v>
      </c>
      <c r="S51" s="46">
        <v>21642</v>
      </c>
      <c r="T51" s="2">
        <v>82.5</v>
      </c>
      <c r="U51" s="2">
        <v>77.2</v>
      </c>
      <c r="V51" s="2">
        <v>77.2</v>
      </c>
      <c r="W51" s="2">
        <f>SUM(G51,I51,K51,N51,Q51)</f>
        <v>100</v>
      </c>
      <c r="Y51" s="17" t="s">
        <v>70</v>
      </c>
      <c r="Z51" s="12" t="s">
        <v>71</v>
      </c>
      <c r="AA51" s="19">
        <f t="shared" ref="AA51:AA52" si="777">$Z$4-AD51-AF51-AH51</f>
        <v>744</v>
      </c>
      <c r="AB51" s="19">
        <f>$Z$4-AC51-AD51-AF51-AH51</f>
        <v>415.28</v>
      </c>
      <c r="AC51" s="2">
        <v>328.72</v>
      </c>
      <c r="AD51" s="2">
        <v>0</v>
      </c>
      <c r="AE51" s="2">
        <f t="shared" ref="AE51:AE52" si="778">AD51/$Z$4</f>
        <v>0</v>
      </c>
      <c r="AF51" s="2">
        <v>0</v>
      </c>
      <c r="AG51" s="2">
        <f t="shared" ref="AG51:AG52" si="779">AF51/$Z$4</f>
        <v>0</v>
      </c>
      <c r="AH51" s="2">
        <v>0</v>
      </c>
      <c r="AI51" s="2">
        <f t="shared" ref="AI51:AI52" si="780">AH51/$Z$4</f>
        <v>0</v>
      </c>
      <c r="AJ51" s="2">
        <v>0</v>
      </c>
      <c r="AK51" s="2">
        <f t="shared" ref="AK51:AK52" si="781">AA51/$Z$4</f>
        <v>1</v>
      </c>
      <c r="AL51" s="2">
        <f t="shared" ref="AL51:AL52" si="782">(AA51-AJ51)/$Z$4</f>
        <v>1</v>
      </c>
      <c r="AM51" s="128">
        <f t="shared" ref="AM51:AM52" si="783">IF((AND(AB51=0,AD51=0)),0,(AD51+AJ51)/(AB51+AD51+AJ51))</f>
        <v>0</v>
      </c>
      <c r="AN51" s="2">
        <f t="shared" ref="AN51:AN52" si="784">AR51/($Z$4*AT51)</f>
        <v>0.41271449662933868</v>
      </c>
      <c r="AO51" s="2">
        <f t="shared" ref="AO51:AO52" si="785">AJ51/$Z$4</f>
        <v>0</v>
      </c>
      <c r="AP51" s="2">
        <v>0</v>
      </c>
      <c r="AQ51" s="9">
        <f t="shared" si="352"/>
        <v>744</v>
      </c>
      <c r="AR51" s="13">
        <v>23705</v>
      </c>
      <c r="AS51" s="2">
        <v>82.5</v>
      </c>
      <c r="AT51" s="2">
        <v>77.2</v>
      </c>
      <c r="AU51" s="2">
        <v>77.2</v>
      </c>
      <c r="AV51" s="63">
        <f>SUM(AE51,AG51,AI51,AL51,AO51)</f>
        <v>1</v>
      </c>
      <c r="AX51" s="17" t="s">
        <v>70</v>
      </c>
      <c r="AY51" s="12" t="s">
        <v>71</v>
      </c>
      <c r="AZ51" s="2">
        <f t="shared" ref="AZ51:AZ52" si="786">$AY$4-BC51-BE51-BG51</f>
        <v>720</v>
      </c>
      <c r="BA51" s="2">
        <f t="shared" ref="BA51:BA52" si="787">$AY$4-BB51-BC51-BE51-BG51</f>
        <v>234.77999999999997</v>
      </c>
      <c r="BB51" s="2">
        <f>'[39]UNIT DATA'!L2</f>
        <v>485.22</v>
      </c>
      <c r="BC51" s="2">
        <f>'[39]UNIT DATA'!M2</f>
        <v>0</v>
      </c>
      <c r="BD51" s="2">
        <f t="shared" ref="BD51:BD52" si="788">BC51/$AY$4</f>
        <v>0</v>
      </c>
      <c r="BE51" s="2">
        <f>'[39]UNIT DATA'!N2</f>
        <v>0</v>
      </c>
      <c r="BF51" s="2">
        <f t="shared" ref="BF51:BF52" si="789">BE51/$AY$4</f>
        <v>0</v>
      </c>
      <c r="BG51" s="2">
        <f>'[39]UNIT DATA'!O2</f>
        <v>0</v>
      </c>
      <c r="BH51" s="2">
        <f t="shared" ref="BH51:BH52" si="790">BG51/$AY$4</f>
        <v>0</v>
      </c>
      <c r="BI51" s="2">
        <f>'[39]UNIT DATA'!P2</f>
        <v>0</v>
      </c>
      <c r="BJ51" s="2">
        <f>AZ51/$AY$4</f>
        <v>1</v>
      </c>
      <c r="BK51" s="2">
        <f>(AZ51-BI51)/$AY$4</f>
        <v>1</v>
      </c>
      <c r="BL51" s="128">
        <f>IF((AND(BA51=0,BC51=0)),0,(BC51+BI51)/(BA51+BC51+BI51))</f>
        <v>0</v>
      </c>
      <c r="BM51" s="2">
        <f>BQ51/($AY$4*BS51)</f>
        <v>0.23236902705814622</v>
      </c>
      <c r="BN51" s="2">
        <f>BI51/$AY$4</f>
        <v>0</v>
      </c>
      <c r="BO51" s="2">
        <f>'[39]UNIT DATA'!Q2</f>
        <v>0</v>
      </c>
      <c r="BP51" s="9">
        <f t="shared" si="358"/>
        <v>720</v>
      </c>
      <c r="BQ51" s="44">
        <f>'[39]UNIT DATA'!F2</f>
        <v>12916</v>
      </c>
      <c r="BR51" s="2">
        <v>82.5</v>
      </c>
      <c r="BS51" s="2">
        <v>77.2</v>
      </c>
      <c r="BT51" s="2">
        <f>'[39]UNIT DATA'!$E2</f>
        <v>77.2</v>
      </c>
      <c r="BU51" s="63">
        <f>SUM(BD51,BF51,BH51,BK51,BN51)</f>
        <v>1</v>
      </c>
      <c r="BW51" s="17" t="s">
        <v>70</v>
      </c>
      <c r="BX51" s="12" t="s">
        <v>71</v>
      </c>
      <c r="BY51" s="2">
        <f>$BX$4-CB51-CD51-CF51</f>
        <v>734.42</v>
      </c>
      <c r="BZ51" s="2">
        <f>$BX$4-CA51-CB51-CD51-CF51</f>
        <v>475.3</v>
      </c>
      <c r="CA51" s="2">
        <f>'[40]UNIT DATA'!L2</f>
        <v>259.12</v>
      </c>
      <c r="CB51" s="2">
        <f>'[40]UNIT DATA'!M2</f>
        <v>2.7</v>
      </c>
      <c r="CC51" s="2">
        <f>CB51/$BX$4</f>
        <v>3.6290322580645163E-3</v>
      </c>
      <c r="CD51" s="2">
        <f>'[40]UNIT DATA'!$N2</f>
        <v>0</v>
      </c>
      <c r="CE51" s="2">
        <f>CD51/$BX$4</f>
        <v>0</v>
      </c>
      <c r="CF51" s="2">
        <f>'[40]UNIT DATA'!$O2</f>
        <v>6.88</v>
      </c>
      <c r="CG51" s="2">
        <f>CF51/$BX$4</f>
        <v>9.2473118279569888E-3</v>
      </c>
      <c r="CH51" s="2">
        <f>'[40]UNIT DATA'!$P2</f>
        <v>0</v>
      </c>
      <c r="CI51" s="2">
        <f t="shared" ref="CI51:CI52" si="791">BY51/$BX$4</f>
        <v>0.98712365591397844</v>
      </c>
      <c r="CJ51" s="2">
        <f t="shared" ref="CJ51:CJ52" si="792">(BY51-CH51)/$BX$4</f>
        <v>0.98712365591397844</v>
      </c>
      <c r="CK51" s="128">
        <f t="shared" ref="CK51:CK52" si="793">IF((AND(BZ51=0,CB51=0)),0,(CB51+CH51)/(BZ51+CB51+CH51))</f>
        <v>5.6485355648535568E-3</v>
      </c>
      <c r="CL51" s="2">
        <f t="shared" ref="CL51:CL52" si="794">CP51/($BX$4*CR51)</f>
        <v>0.47751615688896315</v>
      </c>
      <c r="CM51" s="2">
        <f t="shared" ref="CM51:CM52" si="795">CH51/$BX$4</f>
        <v>0</v>
      </c>
      <c r="CN51" s="2">
        <f>'[40]UNIT DATA'!$Q2</f>
        <v>1</v>
      </c>
      <c r="CO51" s="9">
        <f t="shared" si="368"/>
        <v>744.00000000000011</v>
      </c>
      <c r="CP51" s="2">
        <f>'[40]UNIT DATA'!$F2</f>
        <v>27427</v>
      </c>
      <c r="CQ51" s="2">
        <v>82.5</v>
      </c>
      <c r="CR51" s="2">
        <v>77.2</v>
      </c>
      <c r="CS51" s="2">
        <f>'[40]UNIT DATA'!$E2</f>
        <v>77</v>
      </c>
      <c r="CT51" s="63">
        <f>SUM(CC51,CE51,CG51,CJ51,CM51)</f>
        <v>0.99999999999999989</v>
      </c>
      <c r="CV51" s="17" t="s">
        <v>70</v>
      </c>
      <c r="CW51" s="12" t="s">
        <v>71</v>
      </c>
      <c r="DN51" s="9">
        <f t="shared" si="370"/>
        <v>0</v>
      </c>
      <c r="DP51" s="2">
        <v>82.5</v>
      </c>
      <c r="DQ51" s="2">
        <v>77.2</v>
      </c>
      <c r="DS51" s="63">
        <f>SUM(DB51,DD51,DF51,DI51,DL51)</f>
        <v>0</v>
      </c>
      <c r="DU51" s="17" t="s">
        <v>70</v>
      </c>
      <c r="DV51" s="12" t="s">
        <v>71</v>
      </c>
      <c r="EM51" s="9">
        <f t="shared" si="372"/>
        <v>0</v>
      </c>
      <c r="EO51" s="2">
        <v>82.5</v>
      </c>
      <c r="EP51" s="2">
        <v>77.2</v>
      </c>
      <c r="ER51" s="63">
        <f>SUM(EA51,EC51,EE51,EH51,EK51)</f>
        <v>0</v>
      </c>
      <c r="ET51" s="17" t="s">
        <v>70</v>
      </c>
      <c r="EU51" s="12" t="s">
        <v>71</v>
      </c>
      <c r="FL51" s="9">
        <f t="shared" si="374"/>
        <v>0</v>
      </c>
      <c r="FN51" s="2">
        <v>82.5</v>
      </c>
      <c r="FO51" s="2">
        <v>77.2</v>
      </c>
      <c r="FQ51" s="63">
        <f>SUM(EZ51,FB51,FD51,FG51,FJ51)</f>
        <v>0</v>
      </c>
      <c r="FS51" s="17" t="s">
        <v>70</v>
      </c>
      <c r="FT51" s="12" t="s">
        <v>71</v>
      </c>
      <c r="GK51" s="9">
        <f t="shared" si="376"/>
        <v>0</v>
      </c>
      <c r="GM51" s="2">
        <v>82.5</v>
      </c>
      <c r="GN51" s="2">
        <v>77.2</v>
      </c>
      <c r="GP51" s="63">
        <f>SUM(FY51,GA51,GC51,GF51,GI51)</f>
        <v>0</v>
      </c>
      <c r="GR51" s="17" t="s">
        <v>70</v>
      </c>
      <c r="GS51" s="12" t="s">
        <v>71</v>
      </c>
      <c r="HJ51" s="9">
        <f t="shared" si="378"/>
        <v>0</v>
      </c>
      <c r="HL51" s="2">
        <v>82.5</v>
      </c>
      <c r="HM51" s="2">
        <v>77.2</v>
      </c>
      <c r="HO51" s="63">
        <f>SUM(GX51,GZ51,HB51,HE51,HH51)</f>
        <v>0</v>
      </c>
      <c r="HQ51" s="17" t="s">
        <v>70</v>
      </c>
      <c r="HR51" s="12" t="s">
        <v>71</v>
      </c>
      <c r="II51" s="9">
        <f t="shared" ref="II51:II52" si="796">SUM(HT51,HU51,HV51,HX51,HZ51)</f>
        <v>0</v>
      </c>
      <c r="IK51" s="2">
        <v>82.5</v>
      </c>
      <c r="IL51" s="2">
        <v>77.2</v>
      </c>
      <c r="IN51" s="63">
        <f>SUM(HW51,HY51,IA51,ID51,IG51)</f>
        <v>0</v>
      </c>
      <c r="IP51" s="17" t="s">
        <v>70</v>
      </c>
      <c r="IQ51" s="12" t="s">
        <v>71</v>
      </c>
      <c r="JH51" s="9">
        <f t="shared" ref="JH51:JH52" si="797">SUM(IS51,IT51,IU51,IW51,IY51)</f>
        <v>0</v>
      </c>
      <c r="JJ51" s="2">
        <v>82.5</v>
      </c>
      <c r="JK51" s="2">
        <v>77.2</v>
      </c>
      <c r="JM51" s="63">
        <f>SUM(IV51,IX51,IZ51,JC51,JF51)</f>
        <v>0</v>
      </c>
      <c r="JO51" s="17" t="s">
        <v>70</v>
      </c>
      <c r="JP51" s="12" t="s">
        <v>71</v>
      </c>
      <c r="KG51" s="9">
        <f t="shared" ref="KG51:KG52" si="798">SUM(JR51,JS51,JT51,JV51,JX51)</f>
        <v>0</v>
      </c>
      <c r="KI51" s="2">
        <v>82.5</v>
      </c>
      <c r="KJ51" s="2">
        <v>77.2</v>
      </c>
      <c r="KL51" s="63">
        <f>SUM(JU51,JW51,JY51,KB51,KE51)</f>
        <v>0</v>
      </c>
    </row>
    <row r="52" spans="1:298" ht="14" x14ac:dyDescent="0.35">
      <c r="B52" s="12" t="s">
        <v>72</v>
      </c>
      <c r="C52" s="19">
        <f t="shared" ref="C52" si="799">$B$4-F52-H52-J52</f>
        <v>0</v>
      </c>
      <c r="D52" s="19">
        <f t="shared" si="776"/>
        <v>0</v>
      </c>
      <c r="E52" s="2">
        <v>0</v>
      </c>
      <c r="F52" s="2">
        <v>744</v>
      </c>
      <c r="G52" s="121">
        <f t="shared" si="60"/>
        <v>100</v>
      </c>
      <c r="H52" s="2">
        <v>0</v>
      </c>
      <c r="I52" s="121">
        <f t="shared" si="3"/>
        <v>0</v>
      </c>
      <c r="J52" s="19">
        <v>0</v>
      </c>
      <c r="K52" s="121">
        <f t="shared" si="4"/>
        <v>0</v>
      </c>
      <c r="L52" s="2">
        <v>0</v>
      </c>
      <c r="M52" s="121">
        <f t="shared" si="5"/>
        <v>0</v>
      </c>
      <c r="N52" s="121">
        <f t="shared" si="6"/>
        <v>0</v>
      </c>
      <c r="O52" s="135">
        <v>0</v>
      </c>
      <c r="P52" s="121">
        <v>49.8550161</v>
      </c>
      <c r="Q52" s="2">
        <f t="shared" ref="Q52" si="800">L52/$B$4</f>
        <v>0</v>
      </c>
      <c r="R52" s="9">
        <f t="shared" ref="R52" si="801">SUM(D52,E52,F52,H52,J52)</f>
        <v>744</v>
      </c>
      <c r="S52" s="33">
        <v>0</v>
      </c>
      <c r="T52" s="2">
        <v>82.5</v>
      </c>
      <c r="U52" s="2">
        <v>74.599999999999994</v>
      </c>
      <c r="V52" s="2">
        <v>0</v>
      </c>
      <c r="W52" s="2">
        <f t="shared" ref="W52" si="802">SUM(G52,I52,K52,N52,Q52)</f>
        <v>100</v>
      </c>
      <c r="Z52" s="12" t="s">
        <v>72</v>
      </c>
      <c r="AA52" s="19">
        <f t="shared" si="777"/>
        <v>0</v>
      </c>
      <c r="AB52" s="19">
        <f>$Z$4-AC52-AD52-AF52-AH52</f>
        <v>0</v>
      </c>
      <c r="AC52" s="2">
        <v>0</v>
      </c>
      <c r="AD52" s="2">
        <v>744</v>
      </c>
      <c r="AE52" s="2">
        <f t="shared" si="778"/>
        <v>1</v>
      </c>
      <c r="AF52" s="2">
        <v>0</v>
      </c>
      <c r="AG52" s="2">
        <f t="shared" si="779"/>
        <v>0</v>
      </c>
      <c r="AH52" s="2">
        <v>0</v>
      </c>
      <c r="AI52" s="2">
        <f t="shared" si="780"/>
        <v>0</v>
      </c>
      <c r="AJ52" s="2">
        <v>0</v>
      </c>
      <c r="AK52" s="2">
        <f t="shared" si="781"/>
        <v>0</v>
      </c>
      <c r="AL52" s="2">
        <f t="shared" si="782"/>
        <v>0</v>
      </c>
      <c r="AM52" s="128">
        <f t="shared" si="783"/>
        <v>1</v>
      </c>
      <c r="AN52" s="2">
        <f t="shared" si="784"/>
        <v>0</v>
      </c>
      <c r="AO52" s="2">
        <f t="shared" si="785"/>
        <v>0</v>
      </c>
      <c r="AP52" s="2">
        <v>0</v>
      </c>
      <c r="AQ52" s="9">
        <f t="shared" si="352"/>
        <v>744</v>
      </c>
      <c r="AR52" s="2">
        <v>0</v>
      </c>
      <c r="AS52" s="2">
        <v>82.5</v>
      </c>
      <c r="AT52" s="2">
        <v>74.599999999999994</v>
      </c>
      <c r="AU52" s="2">
        <v>0</v>
      </c>
      <c r="AV52" s="63">
        <f>SUM(AE52,AG52,AI52,AL52,AO52)</f>
        <v>1</v>
      </c>
      <c r="AY52" s="12" t="s">
        <v>72</v>
      </c>
      <c r="AZ52" s="2">
        <f t="shared" si="786"/>
        <v>0</v>
      </c>
      <c r="BA52" s="2">
        <f t="shared" si="787"/>
        <v>0</v>
      </c>
      <c r="BB52" s="2">
        <f>'[39]UNIT DATA'!L3</f>
        <v>0</v>
      </c>
      <c r="BC52" s="2">
        <f>'[39]UNIT DATA'!M3</f>
        <v>720</v>
      </c>
      <c r="BD52" s="2">
        <f t="shared" si="788"/>
        <v>1</v>
      </c>
      <c r="BE52" s="2">
        <f>'[39]UNIT DATA'!N3</f>
        <v>0</v>
      </c>
      <c r="BF52" s="2">
        <f t="shared" si="789"/>
        <v>0</v>
      </c>
      <c r="BG52" s="2">
        <f>'[39]UNIT DATA'!O3</f>
        <v>0</v>
      </c>
      <c r="BH52" s="2">
        <f t="shared" si="790"/>
        <v>0</v>
      </c>
      <c r="BI52" s="2">
        <f>'[39]UNIT DATA'!P3</f>
        <v>0</v>
      </c>
      <c r="BJ52" s="2">
        <f>AZ52/$AY$4</f>
        <v>0</v>
      </c>
      <c r="BK52" s="2">
        <f>(AZ52-BI52)/$AY$4</f>
        <v>0</v>
      </c>
      <c r="BL52" s="128">
        <f t="shared" ref="BL52" si="803">IF((AND(BA52=0,BC52=0)),0,(BC52+BI52)/(BA52+BC52+BI52))</f>
        <v>1</v>
      </c>
      <c r="BM52" s="2">
        <f>BQ52/($AY$4*BS52)</f>
        <v>0</v>
      </c>
      <c r="BN52" s="2">
        <f>BI52/$AY$4</f>
        <v>0</v>
      </c>
      <c r="BO52" s="2">
        <f>'[39]UNIT DATA'!Q3</f>
        <v>0</v>
      </c>
      <c r="BP52" s="9">
        <f t="shared" si="358"/>
        <v>720</v>
      </c>
      <c r="BQ52" s="27">
        <f>'[39]UNIT DATA'!F3</f>
        <v>0</v>
      </c>
      <c r="BR52" s="2">
        <v>82.5</v>
      </c>
      <c r="BS52" s="2">
        <v>74.599999999999994</v>
      </c>
      <c r="BT52" s="2">
        <f>'[39]UNIT DATA'!$E3</f>
        <v>0</v>
      </c>
      <c r="BU52" s="63">
        <f>SUM(BD52,BF52,BH52,BK52,BN52)</f>
        <v>1</v>
      </c>
      <c r="BX52" s="12" t="s">
        <v>72</v>
      </c>
      <c r="BY52" s="2">
        <f t="shared" ref="BY52" si="804">$BX$4-CB52-CD52-CF52</f>
        <v>0</v>
      </c>
      <c r="BZ52" s="2">
        <f t="shared" ref="BZ52" si="805">$BX$4-CA52-CB52-CD52-CF52</f>
        <v>0</v>
      </c>
      <c r="CA52" s="2">
        <f>'[40]UNIT DATA'!L3</f>
        <v>0</v>
      </c>
      <c r="CB52" s="2">
        <f>'[40]UNIT DATA'!M3</f>
        <v>744</v>
      </c>
      <c r="CC52" s="2">
        <f t="shared" ref="CC52" si="806">CB52/$BX$4</f>
        <v>1</v>
      </c>
      <c r="CD52" s="2">
        <f>'[40]UNIT DATA'!$N3</f>
        <v>0</v>
      </c>
      <c r="CE52" s="2">
        <f t="shared" ref="CE52" si="807">CD52/$BX$4</f>
        <v>0</v>
      </c>
      <c r="CF52" s="2">
        <f>'[40]UNIT DATA'!$O3</f>
        <v>0</v>
      </c>
      <c r="CG52" s="2">
        <f t="shared" ref="CG52" si="808">CF52/$BX$4</f>
        <v>0</v>
      </c>
      <c r="CH52" s="2">
        <f>'[40]UNIT DATA'!$P3</f>
        <v>0</v>
      </c>
      <c r="CI52" s="2">
        <f t="shared" si="791"/>
        <v>0</v>
      </c>
      <c r="CJ52" s="2">
        <f t="shared" si="792"/>
        <v>0</v>
      </c>
      <c r="CK52" s="128">
        <f t="shared" si="793"/>
        <v>1</v>
      </c>
      <c r="CL52" s="2">
        <f t="shared" si="794"/>
        <v>0</v>
      </c>
      <c r="CM52" s="2">
        <f t="shared" si="795"/>
        <v>0</v>
      </c>
      <c r="CN52" s="2">
        <f>'[40]UNIT DATA'!$Q3</f>
        <v>0</v>
      </c>
      <c r="CO52" s="9">
        <f t="shared" si="368"/>
        <v>744</v>
      </c>
      <c r="CP52" s="2">
        <f>'[40]UNIT DATA'!$F3</f>
        <v>0</v>
      </c>
      <c r="CQ52" s="2">
        <v>82.5</v>
      </c>
      <c r="CR52" s="2">
        <v>74.599999999999994</v>
      </c>
      <c r="CS52" s="2">
        <f>'[40]UNIT DATA'!$E3</f>
        <v>0</v>
      </c>
      <c r="CT52" s="63">
        <f>SUM(CC52,CE52,CG52,CJ52,CM52)</f>
        <v>1</v>
      </c>
      <c r="CW52" s="12" t="s">
        <v>72</v>
      </c>
      <c r="DN52" s="9">
        <f t="shared" si="370"/>
        <v>0</v>
      </c>
      <c r="DP52" s="2">
        <v>82.5</v>
      </c>
      <c r="DQ52" s="2">
        <v>74.599999999999994</v>
      </c>
      <c r="DS52" s="63">
        <f>SUM(DB52,DD52,DF52,DI52,DL52)</f>
        <v>0</v>
      </c>
      <c r="DV52" s="12" t="s">
        <v>72</v>
      </c>
      <c r="EM52" s="9">
        <f t="shared" si="372"/>
        <v>0</v>
      </c>
      <c r="EO52" s="2">
        <v>82.5</v>
      </c>
      <c r="EP52" s="2">
        <v>74.599999999999994</v>
      </c>
      <c r="ER52" s="63">
        <f>SUM(EA52,EC52,EE52,EH52,EK52)</f>
        <v>0</v>
      </c>
      <c r="EU52" s="12" t="s">
        <v>72</v>
      </c>
      <c r="FL52" s="9">
        <f t="shared" si="374"/>
        <v>0</v>
      </c>
      <c r="FN52" s="2">
        <v>82.5</v>
      </c>
      <c r="FO52" s="2">
        <v>74.599999999999994</v>
      </c>
      <c r="FQ52" s="63">
        <f>SUM(EZ52,FB52,FD52,FG52,FJ52)</f>
        <v>0</v>
      </c>
      <c r="FT52" s="12" t="s">
        <v>72</v>
      </c>
      <c r="GK52" s="9">
        <f t="shared" si="376"/>
        <v>0</v>
      </c>
      <c r="GM52" s="2">
        <v>82.5</v>
      </c>
      <c r="GN52" s="2">
        <v>74.599999999999994</v>
      </c>
      <c r="GP52" s="63">
        <f>SUM(FY52,GA52,GC52,GF52,GI52)</f>
        <v>0</v>
      </c>
      <c r="GS52" s="12" t="s">
        <v>72</v>
      </c>
      <c r="HJ52" s="9">
        <f t="shared" si="378"/>
        <v>0</v>
      </c>
      <c r="HL52" s="2">
        <v>82.5</v>
      </c>
      <c r="HM52" s="2">
        <v>74.599999999999994</v>
      </c>
      <c r="HO52" s="63">
        <f>SUM(GX52,GZ52,HB52,HE52,HH52)</f>
        <v>0</v>
      </c>
      <c r="HR52" s="12" t="s">
        <v>72</v>
      </c>
      <c r="II52" s="9">
        <f t="shared" si="796"/>
        <v>0</v>
      </c>
      <c r="IK52" s="2">
        <v>82.5</v>
      </c>
      <c r="IL52" s="2">
        <v>74.599999999999994</v>
      </c>
      <c r="IN52" s="63">
        <f>SUM(HW52,HY52,IA52,ID52,IG52)</f>
        <v>0</v>
      </c>
      <c r="IQ52" s="12" t="s">
        <v>72</v>
      </c>
      <c r="JH52" s="9">
        <f t="shared" si="797"/>
        <v>0</v>
      </c>
      <c r="JJ52" s="2">
        <v>82.5</v>
      </c>
      <c r="JK52" s="2">
        <v>74.599999999999994</v>
      </c>
      <c r="JM52" s="63">
        <f>SUM(IV52,IX52,IZ52,JC52,JF52)</f>
        <v>0</v>
      </c>
      <c r="JP52" s="12" t="s">
        <v>72</v>
      </c>
      <c r="KG52" s="9">
        <f t="shared" si="798"/>
        <v>0</v>
      </c>
      <c r="KI52" s="2">
        <v>82.5</v>
      </c>
      <c r="KJ52" s="2">
        <v>74.599999999999994</v>
      </c>
      <c r="KL52" s="63">
        <f>SUM(JU52,JW52,JY52,KB52,KE52)</f>
        <v>0</v>
      </c>
    </row>
    <row r="53" spans="1:298" ht="14" hidden="1" x14ac:dyDescent="0.35">
      <c r="B53" s="28" t="s">
        <v>45</v>
      </c>
      <c r="C53" s="10">
        <f>SUM(C51:C52)</f>
        <v>738.13</v>
      </c>
      <c r="D53" s="10">
        <f t="shared" ref="D53:L53" si="809">SUM(D51:D52)</f>
        <v>370.63</v>
      </c>
      <c r="E53" s="11">
        <f t="shared" si="809"/>
        <v>367.5</v>
      </c>
      <c r="F53" s="10">
        <f t="shared" si="809"/>
        <v>749.87</v>
      </c>
      <c r="G53" s="121">
        <f t="shared" si="60"/>
        <v>100.78897849462365</v>
      </c>
      <c r="H53" s="10">
        <f t="shared" si="809"/>
        <v>0</v>
      </c>
      <c r="I53" s="121">
        <f t="shared" si="3"/>
        <v>0</v>
      </c>
      <c r="J53" s="11">
        <f>SUM(J51:J52)</f>
        <v>0</v>
      </c>
      <c r="K53" s="121">
        <f t="shared" si="4"/>
        <v>0</v>
      </c>
      <c r="L53" s="10">
        <f t="shared" si="809"/>
        <v>0</v>
      </c>
      <c r="M53" s="121">
        <f t="shared" si="5"/>
        <v>99.211021505376337</v>
      </c>
      <c r="N53" s="121">
        <f t="shared" si="6"/>
        <v>99.211021505376337</v>
      </c>
      <c r="O53" s="131">
        <v>100</v>
      </c>
      <c r="P53" s="131">
        <v>0</v>
      </c>
      <c r="Q53" s="29">
        <f t="shared" ref="Q53" si="810">(Q51*$U$51+Q52*$U$52)/$U$53</f>
        <v>0</v>
      </c>
      <c r="R53" s="53">
        <f>SUM(R51:R52)</f>
        <v>1488</v>
      </c>
      <c r="S53" s="47">
        <f>SUM(S51:S52)</f>
        <v>21642</v>
      </c>
      <c r="T53" s="10">
        <f>SUM(T51:T52)</f>
        <v>165</v>
      </c>
      <c r="U53" s="10">
        <f>SUM(U51:U52)</f>
        <v>151.80000000000001</v>
      </c>
      <c r="V53" s="10">
        <f>SUM(V51:V52)</f>
        <v>77.2</v>
      </c>
      <c r="Z53" s="28" t="s">
        <v>45</v>
      </c>
      <c r="AA53" s="10">
        <f>SUM(AA51:AA52)</f>
        <v>744</v>
      </c>
      <c r="AB53" s="10">
        <f t="shared" ref="AB53:AJ53" si="811">SUM(AB51:AB52)</f>
        <v>415.28</v>
      </c>
      <c r="AC53" s="10">
        <f t="shared" si="811"/>
        <v>328.72</v>
      </c>
      <c r="AD53" s="10">
        <f t="shared" si="811"/>
        <v>744</v>
      </c>
      <c r="AE53" s="10">
        <f>(AE51*$AT$51+AE52*$AT$52)/$AT$53</f>
        <v>0.49143610013175221</v>
      </c>
      <c r="AF53" s="10">
        <f t="shared" si="811"/>
        <v>0</v>
      </c>
      <c r="AG53" s="10">
        <f>(AG51*$AT$51+AG52*$AT$52)/$AT$53</f>
        <v>0</v>
      </c>
      <c r="AH53" s="10">
        <f t="shared" si="811"/>
        <v>0</v>
      </c>
      <c r="AI53" s="10">
        <f>(AI51*$AT$51+AI52*$AT$52)/$AT$53</f>
        <v>0</v>
      </c>
      <c r="AJ53" s="10">
        <f t="shared" si="811"/>
        <v>0</v>
      </c>
      <c r="AK53" s="10">
        <f>(AK51*$AT$51+AK52*$AT$52)/$AT$53</f>
        <v>0.50856389986824768</v>
      </c>
      <c r="AL53" s="10">
        <f t="shared" ref="AL53:AO53" si="812">(AL51*$AT$51+AL52*$AT$52)/$AT$53</f>
        <v>0.50856389986824768</v>
      </c>
      <c r="AM53" s="10">
        <f t="shared" si="812"/>
        <v>0.49143610013175221</v>
      </c>
      <c r="AN53" s="10">
        <f t="shared" si="812"/>
        <v>0.20989169393797724</v>
      </c>
      <c r="AO53" s="10">
        <f t="shared" si="812"/>
        <v>0</v>
      </c>
      <c r="AP53" s="10">
        <f t="shared" ref="AP53:AQ53" si="813">SUM(AP51:AP52)</f>
        <v>0</v>
      </c>
      <c r="AQ53" s="52">
        <f t="shared" si="813"/>
        <v>1488</v>
      </c>
      <c r="AR53" s="52">
        <f>SUM(AR51:AR52)</f>
        <v>23705</v>
      </c>
      <c r="AS53" s="10">
        <f>SUM(AS51:AS52)</f>
        <v>165</v>
      </c>
      <c r="AT53" s="10">
        <f>SUM(AT51:AT52)</f>
        <v>151.80000000000001</v>
      </c>
      <c r="AU53" s="10">
        <f>SUM(AU51:AU52)</f>
        <v>77.2</v>
      </c>
      <c r="AY53" s="28" t="s">
        <v>45</v>
      </c>
      <c r="AZ53" s="11">
        <f>SUM(AZ51:AZ52)</f>
        <v>720</v>
      </c>
      <c r="BA53" s="11">
        <f t="shared" ref="BA53" si="814">SUM(BA51:BA52)</f>
        <v>234.77999999999997</v>
      </c>
      <c r="BB53" s="11">
        <f>SUM(BB51:BB52)</f>
        <v>485.22</v>
      </c>
      <c r="BC53" s="11">
        <f t="shared" ref="BC53:BI53" si="815">SUM(BC51:BC52)</f>
        <v>720</v>
      </c>
      <c r="BD53" s="10">
        <f>(BD51*$BS51+BD52*$BS52)/$BS53</f>
        <v>0.49143610013175221</v>
      </c>
      <c r="BE53" s="11">
        <f t="shared" si="815"/>
        <v>0</v>
      </c>
      <c r="BF53" s="10">
        <f>(BF51*$BS51+BF52*$BS52)/$BS53</f>
        <v>0</v>
      </c>
      <c r="BG53" s="11">
        <f t="shared" si="815"/>
        <v>0</v>
      </c>
      <c r="BH53" s="10">
        <f>(BH51*$BS51+BH52*$BS52)/$BS53</f>
        <v>0</v>
      </c>
      <c r="BI53" s="11">
        <f t="shared" si="815"/>
        <v>0</v>
      </c>
      <c r="BJ53" s="10">
        <f>(BJ51*$BS51+BJ52*$BS52)/$BS53</f>
        <v>0.50856389986824768</v>
      </c>
      <c r="BK53" s="10">
        <f>(BK51*$BS51+BK52*$BS52)/$BS53</f>
        <v>0.50856389986824768</v>
      </c>
      <c r="BL53" s="10">
        <f t="shared" ref="BL53:BN53" si="816">(BL51*$BS51+BL52*$BS52)/$BS53</f>
        <v>0.49143610013175221</v>
      </c>
      <c r="BM53" s="10">
        <f t="shared" si="816"/>
        <v>0.11817449860928121</v>
      </c>
      <c r="BN53" s="10">
        <f t="shared" si="816"/>
        <v>0</v>
      </c>
      <c r="BO53" s="32">
        <f t="shared" ref="BO53:BQ53" si="817">SUM(BO51:BO52)</f>
        <v>0</v>
      </c>
      <c r="BP53" s="52">
        <f t="shared" si="817"/>
        <v>1440</v>
      </c>
      <c r="BQ53" s="98">
        <f t="shared" si="817"/>
        <v>12916</v>
      </c>
      <c r="BR53" s="10">
        <f>SUM(BR51:BR52)</f>
        <v>165</v>
      </c>
      <c r="BS53" s="10">
        <f t="shared" ref="BS53:BT53" si="818">SUM(BS51:BS52)</f>
        <v>151.80000000000001</v>
      </c>
      <c r="BT53" s="10">
        <f t="shared" si="818"/>
        <v>77.2</v>
      </c>
      <c r="BX53" s="28" t="s">
        <v>45</v>
      </c>
      <c r="BY53" s="14">
        <f>SUM(BY51:BY52)</f>
        <v>734.42</v>
      </c>
      <c r="BZ53" s="14">
        <f t="shared" ref="BZ53" si="819">SUM(BZ51:BZ52)</f>
        <v>475.3</v>
      </c>
      <c r="CA53" s="11">
        <f>SUM(CA51:CA52)</f>
        <v>259.12</v>
      </c>
      <c r="CB53" s="11">
        <f t="shared" ref="CB53:CH53" si="820">SUM(CB51:CB52)</f>
        <v>746.7</v>
      </c>
      <c r="CC53" s="10">
        <f>(CC51*$CR51+CC52*$CR52)/$CR53</f>
        <v>0.49328169492966117</v>
      </c>
      <c r="CD53" s="11">
        <f t="shared" si="820"/>
        <v>0</v>
      </c>
      <c r="CE53" s="10">
        <f>(CE51*$CR51+CE52*$CR52)/$CR53</f>
        <v>0</v>
      </c>
      <c r="CF53" s="11">
        <f t="shared" si="820"/>
        <v>6.88</v>
      </c>
      <c r="CG53" s="10">
        <f>(CG51*$CR51+CG52*$CR52)/$CR53</f>
        <v>4.7028489665235798E-3</v>
      </c>
      <c r="CH53" s="11">
        <f t="shared" si="820"/>
        <v>0</v>
      </c>
      <c r="CI53" s="10">
        <f>(CI51*$CR51+CI52*$CR52)/$CR53</f>
        <v>0.50201545610381515</v>
      </c>
      <c r="CJ53" s="10">
        <f t="shared" ref="CJ53:CM53" si="821">(CJ51*$CR51+CJ52*$CR52)/$CR53</f>
        <v>0.50201545610381515</v>
      </c>
      <c r="CK53" s="10">
        <f t="shared" si="821"/>
        <v>0.49430874140715869</v>
      </c>
      <c r="CL53" s="10">
        <f t="shared" si="821"/>
        <v>0.24284747899754913</v>
      </c>
      <c r="CM53" s="10">
        <f t="shared" si="821"/>
        <v>0</v>
      </c>
      <c r="CN53" s="32">
        <f t="shared" ref="CN53:CO53" si="822">SUM(CN51:CN52)</f>
        <v>1</v>
      </c>
      <c r="CO53" s="52">
        <f t="shared" si="822"/>
        <v>1488</v>
      </c>
      <c r="CP53" s="14">
        <f>SUM(CP51:CP52)</f>
        <v>27427</v>
      </c>
      <c r="CQ53" s="10">
        <f>SUM(CQ51:CQ52)</f>
        <v>165</v>
      </c>
      <c r="CR53" s="10">
        <f t="shared" ref="CR53:CS53" si="823">SUM(CR51:CR52)</f>
        <v>151.80000000000001</v>
      </c>
      <c r="CS53" s="10">
        <f t="shared" si="823"/>
        <v>77</v>
      </c>
      <c r="CW53" s="28" t="s">
        <v>45</v>
      </c>
      <c r="DN53" s="52">
        <f t="shared" ref="DN53" si="824">SUM(DN51:DN52)</f>
        <v>0</v>
      </c>
      <c r="DP53" s="10">
        <f>SUM(DP51:DP52)</f>
        <v>165</v>
      </c>
      <c r="DQ53" s="10">
        <f t="shared" ref="DQ53" si="825">SUM(DQ51:DQ52)</f>
        <v>151.80000000000001</v>
      </c>
      <c r="DV53" s="28" t="s">
        <v>45</v>
      </c>
      <c r="EM53" s="52">
        <f t="shared" ref="EM53" si="826">SUM(EM51:EM52)</f>
        <v>0</v>
      </c>
      <c r="EO53" s="10">
        <f>SUM(EO51:EO52)</f>
        <v>165</v>
      </c>
      <c r="EP53" s="10">
        <f t="shared" ref="EP53" si="827">SUM(EP51:EP52)</f>
        <v>151.80000000000001</v>
      </c>
      <c r="EU53" s="28" t="s">
        <v>45</v>
      </c>
      <c r="FL53" s="52">
        <f t="shared" ref="FL53" si="828">SUM(FL51:FL52)</f>
        <v>0</v>
      </c>
      <c r="FN53" s="10">
        <f>SUM(FN51:FN52)</f>
        <v>165</v>
      </c>
      <c r="FO53" s="10">
        <f t="shared" ref="FO53" si="829">SUM(FO51:FO52)</f>
        <v>151.80000000000001</v>
      </c>
      <c r="FT53" s="28" t="s">
        <v>45</v>
      </c>
      <c r="GK53" s="52">
        <f t="shared" ref="GK53" si="830">SUM(GK51:GK52)</f>
        <v>0</v>
      </c>
      <c r="GM53" s="10">
        <f>SUM(GM51:GM52)</f>
        <v>165</v>
      </c>
      <c r="GN53" s="10">
        <f t="shared" ref="GN53" si="831">SUM(GN51:GN52)</f>
        <v>151.80000000000001</v>
      </c>
      <c r="GS53" s="28" t="s">
        <v>45</v>
      </c>
      <c r="HJ53" s="52">
        <f t="shared" ref="HJ53" si="832">SUM(HJ51:HJ52)</f>
        <v>0</v>
      </c>
      <c r="HL53" s="10">
        <f>SUM(HL51:HL52)</f>
        <v>165</v>
      </c>
      <c r="HM53" s="10">
        <f t="shared" ref="HM53" si="833">SUM(HM51:HM52)</f>
        <v>151.80000000000001</v>
      </c>
      <c r="HR53" s="28" t="s">
        <v>45</v>
      </c>
      <c r="II53" s="52">
        <f t="shared" ref="II53" si="834">SUM(II51:II52)</f>
        <v>0</v>
      </c>
      <c r="IK53" s="10">
        <f>SUM(IK51:IK52)</f>
        <v>165</v>
      </c>
      <c r="IL53" s="10">
        <f t="shared" ref="IL53" si="835">SUM(IL51:IL52)</f>
        <v>151.80000000000001</v>
      </c>
      <c r="IQ53" s="28" t="s">
        <v>45</v>
      </c>
      <c r="JH53" s="52">
        <f t="shared" ref="JH53" si="836">SUM(JH51:JH52)</f>
        <v>0</v>
      </c>
      <c r="JJ53" s="10">
        <f>SUM(JJ51:JJ52)</f>
        <v>165</v>
      </c>
      <c r="JK53" s="10">
        <f t="shared" ref="JK53" si="837">SUM(JK51:JK52)</f>
        <v>151.80000000000001</v>
      </c>
      <c r="JP53" s="28" t="s">
        <v>45</v>
      </c>
      <c r="KG53" s="52">
        <f t="shared" ref="KG53" si="838">SUM(KG51:KG52)</f>
        <v>0</v>
      </c>
      <c r="KI53" s="10">
        <f>SUM(KI51:KI52)</f>
        <v>165</v>
      </c>
      <c r="KJ53" s="10">
        <f t="shared" ref="KJ53" si="839">SUM(KJ51:KJ52)</f>
        <v>151.80000000000001</v>
      </c>
    </row>
    <row r="54" spans="1:298" ht="14" x14ac:dyDescent="0.35">
      <c r="A54" s="17" t="s">
        <v>73</v>
      </c>
      <c r="B54" s="12" t="s">
        <v>74</v>
      </c>
      <c r="C54" s="19">
        <f>$B$4-F54-H54-J54</f>
        <v>0</v>
      </c>
      <c r="D54" s="19">
        <f>$B$4-E54-F54-H54-J54</f>
        <v>0</v>
      </c>
      <c r="E54" s="2">
        <v>0</v>
      </c>
      <c r="F54" s="2">
        <f>864/2</f>
        <v>432</v>
      </c>
      <c r="G54" s="121">
        <f t="shared" si="60"/>
        <v>58.064516129032263</v>
      </c>
      <c r="H54" s="2">
        <v>0</v>
      </c>
      <c r="I54" s="121">
        <f t="shared" si="3"/>
        <v>0</v>
      </c>
      <c r="J54" s="19">
        <f>624/2</f>
        <v>312</v>
      </c>
      <c r="K54" s="121">
        <f t="shared" si="4"/>
        <v>41.935483870967744</v>
      </c>
      <c r="L54" s="2">
        <v>0</v>
      </c>
      <c r="M54" s="121">
        <f t="shared" si="5"/>
        <v>0</v>
      </c>
      <c r="N54" s="121">
        <f t="shared" si="6"/>
        <v>0</v>
      </c>
      <c r="O54" s="135">
        <v>38.445082200000002</v>
      </c>
      <c r="P54" s="121">
        <v>46.455752699999998</v>
      </c>
      <c r="Q54" s="2">
        <f>L54/$B$4</f>
        <v>0</v>
      </c>
      <c r="R54" s="9">
        <f>SUM(D54,E54,F54,H54,J54)</f>
        <v>744</v>
      </c>
      <c r="S54" s="33">
        <v>0</v>
      </c>
      <c r="T54" s="2">
        <v>55</v>
      </c>
      <c r="U54" s="2">
        <v>47.7</v>
      </c>
      <c r="V54" s="2">
        <v>0</v>
      </c>
      <c r="W54" s="2">
        <f>SUM(G54,I54,K54,N54,Q54)</f>
        <v>100</v>
      </c>
      <c r="Y54" s="17" t="s">
        <v>73</v>
      </c>
      <c r="Z54" s="12" t="s">
        <v>74</v>
      </c>
      <c r="AA54" s="19">
        <f t="shared" ref="AA54:AA72" si="840">$Z$4-AD54-AF54-AH54</f>
        <v>0</v>
      </c>
      <c r="AB54" s="19">
        <f t="shared" ref="AB54:AB56" si="841">$Z$4-AC54-AD54-AF54-AH54</f>
        <v>0</v>
      </c>
      <c r="AC54" s="2">
        <v>0</v>
      </c>
      <c r="AD54" s="2">
        <f>1488/2</f>
        <v>744</v>
      </c>
      <c r="AE54" s="2">
        <f t="shared" ref="AE54:AI69" si="842">AD54/$Z$4</f>
        <v>1</v>
      </c>
      <c r="AF54" s="2">
        <v>0</v>
      </c>
      <c r="AG54" s="2">
        <f t="shared" ref="AG54:AG57" si="843">AF54/$Z$4</f>
        <v>0</v>
      </c>
      <c r="AH54" s="2">
        <v>0</v>
      </c>
      <c r="AI54" s="2">
        <f t="shared" ref="AI54:AI57" si="844">AH54/$Z$4</f>
        <v>0</v>
      </c>
      <c r="AJ54" s="2">
        <v>0</v>
      </c>
      <c r="AK54" s="2">
        <f t="shared" ref="AK54:AK57" si="845">AA54/$Z$4</f>
        <v>0</v>
      </c>
      <c r="AL54" s="2">
        <f t="shared" ref="AL54:AL57" si="846">(AA54-AJ54)/$Z$4</f>
        <v>0</v>
      </c>
      <c r="AM54" s="128">
        <f t="shared" ref="AM54:AM57" si="847">IF((AND(AB54=0,AD54=0)),0,(AD54+AJ54)/(AB54+AD54+AJ54))</f>
        <v>1</v>
      </c>
      <c r="AN54" s="2">
        <f t="shared" ref="AN54:AN57" si="848">AR54/($Z$4*AT54)</f>
        <v>0</v>
      </c>
      <c r="AO54" s="2">
        <f t="shared" ref="AO54:AO57" si="849">AJ54/$Z$4</f>
        <v>0</v>
      </c>
      <c r="AP54" s="2">
        <v>0</v>
      </c>
      <c r="AQ54" s="9">
        <f t="shared" si="352"/>
        <v>744</v>
      </c>
      <c r="AR54" s="2">
        <v>0</v>
      </c>
      <c r="AS54" s="2">
        <v>55</v>
      </c>
      <c r="AT54" s="2">
        <v>47.7</v>
      </c>
      <c r="AU54" s="2">
        <v>0</v>
      </c>
      <c r="AV54" s="63">
        <f>SUM(AE54,AG54,AI54,AL54,AO54)</f>
        <v>1</v>
      </c>
      <c r="AX54" s="17" t="s">
        <v>73</v>
      </c>
      <c r="AY54" s="12" t="s">
        <v>74</v>
      </c>
      <c r="AZ54" s="2">
        <f t="shared" ref="AZ54:AZ57" si="850">$AY$4-BC54-BE54-BG54</f>
        <v>0</v>
      </c>
      <c r="BA54" s="2">
        <f t="shared" ref="BA54:BA57" si="851">$AY$4-BB54-BC54-BE54-BG54</f>
        <v>0</v>
      </c>
      <c r="BB54" s="2">
        <f>('[41]UNIT DATA'!L2+'[41]UNIT DATA'!L3)/2</f>
        <v>0</v>
      </c>
      <c r="BC54" s="2">
        <f>('[41]UNIT DATA'!M2+'[41]UNIT DATA'!M3)/2</f>
        <v>720</v>
      </c>
      <c r="BD54" s="2">
        <f>BC54/$AY$4</f>
        <v>1</v>
      </c>
      <c r="BE54" s="2">
        <f>('[41]UNIT DATA'!N2+'[41]UNIT DATA'!N3)/2</f>
        <v>0</v>
      </c>
      <c r="BF54" s="2">
        <f>BE54/$AY$4</f>
        <v>0</v>
      </c>
      <c r="BG54" s="2">
        <f>('[41]UNIT DATA'!O2+'[41]UNIT DATA'!O3)/2</f>
        <v>0</v>
      </c>
      <c r="BH54" s="2">
        <f>BG54/$AY$4</f>
        <v>0</v>
      </c>
      <c r="BI54" s="2">
        <f>('[41]UNIT DATA'!P2+'[41]UNIT DATA'!P3)/2</f>
        <v>0</v>
      </c>
      <c r="BJ54" s="2">
        <f>AZ54/$AY$4</f>
        <v>0</v>
      </c>
      <c r="BK54" s="2">
        <f>(AZ54-BI54)/$AY$4</f>
        <v>0</v>
      </c>
      <c r="BL54" s="128">
        <f>IF((AND(BA54=0,BC54=0)),0,(BC54+BI54)/(BA54+BC54+BI54))</f>
        <v>1</v>
      </c>
      <c r="BM54" s="2">
        <f>BQ54/($AY$4*BS54)</f>
        <v>0</v>
      </c>
      <c r="BN54" s="2">
        <f>BI54/$AY$4</f>
        <v>0</v>
      </c>
      <c r="BO54" s="2">
        <v>0</v>
      </c>
      <c r="BP54" s="9">
        <f t="shared" si="358"/>
        <v>720</v>
      </c>
      <c r="BQ54" s="27">
        <f>'[41]UNIT DATA'!$F$2+'[41]UNIT DATA'!$F$3</f>
        <v>0</v>
      </c>
      <c r="BR54" s="2">
        <v>55</v>
      </c>
      <c r="BS54" s="2">
        <v>47.7</v>
      </c>
      <c r="BT54" s="2">
        <f>'[41]UNIT DATA'!$E$2+'[41]UNIT DATA'!$E$3</f>
        <v>0</v>
      </c>
      <c r="BU54" s="63">
        <f>SUM(BD54,BF54,BH54,BK54,BN54)</f>
        <v>1</v>
      </c>
      <c r="BW54" s="17" t="s">
        <v>73</v>
      </c>
      <c r="BX54" s="12" t="s">
        <v>74</v>
      </c>
      <c r="BY54" s="2">
        <f>$BX$4-CB54-CD54-CF54</f>
        <v>0</v>
      </c>
      <c r="BZ54" s="2">
        <f>$BX$4-CA54-CB54-CD54-CF54</f>
        <v>0</v>
      </c>
      <c r="CA54" s="2">
        <f>('[42]UNIT DATA'!L2+'[42]UNIT DATA'!L3)/2</f>
        <v>0</v>
      </c>
      <c r="CB54" s="2">
        <f>('[42]UNIT DATA'!M2+'[42]UNIT DATA'!M3)/2</f>
        <v>744</v>
      </c>
      <c r="CC54" s="2">
        <f>CB54/$BX$4</f>
        <v>1</v>
      </c>
      <c r="CD54" s="2">
        <f>('[42]UNIT DATA'!N2+'[42]UNIT DATA'!N3)/2</f>
        <v>0</v>
      </c>
      <c r="CE54" s="2">
        <f>CD54/$BX$4</f>
        <v>0</v>
      </c>
      <c r="CF54" s="2">
        <f>('[42]UNIT DATA'!O2+'[42]UNIT DATA'!O3)/2</f>
        <v>0</v>
      </c>
      <c r="CG54" s="2">
        <f>CF54/$BX$4</f>
        <v>0</v>
      </c>
      <c r="CH54" s="2">
        <f>('[42]UNIT DATA'!P2+'[42]UNIT DATA'!P3)/2</f>
        <v>0</v>
      </c>
      <c r="CI54" s="2">
        <f>BY54/$BX$4</f>
        <v>0</v>
      </c>
      <c r="CJ54" s="2">
        <f>(BY54-CH54)/$BX$4</f>
        <v>0</v>
      </c>
      <c r="CK54" s="128">
        <f>IF((AND(BZ54=0,CB54=0)),0,(CB54+CH54)/(BZ54+CB54+CH54))</f>
        <v>1</v>
      </c>
      <c r="CL54" s="2">
        <f>CP54/($BX$4*CR54)</f>
        <v>0</v>
      </c>
      <c r="CM54" s="2">
        <f>CH54/$BX$4</f>
        <v>0</v>
      </c>
      <c r="CN54" s="2">
        <f>('[42]UNIT DATA'!$Q2+'[42]UNIT DATA'!$Q3)/2</f>
        <v>0</v>
      </c>
      <c r="CO54" s="9">
        <f t="shared" si="368"/>
        <v>744</v>
      </c>
      <c r="CP54" s="2">
        <f>'[42]UNIT DATA'!$F$2+'[42]UNIT DATA'!$F$3</f>
        <v>0</v>
      </c>
      <c r="CQ54" s="2">
        <v>55</v>
      </c>
      <c r="CR54" s="2">
        <v>47.7</v>
      </c>
      <c r="CS54" s="2">
        <f>'[42]UNIT DATA'!$E$2+'[42]UNIT DATA'!$E$3</f>
        <v>0</v>
      </c>
      <c r="CT54" s="63">
        <f>SUM(CC54,CE54,CG54,CJ54,CM54)</f>
        <v>1</v>
      </c>
      <c r="CV54" s="17" t="s">
        <v>73</v>
      </c>
      <c r="CW54" s="12" t="s">
        <v>74</v>
      </c>
      <c r="DN54" s="9">
        <f t="shared" si="370"/>
        <v>0</v>
      </c>
      <c r="DP54" s="2">
        <v>55</v>
      </c>
      <c r="DQ54" s="2">
        <v>47.7</v>
      </c>
      <c r="DS54" s="63">
        <f>SUM(DB54,DD54,DF54,DI54,DL54)</f>
        <v>0</v>
      </c>
      <c r="DU54" s="17" t="s">
        <v>73</v>
      </c>
      <c r="DV54" s="12" t="s">
        <v>74</v>
      </c>
      <c r="EM54" s="9">
        <f t="shared" si="372"/>
        <v>0</v>
      </c>
      <c r="EO54" s="2">
        <v>55</v>
      </c>
      <c r="EP54" s="2">
        <v>47.7</v>
      </c>
      <c r="ER54" s="63">
        <f>SUM(EA54,EC54,EE54,EH54,EK54)</f>
        <v>0</v>
      </c>
      <c r="ET54" s="17" t="s">
        <v>73</v>
      </c>
      <c r="EU54" s="12" t="s">
        <v>74</v>
      </c>
      <c r="FL54" s="9">
        <f t="shared" si="374"/>
        <v>0</v>
      </c>
      <c r="FN54" s="2">
        <v>55</v>
      </c>
      <c r="FO54" s="2">
        <v>47.7</v>
      </c>
      <c r="FQ54" s="63">
        <f>SUM(EZ54,FB54,FD54,FG54,FJ54)</f>
        <v>0</v>
      </c>
      <c r="FS54" s="17" t="s">
        <v>73</v>
      </c>
      <c r="FT54" s="12" t="s">
        <v>74</v>
      </c>
      <c r="GK54" s="9">
        <f t="shared" si="376"/>
        <v>0</v>
      </c>
      <c r="GM54" s="2">
        <v>55</v>
      </c>
      <c r="GN54" s="2">
        <v>47.7</v>
      </c>
      <c r="GP54" s="63">
        <f>SUM(FY54,GA54,GC54,GF54,GI54)</f>
        <v>0</v>
      </c>
      <c r="GR54" s="17" t="s">
        <v>73</v>
      </c>
      <c r="GS54" s="12" t="s">
        <v>74</v>
      </c>
      <c r="HJ54" s="9">
        <f t="shared" si="378"/>
        <v>0</v>
      </c>
      <c r="HL54" s="2">
        <v>55</v>
      </c>
      <c r="HM54" s="2">
        <v>47.7</v>
      </c>
      <c r="HO54" s="63">
        <f>SUM(GX54,GZ54,HB54,HE54,HH54)</f>
        <v>0</v>
      </c>
      <c r="HQ54" s="17" t="s">
        <v>73</v>
      </c>
      <c r="HR54" s="12" t="s">
        <v>74</v>
      </c>
      <c r="II54" s="9">
        <f t="shared" ref="II54:II57" si="852">SUM(HT54,HU54,HV54,HX54,HZ54)</f>
        <v>0</v>
      </c>
      <c r="IK54" s="2">
        <v>55</v>
      </c>
      <c r="IL54" s="2">
        <v>47.7</v>
      </c>
      <c r="IN54" s="63">
        <f>SUM(HW54,HY54,IA54,ID54,IG54)</f>
        <v>0</v>
      </c>
      <c r="IP54" s="17" t="s">
        <v>73</v>
      </c>
      <c r="IQ54" s="12" t="s">
        <v>74</v>
      </c>
      <c r="JH54" s="9">
        <f t="shared" ref="JH54:JH57" si="853">SUM(IS54,IT54,IU54,IW54,IY54)</f>
        <v>0</v>
      </c>
      <c r="JJ54" s="2">
        <v>55</v>
      </c>
      <c r="JK54" s="2">
        <v>47.7</v>
      </c>
      <c r="JM54" s="63">
        <f>SUM(IV54,IX54,IZ54,JC54,JF54)</f>
        <v>0</v>
      </c>
      <c r="JO54" s="17" t="s">
        <v>73</v>
      </c>
      <c r="JP54" s="12" t="s">
        <v>74</v>
      </c>
      <c r="KG54" s="9">
        <f t="shared" ref="KG54:KG57" si="854">SUM(JR54,JS54,JT54,JV54,JX54)</f>
        <v>0</v>
      </c>
      <c r="KI54" s="2">
        <v>55</v>
      </c>
      <c r="KJ54" s="2">
        <v>47.7</v>
      </c>
      <c r="KL54" s="63">
        <f>SUM(JU54,JW54,JY54,KB54,KE54)</f>
        <v>0</v>
      </c>
    </row>
    <row r="55" spans="1:298" ht="14" x14ac:dyDescent="0.35">
      <c r="B55" s="12" t="s">
        <v>71</v>
      </c>
      <c r="C55" s="19">
        <f t="shared" ref="C55" si="855">$B$4-F55-H55-J55</f>
        <v>0</v>
      </c>
      <c r="D55" s="19">
        <f>$B$4-E55-F55-H55-J55</f>
        <v>0</v>
      </c>
      <c r="E55" s="2">
        <v>0</v>
      </c>
      <c r="F55" s="2">
        <v>0</v>
      </c>
      <c r="G55" s="121">
        <f t="shared" si="60"/>
        <v>0</v>
      </c>
      <c r="H55" s="2">
        <v>0</v>
      </c>
      <c r="I55" s="121">
        <f t="shared" si="3"/>
        <v>0</v>
      </c>
      <c r="J55" s="19">
        <f>1488/2</f>
        <v>744</v>
      </c>
      <c r="K55" s="121">
        <f t="shared" si="4"/>
        <v>100</v>
      </c>
      <c r="L55" s="2">
        <v>0</v>
      </c>
      <c r="M55" s="121">
        <f t="shared" si="5"/>
        <v>0</v>
      </c>
      <c r="N55" s="121">
        <f t="shared" si="6"/>
        <v>0</v>
      </c>
      <c r="O55" s="135">
        <v>0.23357240000000001</v>
      </c>
      <c r="P55" s="121">
        <v>69.355602200000007</v>
      </c>
      <c r="Q55" s="2">
        <f t="shared" ref="Q55:Q56" si="856">L55/$B$4</f>
        <v>0</v>
      </c>
      <c r="R55" s="9">
        <f t="shared" ref="R55:R57" si="857">SUM(D55,E55,F55,H55,J55)</f>
        <v>744</v>
      </c>
      <c r="S55" s="33">
        <v>0</v>
      </c>
      <c r="T55" s="2">
        <v>55</v>
      </c>
      <c r="U55" s="2">
        <v>49</v>
      </c>
      <c r="V55" s="2">
        <v>0</v>
      </c>
      <c r="W55" s="2">
        <f t="shared" ref="W55:W57" si="858">SUM(G55,I55,K55,N55,Q55)</f>
        <v>100</v>
      </c>
      <c r="Z55" s="12" t="s">
        <v>71</v>
      </c>
      <c r="AA55" s="19">
        <f t="shared" si="840"/>
        <v>0</v>
      </c>
      <c r="AB55" s="19">
        <f t="shared" si="841"/>
        <v>0</v>
      </c>
      <c r="AC55" s="2">
        <v>0</v>
      </c>
      <c r="AD55" s="2">
        <f>1152/2</f>
        <v>576</v>
      </c>
      <c r="AE55" s="2">
        <f t="shared" si="842"/>
        <v>0.77419354838709675</v>
      </c>
      <c r="AF55" s="2">
        <v>0</v>
      </c>
      <c r="AG55" s="2">
        <f t="shared" si="843"/>
        <v>0</v>
      </c>
      <c r="AH55" s="2">
        <f>336/2</f>
        <v>168</v>
      </c>
      <c r="AI55" s="2">
        <f t="shared" si="844"/>
        <v>0.22580645161290322</v>
      </c>
      <c r="AJ55" s="2">
        <v>0</v>
      </c>
      <c r="AK55" s="2">
        <f t="shared" si="845"/>
        <v>0</v>
      </c>
      <c r="AL55" s="2">
        <f t="shared" si="846"/>
        <v>0</v>
      </c>
      <c r="AM55" s="128">
        <f t="shared" si="847"/>
        <v>1</v>
      </c>
      <c r="AN55" s="2">
        <f t="shared" si="848"/>
        <v>0</v>
      </c>
      <c r="AO55" s="2">
        <f t="shared" si="849"/>
        <v>0</v>
      </c>
      <c r="AP55" s="2">
        <v>0</v>
      </c>
      <c r="AQ55" s="9">
        <f t="shared" si="352"/>
        <v>744</v>
      </c>
      <c r="AR55" s="2">
        <v>0</v>
      </c>
      <c r="AS55" s="2">
        <v>55</v>
      </c>
      <c r="AT55" s="2">
        <v>49</v>
      </c>
      <c r="AU55" s="2">
        <v>0</v>
      </c>
      <c r="AV55" s="63">
        <f t="shared" ref="AV55:AV57" si="859">SUM(AE55,AG55,AI55,AL55,AO55)</f>
        <v>1</v>
      </c>
      <c r="AY55" s="12" t="s">
        <v>71</v>
      </c>
      <c r="AZ55" s="2">
        <f t="shared" si="850"/>
        <v>0</v>
      </c>
      <c r="BA55" s="2">
        <f t="shared" si="851"/>
        <v>0</v>
      </c>
      <c r="BB55" s="2">
        <f>('[41]UNIT DATA'!L4+'[41]UNIT DATA'!L5)/2</f>
        <v>0</v>
      </c>
      <c r="BC55" s="2">
        <f>('[41]UNIT DATA'!M4+'[41]UNIT DATA'!M5)/2</f>
        <v>720</v>
      </c>
      <c r="BD55" s="2">
        <f t="shared" ref="BD55" si="860">BC55/$AY$4</f>
        <v>1</v>
      </c>
      <c r="BE55" s="2">
        <f>('[41]UNIT DATA'!N4+'[41]UNIT DATA'!N5)/2</f>
        <v>0</v>
      </c>
      <c r="BF55" s="2">
        <f t="shared" ref="BF55" si="861">BE55/$AY$4</f>
        <v>0</v>
      </c>
      <c r="BG55" s="2">
        <f>('[41]UNIT DATA'!O4+'[41]UNIT DATA'!O5)/2</f>
        <v>0</v>
      </c>
      <c r="BH55" s="2">
        <f t="shared" ref="BH55" si="862">BG55/$AY$4</f>
        <v>0</v>
      </c>
      <c r="BI55" s="2">
        <f>('[41]UNIT DATA'!P4+'[41]UNIT DATA'!P5)/2</f>
        <v>0</v>
      </c>
      <c r="BJ55" s="2">
        <f>AZ55/$AY$4</f>
        <v>0</v>
      </c>
      <c r="BK55" s="2">
        <f>(AZ55-BI55)/$AY$4</f>
        <v>0</v>
      </c>
      <c r="BL55" s="128">
        <f t="shared" ref="BL55:BL57" si="863">IF((AND(BA55=0,BC55=0)),0,(BC55+BI55)/(BA55+BC55+BI55))</f>
        <v>1</v>
      </c>
      <c r="BM55" s="2">
        <f>BQ55/($AY$4*BS55)</f>
        <v>0</v>
      </c>
      <c r="BN55" s="2">
        <f>BI55/$AY$4</f>
        <v>0</v>
      </c>
      <c r="BO55" s="2">
        <v>0</v>
      </c>
      <c r="BP55" s="9">
        <f t="shared" si="358"/>
        <v>720</v>
      </c>
      <c r="BQ55" s="27">
        <f>'[41]UNIT DATA'!$F$4+'[41]UNIT DATA'!$F$5</f>
        <v>0</v>
      </c>
      <c r="BR55" s="2">
        <v>55</v>
      </c>
      <c r="BS55" s="2">
        <v>49</v>
      </c>
      <c r="BT55" s="2">
        <f>'[41]UNIT DATA'!$E$4+'[41]UNIT DATA'!$E$5</f>
        <v>0</v>
      </c>
      <c r="BU55" s="63">
        <f t="shared" ref="BU55:BU57" si="864">SUM(BD55,BF55,BH55,BK55,BN55)</f>
        <v>1</v>
      </c>
      <c r="BX55" s="12" t="s">
        <v>71</v>
      </c>
      <c r="BY55" s="2">
        <f t="shared" ref="BY55:BY57" si="865">$BX$4-CB55-CD55-CF55</f>
        <v>0</v>
      </c>
      <c r="BZ55" s="2">
        <f t="shared" ref="BZ55:BZ57" si="866">$BX$4-CA55-CB55-CD55-CF55</f>
        <v>0</v>
      </c>
      <c r="CA55" s="2">
        <f>('[42]UNIT DATA'!L4+'[42]UNIT DATA'!L5)/2</f>
        <v>0</v>
      </c>
      <c r="CB55" s="2">
        <f>('[42]UNIT DATA'!M4+'[42]UNIT DATA'!M5)/2</f>
        <v>744</v>
      </c>
      <c r="CC55" s="2">
        <f t="shared" ref="CC55:CC57" si="867">CB55/$BX$4</f>
        <v>1</v>
      </c>
      <c r="CD55" s="2">
        <f>('[42]UNIT DATA'!N4+'[42]UNIT DATA'!N5)/2</f>
        <v>0</v>
      </c>
      <c r="CE55" s="2">
        <f t="shared" ref="CE55:CE57" si="868">CD55/$BX$4</f>
        <v>0</v>
      </c>
      <c r="CF55" s="2">
        <f>('[42]UNIT DATA'!O4+'[42]UNIT DATA'!O5)/2</f>
        <v>0</v>
      </c>
      <c r="CG55" s="2">
        <f t="shared" ref="CG55:CG57" si="869">CF55/$BX$4</f>
        <v>0</v>
      </c>
      <c r="CH55" s="2">
        <f>('[42]UNIT DATA'!P4+'[42]UNIT DATA'!P5)/2</f>
        <v>0</v>
      </c>
      <c r="CI55" s="2">
        <f t="shared" ref="CI55:CI56" si="870">BY55/$BX$4</f>
        <v>0</v>
      </c>
      <c r="CJ55" s="2">
        <f t="shared" ref="CJ55:CJ56" si="871">(BY55-CH55)/$BX$4</f>
        <v>0</v>
      </c>
      <c r="CK55" s="128">
        <f t="shared" ref="CK55:CK56" si="872">IF((AND(BZ55=0,CB55=0)),0,(CB55+CH55)/(BZ55+CB55+CH55))</f>
        <v>1</v>
      </c>
      <c r="CL55" s="2">
        <f t="shared" ref="CL55:CL56" si="873">CP55/($BX$4*CR55)</f>
        <v>0</v>
      </c>
      <c r="CM55" s="2">
        <f t="shared" ref="CM55:CM56" si="874">CH55/$BX$4</f>
        <v>0</v>
      </c>
      <c r="CN55" s="2">
        <f>('[42]UNIT DATA'!$Q4+'[42]UNIT DATA'!$Q5)/2</f>
        <v>0</v>
      </c>
      <c r="CO55" s="9">
        <f t="shared" si="368"/>
        <v>744</v>
      </c>
      <c r="CP55" s="2">
        <f>'[42]UNIT DATA'!$F$4+'[42]UNIT DATA'!$F$5</f>
        <v>0</v>
      </c>
      <c r="CQ55" s="2">
        <v>55</v>
      </c>
      <c r="CR55" s="2">
        <v>49</v>
      </c>
      <c r="CS55" s="2">
        <f>'[42]UNIT DATA'!$E$4+'[42]UNIT DATA'!$E$5</f>
        <v>0</v>
      </c>
      <c r="CT55" s="63">
        <f t="shared" ref="CT55:CT57" si="875">SUM(CC55,CE55,CG55,CJ55,CM55)</f>
        <v>1</v>
      </c>
      <c r="CW55" s="12" t="s">
        <v>71</v>
      </c>
      <c r="DN55" s="9">
        <f t="shared" si="370"/>
        <v>0</v>
      </c>
      <c r="DP55" s="2">
        <v>55</v>
      </c>
      <c r="DQ55" s="2">
        <v>49</v>
      </c>
      <c r="DS55" s="63">
        <f t="shared" ref="DS55:DS57" si="876">SUM(DB55,DD55,DF55,DI55,DL55)</f>
        <v>0</v>
      </c>
      <c r="DV55" s="12" t="s">
        <v>71</v>
      </c>
      <c r="EM55" s="9">
        <f t="shared" si="372"/>
        <v>0</v>
      </c>
      <c r="EO55" s="2">
        <v>55</v>
      </c>
      <c r="EP55" s="2">
        <v>49</v>
      </c>
      <c r="ER55" s="63">
        <f t="shared" ref="ER55:ER57" si="877">SUM(EA55,EC55,EE55,EH55,EK55)</f>
        <v>0</v>
      </c>
      <c r="EU55" s="12" t="s">
        <v>71</v>
      </c>
      <c r="FL55" s="9">
        <f t="shared" si="374"/>
        <v>0</v>
      </c>
      <c r="FN55" s="2">
        <v>55</v>
      </c>
      <c r="FO55" s="2">
        <v>49</v>
      </c>
      <c r="FQ55" s="63">
        <f t="shared" ref="FQ55:FQ57" si="878">SUM(EZ55,FB55,FD55,FG55,FJ55)</f>
        <v>0</v>
      </c>
      <c r="FT55" s="12" t="s">
        <v>71</v>
      </c>
      <c r="GK55" s="9">
        <f t="shared" si="376"/>
        <v>0</v>
      </c>
      <c r="GM55" s="2">
        <v>55</v>
      </c>
      <c r="GN55" s="2">
        <v>49</v>
      </c>
      <c r="GP55" s="63">
        <f t="shared" ref="GP55:GP57" si="879">SUM(FY55,GA55,GC55,GF55,GI55)</f>
        <v>0</v>
      </c>
      <c r="GS55" s="12" t="s">
        <v>71</v>
      </c>
      <c r="HJ55" s="9">
        <f t="shared" si="378"/>
        <v>0</v>
      </c>
      <c r="HL55" s="2">
        <v>55</v>
      </c>
      <c r="HM55" s="2">
        <v>49</v>
      </c>
      <c r="HO55" s="63">
        <f t="shared" ref="HO55:HO57" si="880">SUM(GX55,GZ55,HB55,HE55,HH55)</f>
        <v>0</v>
      </c>
      <c r="HR55" s="12" t="s">
        <v>71</v>
      </c>
      <c r="II55" s="9">
        <f t="shared" si="852"/>
        <v>0</v>
      </c>
      <c r="IK55" s="2">
        <v>55</v>
      </c>
      <c r="IL55" s="2">
        <v>49</v>
      </c>
      <c r="IN55" s="63">
        <f t="shared" ref="IN55:IN57" si="881">SUM(HW55,HY55,IA55,ID55,IG55)</f>
        <v>0</v>
      </c>
      <c r="IQ55" s="12" t="s">
        <v>71</v>
      </c>
      <c r="JH55" s="9">
        <f t="shared" si="853"/>
        <v>0</v>
      </c>
      <c r="JJ55" s="2">
        <v>55</v>
      </c>
      <c r="JK55" s="2">
        <v>49</v>
      </c>
      <c r="JM55" s="63">
        <f t="shared" ref="JM55:JM57" si="882">SUM(IV55,IX55,IZ55,JC55,JF55)</f>
        <v>0</v>
      </c>
      <c r="JP55" s="12" t="s">
        <v>71</v>
      </c>
      <c r="KG55" s="9">
        <f t="shared" si="854"/>
        <v>0</v>
      </c>
      <c r="KI55" s="2">
        <v>55</v>
      </c>
      <c r="KJ55" s="2">
        <v>49</v>
      </c>
      <c r="KL55" s="63">
        <f t="shared" ref="KL55:KL57" si="883">SUM(JU55,JW55,JY55,KB55,KE55)</f>
        <v>0</v>
      </c>
    </row>
    <row r="56" spans="1:298" ht="14" x14ac:dyDescent="0.35">
      <c r="B56" s="2">
        <v>3</v>
      </c>
      <c r="C56" s="19">
        <f>$B$4-F56-H56-J56</f>
        <v>372</v>
      </c>
      <c r="D56" s="19">
        <f>$B$4-E56-F56-H56-J56</f>
        <v>59.199999999999989</v>
      </c>
      <c r="E56" s="19">
        <f>625.6/2</f>
        <v>312.8</v>
      </c>
      <c r="F56" s="2">
        <f>744/2</f>
        <v>372</v>
      </c>
      <c r="G56" s="121">
        <f t="shared" si="60"/>
        <v>50</v>
      </c>
      <c r="H56" s="2">
        <v>0</v>
      </c>
      <c r="I56" s="121">
        <f t="shared" si="3"/>
        <v>0</v>
      </c>
      <c r="J56" s="19">
        <v>0</v>
      </c>
      <c r="K56" s="121">
        <f t="shared" si="4"/>
        <v>0</v>
      </c>
      <c r="L56" s="2">
        <v>0</v>
      </c>
      <c r="M56" s="121">
        <f t="shared" si="5"/>
        <v>50</v>
      </c>
      <c r="N56" s="121">
        <f t="shared" si="6"/>
        <v>50</v>
      </c>
      <c r="O56" s="135">
        <v>0.32041360000000002</v>
      </c>
      <c r="P56" s="121">
        <v>74.051118299999999</v>
      </c>
      <c r="Q56" s="2">
        <f t="shared" si="856"/>
        <v>0</v>
      </c>
      <c r="R56" s="9">
        <f t="shared" si="857"/>
        <v>744</v>
      </c>
      <c r="S56" s="46">
        <v>2565.1999999999998</v>
      </c>
      <c r="T56" s="2">
        <v>55</v>
      </c>
      <c r="U56" s="2">
        <v>55</v>
      </c>
      <c r="V56" s="2">
        <v>23.5</v>
      </c>
      <c r="W56" s="2">
        <f t="shared" si="858"/>
        <v>100</v>
      </c>
      <c r="Z56" s="2">
        <v>3</v>
      </c>
      <c r="AA56" s="19">
        <f t="shared" si="840"/>
        <v>353</v>
      </c>
      <c r="AB56" s="19">
        <f t="shared" si="841"/>
        <v>59.199999999999989</v>
      </c>
      <c r="AC56" s="2">
        <f>587.6/2</f>
        <v>293.8</v>
      </c>
      <c r="AD56" s="2">
        <f>782/2</f>
        <v>391</v>
      </c>
      <c r="AE56" s="2">
        <f t="shared" si="842"/>
        <v>0.52553763440860213</v>
      </c>
      <c r="AF56" s="2">
        <v>0</v>
      </c>
      <c r="AG56" s="2">
        <f t="shared" si="843"/>
        <v>0</v>
      </c>
      <c r="AH56" s="2">
        <v>0</v>
      </c>
      <c r="AI56" s="2">
        <f t="shared" si="844"/>
        <v>0</v>
      </c>
      <c r="AJ56" s="2">
        <v>0</v>
      </c>
      <c r="AK56" s="2">
        <f t="shared" si="845"/>
        <v>0.47446236559139787</v>
      </c>
      <c r="AL56" s="2">
        <f t="shared" si="846"/>
        <v>0.47446236559139787</v>
      </c>
      <c r="AM56" s="128">
        <f t="shared" si="847"/>
        <v>0.86850288760550864</v>
      </c>
      <c r="AN56" s="2">
        <f t="shared" si="848"/>
        <v>6.2470674486803525E-2</v>
      </c>
      <c r="AO56" s="2">
        <f t="shared" si="849"/>
        <v>0</v>
      </c>
      <c r="AP56" s="2">
        <v>1</v>
      </c>
      <c r="AQ56" s="9">
        <f t="shared" si="352"/>
        <v>744</v>
      </c>
      <c r="AR56" s="22">
        <v>2556.3000000000002</v>
      </c>
      <c r="AS56" s="2">
        <v>55</v>
      </c>
      <c r="AT56" s="2">
        <v>55</v>
      </c>
      <c r="AU56" s="2">
        <v>23</v>
      </c>
      <c r="AV56" s="63">
        <f t="shared" si="859"/>
        <v>1</v>
      </c>
      <c r="AY56" s="2">
        <v>3</v>
      </c>
      <c r="AZ56" s="2">
        <f t="shared" si="850"/>
        <v>360</v>
      </c>
      <c r="BA56" s="2">
        <f t="shared" si="851"/>
        <v>21.350000000000023</v>
      </c>
      <c r="BB56" s="2">
        <f>('[41]UNIT DATA'!L6+'[41]UNIT DATA'!L7)/2</f>
        <v>338.65</v>
      </c>
      <c r="BC56" s="2">
        <f>('[41]UNIT DATA'!M6+'[41]UNIT DATA'!M7)/2</f>
        <v>360</v>
      </c>
      <c r="BD56" s="2">
        <f>BC56/$AY$4</f>
        <v>0.5</v>
      </c>
      <c r="BE56" s="2">
        <f>('[41]UNIT DATA'!N6+'[41]UNIT DATA'!N7)/2</f>
        <v>0</v>
      </c>
      <c r="BF56" s="2">
        <f>BE56/$AY$4</f>
        <v>0</v>
      </c>
      <c r="BG56" s="2">
        <f>('[41]UNIT DATA'!O6+'[41]UNIT DATA'!O7)/2</f>
        <v>0</v>
      </c>
      <c r="BH56" s="2">
        <f>BG56/$AY$4</f>
        <v>0</v>
      </c>
      <c r="BI56" s="2">
        <f>('[41]UNIT DATA'!P6+'[41]UNIT DATA'!P7)/2</f>
        <v>0</v>
      </c>
      <c r="BJ56" s="2">
        <f t="shared" ref="BJ56:BJ57" si="884">AZ56/$AY$4</f>
        <v>0.5</v>
      </c>
      <c r="BK56" s="2">
        <f t="shared" ref="BK56:BK57" si="885">(AZ56-BI56)/$AY$4</f>
        <v>0.5</v>
      </c>
      <c r="BL56" s="128">
        <f t="shared" si="863"/>
        <v>0.94401468467287264</v>
      </c>
      <c r="BM56" s="2">
        <f t="shared" ref="BM56:BM57" si="886">BQ56/($AY$4*BS56)</f>
        <v>2.0477272727272726E-2</v>
      </c>
      <c r="BN56" s="2">
        <f t="shared" ref="BN56:BN57" si="887">BI56/$AY$4</f>
        <v>0</v>
      </c>
      <c r="BO56" s="2">
        <v>0</v>
      </c>
      <c r="BP56" s="9">
        <f t="shared" si="358"/>
        <v>720</v>
      </c>
      <c r="BQ56" s="101">
        <f>'[41]UNIT DATA'!$F$6+'[41]UNIT DATA'!$F$7</f>
        <v>810.9</v>
      </c>
      <c r="BR56" s="2">
        <v>55</v>
      </c>
      <c r="BS56" s="2">
        <v>55</v>
      </c>
      <c r="BT56" s="2">
        <f>'[41]UNIT DATA'!$E$6+'[41]UNIT DATA'!$E$7</f>
        <v>23</v>
      </c>
      <c r="BU56" s="63">
        <f t="shared" si="864"/>
        <v>1</v>
      </c>
      <c r="BX56" s="2">
        <v>3</v>
      </c>
      <c r="BY56" s="19">
        <f t="shared" si="865"/>
        <v>359.125</v>
      </c>
      <c r="BZ56" s="2">
        <f t="shared" si="866"/>
        <v>68.25</v>
      </c>
      <c r="CA56" s="19">
        <f>('[42]UNIT DATA'!L6+'[42]UNIT DATA'!L7)/2</f>
        <v>290.875</v>
      </c>
      <c r="CB56" s="19">
        <f>('[42]UNIT DATA'!M6+'[42]UNIT DATA'!M7)/2</f>
        <v>384.875</v>
      </c>
      <c r="CC56" s="2">
        <f t="shared" si="867"/>
        <v>0.51730510752688175</v>
      </c>
      <c r="CD56" s="2">
        <f>('[42]UNIT DATA'!N6+'[42]UNIT DATA'!N7)/2</f>
        <v>0</v>
      </c>
      <c r="CE56" s="2">
        <f t="shared" si="868"/>
        <v>0</v>
      </c>
      <c r="CF56" s="2">
        <f>('[42]UNIT DATA'!O6+'[42]UNIT DATA'!O7)/2</f>
        <v>0</v>
      </c>
      <c r="CG56" s="2">
        <f t="shared" si="869"/>
        <v>0</v>
      </c>
      <c r="CH56" s="2">
        <f>('[42]UNIT DATA'!P6+'[42]UNIT DATA'!P7)/2</f>
        <v>0</v>
      </c>
      <c r="CI56" s="2">
        <f t="shared" si="870"/>
        <v>0.48269489247311825</v>
      </c>
      <c r="CJ56" s="2">
        <f t="shared" si="871"/>
        <v>0.48269489247311825</v>
      </c>
      <c r="CK56" s="128">
        <f t="shared" si="872"/>
        <v>0.84937931034482761</v>
      </c>
      <c r="CL56" s="2">
        <f t="shared" si="873"/>
        <v>7.2324046920821117E-2</v>
      </c>
      <c r="CM56" s="2">
        <f t="shared" si="874"/>
        <v>0</v>
      </c>
      <c r="CN56" s="2">
        <f>('[42]UNIT DATA'!$Q6+'[42]UNIT DATA'!$Q7)/2</f>
        <v>0.5</v>
      </c>
      <c r="CO56" s="9">
        <f t="shared" si="368"/>
        <v>744</v>
      </c>
      <c r="CP56" s="2">
        <f>'[42]UNIT DATA'!$F$6+'[42]UNIT DATA'!$F$7</f>
        <v>2959.5</v>
      </c>
      <c r="CQ56" s="2">
        <v>55</v>
      </c>
      <c r="CR56" s="2">
        <v>55</v>
      </c>
      <c r="CS56" s="2">
        <f>'[42]UNIT DATA'!$E$6+'[42]UNIT DATA'!$E$7</f>
        <v>23</v>
      </c>
      <c r="CT56" s="63">
        <f t="shared" si="875"/>
        <v>1</v>
      </c>
      <c r="CW56" s="2">
        <v>3</v>
      </c>
      <c r="DN56" s="9">
        <f t="shared" si="370"/>
        <v>0</v>
      </c>
      <c r="DP56" s="2">
        <v>55</v>
      </c>
      <c r="DQ56" s="2">
        <v>55</v>
      </c>
      <c r="DS56" s="63">
        <f t="shared" si="876"/>
        <v>0</v>
      </c>
      <c r="DV56" s="2">
        <v>3</v>
      </c>
      <c r="EM56" s="9">
        <f t="shared" si="372"/>
        <v>0</v>
      </c>
      <c r="EO56" s="2">
        <v>55</v>
      </c>
      <c r="EP56" s="2">
        <v>55</v>
      </c>
      <c r="ER56" s="63">
        <f t="shared" si="877"/>
        <v>0</v>
      </c>
      <c r="EU56" s="2">
        <v>3</v>
      </c>
      <c r="FL56" s="9">
        <f t="shared" si="374"/>
        <v>0</v>
      </c>
      <c r="FN56" s="2">
        <v>55</v>
      </c>
      <c r="FO56" s="2">
        <v>55</v>
      </c>
      <c r="FQ56" s="63">
        <f t="shared" si="878"/>
        <v>0</v>
      </c>
      <c r="FT56" s="2">
        <v>3</v>
      </c>
      <c r="GK56" s="9">
        <f t="shared" si="376"/>
        <v>0</v>
      </c>
      <c r="GM56" s="2">
        <v>55</v>
      </c>
      <c r="GN56" s="2">
        <v>55</v>
      </c>
      <c r="GP56" s="63">
        <f t="shared" si="879"/>
        <v>0</v>
      </c>
      <c r="GS56" s="2">
        <v>3</v>
      </c>
      <c r="HJ56" s="9">
        <f t="shared" si="378"/>
        <v>0</v>
      </c>
      <c r="HL56" s="2">
        <v>55</v>
      </c>
      <c r="HM56" s="2">
        <v>55</v>
      </c>
      <c r="HO56" s="63">
        <f t="shared" si="880"/>
        <v>0</v>
      </c>
      <c r="HR56" s="2">
        <v>3</v>
      </c>
      <c r="II56" s="9">
        <f t="shared" si="852"/>
        <v>0</v>
      </c>
      <c r="IK56" s="2">
        <v>55</v>
      </c>
      <c r="IL56" s="2">
        <v>55</v>
      </c>
      <c r="IN56" s="63">
        <f t="shared" si="881"/>
        <v>0</v>
      </c>
      <c r="IQ56" s="2">
        <v>3</v>
      </c>
      <c r="JH56" s="9">
        <f t="shared" si="853"/>
        <v>0</v>
      </c>
      <c r="JJ56" s="2">
        <v>55</v>
      </c>
      <c r="JK56" s="2">
        <v>55</v>
      </c>
      <c r="JM56" s="63">
        <f t="shared" si="882"/>
        <v>0</v>
      </c>
      <c r="JP56" s="2">
        <v>3</v>
      </c>
      <c r="KG56" s="9">
        <f t="shared" si="854"/>
        <v>0</v>
      </c>
      <c r="KI56" s="2">
        <v>55</v>
      </c>
      <c r="KJ56" s="2">
        <v>55</v>
      </c>
      <c r="KL56" s="63">
        <f t="shared" si="883"/>
        <v>0</v>
      </c>
    </row>
    <row r="57" spans="1:298" ht="14" x14ac:dyDescent="0.35">
      <c r="B57" s="2">
        <v>4</v>
      </c>
      <c r="C57" s="19">
        <f t="shared" ref="C57" si="888">$B$4-F57-H57-J57</f>
        <v>372</v>
      </c>
      <c r="D57" s="19">
        <f>$B$4-E57-F57-H57-J57</f>
        <v>59.649999999999977</v>
      </c>
      <c r="E57" s="19">
        <f>624.7/2</f>
        <v>312.35000000000002</v>
      </c>
      <c r="F57" s="2">
        <f>744/2</f>
        <v>372</v>
      </c>
      <c r="G57" s="121">
        <f t="shared" si="60"/>
        <v>50</v>
      </c>
      <c r="H57" s="2">
        <v>0</v>
      </c>
      <c r="I57" s="121">
        <f t="shared" si="3"/>
        <v>0</v>
      </c>
      <c r="J57" s="19">
        <v>0</v>
      </c>
      <c r="K57" s="121">
        <f t="shared" si="4"/>
        <v>0</v>
      </c>
      <c r="L57" s="2">
        <v>0</v>
      </c>
      <c r="M57" s="121">
        <f t="shared" si="5"/>
        <v>50</v>
      </c>
      <c r="N57" s="121">
        <f t="shared" si="6"/>
        <v>50</v>
      </c>
      <c r="O57" s="135">
        <v>0</v>
      </c>
      <c r="P57" s="121">
        <v>53.583803799999998</v>
      </c>
      <c r="Q57" s="2">
        <f>L57/$B$4</f>
        <v>0</v>
      </c>
      <c r="R57" s="9">
        <f t="shared" si="857"/>
        <v>744</v>
      </c>
      <c r="S57" s="46">
        <v>2736.2</v>
      </c>
      <c r="T57" s="2">
        <v>55</v>
      </c>
      <c r="U57" s="2">
        <v>50.3</v>
      </c>
      <c r="V57" s="2">
        <v>23.5</v>
      </c>
      <c r="W57" s="2">
        <f t="shared" si="858"/>
        <v>100</v>
      </c>
      <c r="Z57" s="2">
        <v>4</v>
      </c>
      <c r="AA57" s="19">
        <f t="shared" si="840"/>
        <v>372</v>
      </c>
      <c r="AB57" s="19">
        <f>$Z$4-AC57-AD57-AF57-AH57</f>
        <v>58.5</v>
      </c>
      <c r="AC57" s="2">
        <f>627/2</f>
        <v>313.5</v>
      </c>
      <c r="AD57" s="2">
        <f>744/2</f>
        <v>372</v>
      </c>
      <c r="AE57" s="2">
        <f t="shared" si="842"/>
        <v>0.5</v>
      </c>
      <c r="AF57" s="2">
        <v>0</v>
      </c>
      <c r="AG57" s="2">
        <f t="shared" si="843"/>
        <v>0</v>
      </c>
      <c r="AH57" s="2">
        <v>0</v>
      </c>
      <c r="AI57" s="2">
        <f t="shared" si="844"/>
        <v>0</v>
      </c>
      <c r="AJ57" s="2">
        <v>0</v>
      </c>
      <c r="AK57" s="2">
        <f t="shared" si="845"/>
        <v>0.5</v>
      </c>
      <c r="AL57" s="2">
        <f t="shared" si="846"/>
        <v>0.5</v>
      </c>
      <c r="AM57" s="128">
        <f t="shared" si="847"/>
        <v>0.86411149825783973</v>
      </c>
      <c r="AN57" s="2">
        <f t="shared" si="848"/>
        <v>7.0841082537035846E-2</v>
      </c>
      <c r="AO57" s="2">
        <f t="shared" si="849"/>
        <v>0</v>
      </c>
      <c r="AP57" s="2">
        <v>0</v>
      </c>
      <c r="AQ57" s="9">
        <f t="shared" si="352"/>
        <v>744</v>
      </c>
      <c r="AR57" s="22">
        <v>2651.1</v>
      </c>
      <c r="AS57" s="2">
        <v>55</v>
      </c>
      <c r="AT57" s="2">
        <v>50.3</v>
      </c>
      <c r="AU57" s="2">
        <v>24</v>
      </c>
      <c r="AV57" s="63">
        <f t="shared" si="859"/>
        <v>1</v>
      </c>
      <c r="AY57" s="2">
        <v>4</v>
      </c>
      <c r="AZ57" s="19">
        <f t="shared" si="850"/>
        <v>358.375</v>
      </c>
      <c r="BA57" s="2">
        <f t="shared" si="851"/>
        <v>22.449999999999989</v>
      </c>
      <c r="BB57" s="19">
        <f>('[41]UNIT DATA'!L8+'[41]UNIT DATA'!L9)/2</f>
        <v>335.92500000000001</v>
      </c>
      <c r="BC57" s="19">
        <f>('[41]UNIT DATA'!M8+'[41]UNIT DATA'!M9)/2</f>
        <v>361.625</v>
      </c>
      <c r="BD57" s="2">
        <f t="shared" ref="BD57" si="889">BC57/$AY$4</f>
        <v>0.50225694444444446</v>
      </c>
      <c r="BE57" s="19">
        <f>('[41]UNIT DATA'!N8+'[41]UNIT DATA'!N9)/2</f>
        <v>0</v>
      </c>
      <c r="BF57" s="2">
        <f t="shared" ref="BF57" si="890">BE57/$AY$4</f>
        <v>0</v>
      </c>
      <c r="BG57" s="19">
        <f>('[41]UNIT DATA'!O8+'[41]UNIT DATA'!O9)/2</f>
        <v>0</v>
      </c>
      <c r="BH57" s="2">
        <f t="shared" ref="BH57" si="891">BG57/$AY$4</f>
        <v>0</v>
      </c>
      <c r="BI57" s="19">
        <f>('[41]UNIT DATA'!P8+'[41]UNIT DATA'!P9)/2</f>
        <v>0</v>
      </c>
      <c r="BJ57" s="2">
        <f t="shared" si="884"/>
        <v>0.49774305555555554</v>
      </c>
      <c r="BK57" s="2">
        <f t="shared" si="885"/>
        <v>0.49774305555555554</v>
      </c>
      <c r="BL57" s="128">
        <f t="shared" si="863"/>
        <v>0.94154787476404356</v>
      </c>
      <c r="BM57" s="2">
        <f t="shared" si="886"/>
        <v>2.7578970620720122E-2</v>
      </c>
      <c r="BN57" s="2">
        <f t="shared" si="887"/>
        <v>0</v>
      </c>
      <c r="BO57" s="2">
        <v>2</v>
      </c>
      <c r="BP57" s="9">
        <f t="shared" si="358"/>
        <v>720</v>
      </c>
      <c r="BQ57" s="101">
        <f>'[41]UNIT DATA'!$F$8+'[41]UNIT DATA'!$F$9</f>
        <v>998.8</v>
      </c>
      <c r="BR57" s="2">
        <v>55</v>
      </c>
      <c r="BS57" s="2">
        <v>50.3</v>
      </c>
      <c r="BT57" s="2">
        <f>'[41]UNIT DATA'!$E$8+'[41]UNIT DATA'!$E$9</f>
        <v>24</v>
      </c>
      <c r="BU57" s="63">
        <f t="shared" si="864"/>
        <v>1</v>
      </c>
      <c r="BX57" s="2">
        <v>4</v>
      </c>
      <c r="BY57" s="19">
        <f t="shared" si="865"/>
        <v>345.78500000000003</v>
      </c>
      <c r="BZ57" s="2">
        <f t="shared" si="866"/>
        <v>69.950000000000045</v>
      </c>
      <c r="CA57" s="19">
        <f>('[42]UNIT DATA'!L8+'[42]UNIT DATA'!L9)/2</f>
        <v>275.83499999999998</v>
      </c>
      <c r="CB57" s="19">
        <f>('[42]UNIT DATA'!M8+'[42]UNIT DATA'!M9)/2</f>
        <v>398.21499999999997</v>
      </c>
      <c r="CC57" s="2">
        <f t="shared" si="867"/>
        <v>0.53523521505376337</v>
      </c>
      <c r="CD57" s="2">
        <f>('[42]UNIT DATA'!N8+'[42]UNIT DATA'!N9)/2</f>
        <v>0</v>
      </c>
      <c r="CE57" s="2">
        <f t="shared" si="868"/>
        <v>0</v>
      </c>
      <c r="CF57" s="2">
        <f>('[42]UNIT DATA'!O8+'[42]UNIT DATA'!O9)/2</f>
        <v>0</v>
      </c>
      <c r="CG57" s="2">
        <f t="shared" si="869"/>
        <v>0</v>
      </c>
      <c r="CH57" s="2">
        <f>('[42]UNIT DATA'!P8+'[42]UNIT DATA'!P9)/2</f>
        <v>0</v>
      </c>
      <c r="CI57" s="2">
        <f>BY57/$BX$4</f>
        <v>0.46476478494623658</v>
      </c>
      <c r="CJ57" s="2">
        <f>(BY57-CH57)/$BX$4</f>
        <v>0.46476478494623658</v>
      </c>
      <c r="CK57" s="128">
        <f>IF((AND(BZ57=0,CB57=0)),0,(CB57+CH57)/(BZ57+CB57+CH57))</f>
        <v>0.850586865741779</v>
      </c>
      <c r="CL57" s="2">
        <f>CP57/($BX$4*CR57)</f>
        <v>8.3146283588789852E-2</v>
      </c>
      <c r="CM57" s="2">
        <f>CH57/$BX$4</f>
        <v>0</v>
      </c>
      <c r="CN57" s="2">
        <f>('[42]UNIT DATA'!$Q8+'[42]UNIT DATA'!$Q9)/2</f>
        <v>0.5</v>
      </c>
      <c r="CO57" s="9">
        <f t="shared" si="368"/>
        <v>744</v>
      </c>
      <c r="CP57" s="2">
        <f>'[42]UNIT DATA'!$F$8+'[42]UNIT DATA'!$F$9</f>
        <v>3111.6</v>
      </c>
      <c r="CQ57" s="2">
        <v>55</v>
      </c>
      <c r="CR57" s="2">
        <v>50.3</v>
      </c>
      <c r="CS57" s="2">
        <f>'[42]UNIT DATA'!$E$8+'[42]UNIT DATA'!$E$9</f>
        <v>24</v>
      </c>
      <c r="CT57" s="63">
        <f t="shared" si="875"/>
        <v>1</v>
      </c>
      <c r="CW57" s="2">
        <v>4</v>
      </c>
      <c r="DN57" s="9">
        <f t="shared" si="370"/>
        <v>0</v>
      </c>
      <c r="DP57" s="2">
        <v>55</v>
      </c>
      <c r="DQ57" s="2">
        <v>50.3</v>
      </c>
      <c r="DS57" s="63">
        <f t="shared" si="876"/>
        <v>0</v>
      </c>
      <c r="DV57" s="2">
        <v>4</v>
      </c>
      <c r="EM57" s="9">
        <f t="shared" si="372"/>
        <v>0</v>
      </c>
      <c r="EO57" s="2">
        <v>55</v>
      </c>
      <c r="EP57" s="2">
        <v>50.3</v>
      </c>
      <c r="ER57" s="63">
        <f t="shared" si="877"/>
        <v>0</v>
      </c>
      <c r="EU57" s="2">
        <v>4</v>
      </c>
      <c r="FL57" s="9">
        <f t="shared" si="374"/>
        <v>0</v>
      </c>
      <c r="FN57" s="2">
        <v>55</v>
      </c>
      <c r="FO57" s="2">
        <v>50.3</v>
      </c>
      <c r="FQ57" s="63">
        <f t="shared" si="878"/>
        <v>0</v>
      </c>
      <c r="FT57" s="2">
        <v>4</v>
      </c>
      <c r="GK57" s="9">
        <f t="shared" si="376"/>
        <v>0</v>
      </c>
      <c r="GM57" s="2">
        <v>55</v>
      </c>
      <c r="GN57" s="2">
        <v>50.3</v>
      </c>
      <c r="GP57" s="63">
        <f t="shared" si="879"/>
        <v>0</v>
      </c>
      <c r="GS57" s="2">
        <v>4</v>
      </c>
      <c r="HJ57" s="9">
        <f t="shared" si="378"/>
        <v>0</v>
      </c>
      <c r="HL57" s="2">
        <v>55</v>
      </c>
      <c r="HM57" s="2">
        <v>50.3</v>
      </c>
      <c r="HO57" s="63">
        <f t="shared" si="880"/>
        <v>0</v>
      </c>
      <c r="HR57" s="2">
        <v>4</v>
      </c>
      <c r="II57" s="9">
        <f t="shared" si="852"/>
        <v>0</v>
      </c>
      <c r="IK57" s="2">
        <v>55</v>
      </c>
      <c r="IL57" s="2">
        <v>50.3</v>
      </c>
      <c r="IN57" s="63">
        <f t="shared" si="881"/>
        <v>0</v>
      </c>
      <c r="IQ57" s="2">
        <v>4</v>
      </c>
      <c r="JH57" s="9">
        <f t="shared" si="853"/>
        <v>0</v>
      </c>
      <c r="JJ57" s="2">
        <v>55</v>
      </c>
      <c r="JK57" s="2">
        <v>50.3</v>
      </c>
      <c r="JM57" s="63">
        <f t="shared" si="882"/>
        <v>0</v>
      </c>
      <c r="JP57" s="2">
        <v>4</v>
      </c>
      <c r="KG57" s="9">
        <f t="shared" si="854"/>
        <v>0</v>
      </c>
      <c r="KI57" s="2">
        <v>55</v>
      </c>
      <c r="KJ57" s="2">
        <v>50.3</v>
      </c>
      <c r="KL57" s="63">
        <f t="shared" si="883"/>
        <v>0</v>
      </c>
    </row>
    <row r="58" spans="1:298" ht="14" hidden="1" x14ac:dyDescent="0.35">
      <c r="B58" s="28" t="s">
        <v>45</v>
      </c>
      <c r="C58" s="29">
        <f>SUM(C54:C57)</f>
        <v>744</v>
      </c>
      <c r="D58" s="29">
        <f t="shared" ref="D58:L58" si="892">SUM(D54:D57)</f>
        <v>118.84999999999997</v>
      </c>
      <c r="E58" s="29">
        <f>SUM(E54:E57)</f>
        <v>625.15000000000009</v>
      </c>
      <c r="F58" s="29">
        <f t="shared" si="892"/>
        <v>1176</v>
      </c>
      <c r="G58" s="121">
        <f t="shared" si="60"/>
        <v>158.06451612903226</v>
      </c>
      <c r="H58" s="29">
        <f t="shared" si="892"/>
        <v>0</v>
      </c>
      <c r="I58" s="121">
        <f t="shared" si="3"/>
        <v>0</v>
      </c>
      <c r="J58" s="51">
        <f>SUM(J54:J57)</f>
        <v>1056</v>
      </c>
      <c r="K58" s="121">
        <f t="shared" si="4"/>
        <v>141.93548387096774</v>
      </c>
      <c r="L58" s="29">
        <f t="shared" si="892"/>
        <v>0</v>
      </c>
      <c r="M58" s="121">
        <f t="shared" si="5"/>
        <v>100</v>
      </c>
      <c r="N58" s="121">
        <f t="shared" si="6"/>
        <v>100</v>
      </c>
      <c r="O58" s="133">
        <v>100</v>
      </c>
      <c r="P58" s="131">
        <v>0</v>
      </c>
      <c r="Q58" s="29">
        <f>(Q54*$U$54+Q55*$U$55+Q56*$U$56+Q57*$U$57)/$U$58</f>
        <v>0</v>
      </c>
      <c r="R58" s="52">
        <f>SUM(R54:R57)</f>
        <v>2976</v>
      </c>
      <c r="S58" s="45">
        <f>SUM(S54:S57)</f>
        <v>5301.4</v>
      </c>
      <c r="T58" s="29">
        <f>SUM(T54:T57)</f>
        <v>220</v>
      </c>
      <c r="U58" s="29">
        <f>SUM(U54:U57)</f>
        <v>202</v>
      </c>
      <c r="V58" s="29">
        <f>SUM(V54:V57)</f>
        <v>47</v>
      </c>
      <c r="Z58" s="28" t="s">
        <v>45</v>
      </c>
      <c r="AA58" s="10">
        <f>SUM(AA54:AA57)</f>
        <v>725</v>
      </c>
      <c r="AB58" s="10">
        <f t="shared" ref="AB58:AJ58" si="893">SUM(AB54:AB57)</f>
        <v>117.69999999999999</v>
      </c>
      <c r="AC58" s="10">
        <f t="shared" si="893"/>
        <v>607.29999999999995</v>
      </c>
      <c r="AD58" s="10">
        <f t="shared" si="893"/>
        <v>2083</v>
      </c>
      <c r="AE58" s="10">
        <f>(AE54*$AT$54+AE55*$AT$55+AE56*$AT$56+AE57*$AT$57)/$AT$58</f>
        <v>0.69153491962099434</v>
      </c>
      <c r="AF58" s="10">
        <f t="shared" si="893"/>
        <v>0</v>
      </c>
      <c r="AG58" s="10">
        <f>(AG55*$AT$55+AG56*$AT$56+AG57*$AT$57)/$AT$58</f>
        <v>0</v>
      </c>
      <c r="AH58" s="10">
        <f t="shared" si="893"/>
        <v>168</v>
      </c>
      <c r="AI58" s="10">
        <f>(AI55*$AT$55+AI56*$AT$56+AI57*$AT$57)/$AT$58</f>
        <v>5.4774832321941871E-2</v>
      </c>
      <c r="AJ58" s="10">
        <f t="shared" si="893"/>
        <v>0</v>
      </c>
      <c r="AK58" s="10">
        <f>(AK55*$AT$55+AK56*$AT$56+AK57*$AT$57)/$AT$58</f>
        <v>0.25369024805706381</v>
      </c>
      <c r="AL58" s="10">
        <f>(AL54*$AT$54+AL55*$AT$55+AL56*$AT$56+AL57*$AT$57)/$AT$58</f>
        <v>0.25369024805706381</v>
      </c>
      <c r="AM58" s="10">
        <f t="shared" ref="AM58:AO58" si="894">(AM55*$AT$55+AM56*$AT$56+AM57*$AT$57)/$AT$58</f>
        <v>0.69422013455778364</v>
      </c>
      <c r="AN58" s="10">
        <f t="shared" si="894"/>
        <v>3.4649473011817311E-2</v>
      </c>
      <c r="AO58" s="10">
        <f t="shared" si="894"/>
        <v>0</v>
      </c>
      <c r="AP58" s="10">
        <f t="shared" ref="AP58" si="895">SUM(AP54:AP57)</f>
        <v>1</v>
      </c>
      <c r="AQ58" s="32">
        <f>SUM(AQ54:AQ57)</f>
        <v>2976</v>
      </c>
      <c r="AR58" s="14">
        <f>SUM(AR54:AR57)</f>
        <v>5207.3999999999996</v>
      </c>
      <c r="AS58" s="29">
        <f>SUM(AS54:AS57)</f>
        <v>220</v>
      </c>
      <c r="AT58" s="29">
        <f>SUM(AT54:AT57)</f>
        <v>202</v>
      </c>
      <c r="AU58" s="29">
        <f>SUM(AU54:AU57)</f>
        <v>47</v>
      </c>
      <c r="AY58" s="28" t="s">
        <v>45</v>
      </c>
      <c r="AZ58" s="11">
        <f>SUM(AZ54:AZ57)</f>
        <v>718.375</v>
      </c>
      <c r="BA58" s="10">
        <f t="shared" ref="BA58:BC58" si="896">SUM(BA54:BA57)</f>
        <v>43.800000000000011</v>
      </c>
      <c r="BB58" s="11">
        <f t="shared" si="896"/>
        <v>674.57500000000005</v>
      </c>
      <c r="BC58" s="14">
        <f t="shared" si="896"/>
        <v>2161.625</v>
      </c>
      <c r="BD58" s="10">
        <f>(BD54*$BS54+BD55*$BS55+BD56*$BS56+BD57*$BS57)/$BS58</f>
        <v>0.73991843715621564</v>
      </c>
      <c r="BE58" s="10">
        <f t="shared" ref="BE58:BI58" si="897">SUM(BE54:BE57)</f>
        <v>0</v>
      </c>
      <c r="BF58" s="10">
        <f>(BF54*$BS54+BF55*$BS55+BF56*$BS56+BF57*$BS57)/$BS58</f>
        <v>0</v>
      </c>
      <c r="BG58" s="10">
        <f t="shared" si="897"/>
        <v>0</v>
      </c>
      <c r="BH58" s="10">
        <f>(BH54*$BS54+BH55*$BS55+BH56*$BS56+BH57*$BS57)/$BS58</f>
        <v>0</v>
      </c>
      <c r="BI58" s="10">
        <f t="shared" si="897"/>
        <v>0</v>
      </c>
      <c r="BJ58" s="10">
        <f>(BJ54*$BS54+BJ55*$BS55+BJ56*$BS56+BJ57*$BS57)/$BS58</f>
        <v>0.26008156284378436</v>
      </c>
      <c r="BK58" s="10">
        <f>(BK54*$BS54+BK55*$BS55+BK56*$BS56+BK57*$BS57)/$BS58</f>
        <v>0.26008156284378436</v>
      </c>
      <c r="BL58" s="10">
        <f t="shared" ref="BL58:BN58" si="898">(BL54*$BS54+BL55*$BS55+BL56*$BS56+BL57*$BS57)/$BS58</f>
        <v>0.97020131563187817</v>
      </c>
      <c r="BM58" s="10">
        <f t="shared" si="898"/>
        <v>1.2442931793179318E-2</v>
      </c>
      <c r="BN58" s="10">
        <f t="shared" si="898"/>
        <v>0</v>
      </c>
      <c r="BO58" s="10">
        <f t="shared" ref="BO58" si="899">SUM(BO54:BO57)</f>
        <v>2</v>
      </c>
      <c r="BP58" s="32">
        <f>SUM(BP54:BP57)</f>
        <v>2880</v>
      </c>
      <c r="BQ58" s="98">
        <f t="shared" ref="BQ58" si="900">SUM(BQ54:BQ57)</f>
        <v>1809.6999999999998</v>
      </c>
      <c r="BR58" s="10">
        <f>SUM(BR54:BR57)</f>
        <v>220</v>
      </c>
      <c r="BS58" s="10">
        <f t="shared" ref="BS58:BT58" si="901">SUM(BS54:BS57)</f>
        <v>202</v>
      </c>
      <c r="BT58" s="10">
        <f t="shared" si="901"/>
        <v>47</v>
      </c>
      <c r="BX58" s="28" t="s">
        <v>45</v>
      </c>
      <c r="BY58" s="10">
        <f>SUM(BY54:BY57)</f>
        <v>704.91000000000008</v>
      </c>
      <c r="BZ58" s="10">
        <f t="shared" ref="BZ58:CB58" si="902">SUM(BZ54:BZ57)</f>
        <v>138.20000000000005</v>
      </c>
      <c r="CA58" s="10">
        <f t="shared" si="902"/>
        <v>566.71</v>
      </c>
      <c r="CB58" s="14">
        <f t="shared" si="902"/>
        <v>2271.09</v>
      </c>
      <c r="CC58" s="10">
        <f>(CC54*$CR54+CC55*$CR55+CC56*$CR56+CC57*$CR57)/$CR58</f>
        <v>0.7528421397583307</v>
      </c>
      <c r="CD58" s="10">
        <f t="shared" ref="CD58:CH58" si="903">SUM(CD54:CD57)</f>
        <v>0</v>
      </c>
      <c r="CE58" s="10">
        <f>(CE54*$CR54+CE55*$CR55+CE56*$CR56+CE57*$CR57)/$CR58</f>
        <v>0</v>
      </c>
      <c r="CF58" s="10">
        <f t="shared" si="903"/>
        <v>0</v>
      </c>
      <c r="CG58" s="10">
        <f>(CG54*$CR54+CG55*$CR55+CG56*$CR56+CG57*$CR57)/$CR58</f>
        <v>0</v>
      </c>
      <c r="CH58" s="10">
        <f t="shared" si="903"/>
        <v>0</v>
      </c>
      <c r="CI58" s="10">
        <f t="shared" ref="CI58:CM58" si="904">(CI54*$CR54+CI55*$CR55+CI56*$CR56+CI57*$CR57)/$CR58</f>
        <v>0.24715786024166933</v>
      </c>
      <c r="CJ58" s="10">
        <f t="shared" si="904"/>
        <v>0.24715786024166933</v>
      </c>
      <c r="CK58" s="10">
        <f t="shared" si="904"/>
        <v>0.92178406641473754</v>
      </c>
      <c r="CL58" s="10">
        <f t="shared" si="904"/>
        <v>4.039643883743213E-2</v>
      </c>
      <c r="CM58" s="10">
        <f t="shared" si="904"/>
        <v>0</v>
      </c>
      <c r="CN58" s="10">
        <f t="shared" ref="CN58" si="905">SUM(CN54:CN57)</f>
        <v>1</v>
      </c>
      <c r="CO58" s="32">
        <f>SUM(CO54:CO57)</f>
        <v>2976</v>
      </c>
      <c r="CP58" s="14">
        <f>SUM(CP54:CP57)</f>
        <v>6071.1</v>
      </c>
      <c r="CQ58" s="10">
        <f>SUM(CQ54:CQ57)</f>
        <v>220</v>
      </c>
      <c r="CR58" s="10">
        <f t="shared" ref="CR58:CS58" si="906">SUM(CR54:CR57)</f>
        <v>202</v>
      </c>
      <c r="CS58" s="10">
        <f t="shared" si="906"/>
        <v>47</v>
      </c>
      <c r="CW58" s="28" t="s">
        <v>45</v>
      </c>
      <c r="CX58" s="10">
        <f>SUM(CX54:CX57)</f>
        <v>0</v>
      </c>
      <c r="CY58" s="10">
        <f t="shared" ref="CY58:DA58" si="907">SUM(CY54:CY57)</f>
        <v>0</v>
      </c>
      <c r="CZ58" s="10">
        <f t="shared" si="907"/>
        <v>0</v>
      </c>
      <c r="DA58" s="10">
        <f t="shared" si="907"/>
        <v>0</v>
      </c>
      <c r="DC58" s="10">
        <f t="shared" ref="DC58" si="908">SUM(DC54:DC57)</f>
        <v>0</v>
      </c>
      <c r="DN58" s="32">
        <f>SUM(DN54:DN57)</f>
        <v>0</v>
      </c>
      <c r="DP58" s="29">
        <f>SUM(DP54:DP57)</f>
        <v>220</v>
      </c>
      <c r="DQ58" s="10">
        <f t="shared" ref="DQ58" si="909">SUM(DQ54:DQ57)</f>
        <v>202</v>
      </c>
      <c r="DV58" s="28" t="s">
        <v>45</v>
      </c>
      <c r="DW58" s="10">
        <f>SUM(DW54:DW57)</f>
        <v>0</v>
      </c>
      <c r="DX58" s="10">
        <f t="shared" ref="DX58:DZ58" si="910">SUM(DX54:DX57)</f>
        <v>0</v>
      </c>
      <c r="DY58" s="10">
        <f t="shared" si="910"/>
        <v>0</v>
      </c>
      <c r="DZ58" s="10">
        <f t="shared" si="910"/>
        <v>0</v>
      </c>
      <c r="EB58" s="10">
        <f t="shared" ref="EB58" si="911">SUM(EB54:EB57)</f>
        <v>0</v>
      </c>
      <c r="EM58" s="32">
        <f>SUM(EM54:EM57)</f>
        <v>0</v>
      </c>
      <c r="EO58" s="29">
        <f>SUM(EO54:EO57)</f>
        <v>220</v>
      </c>
      <c r="EP58" s="10">
        <f t="shared" ref="EP58" si="912">SUM(EP54:EP57)</f>
        <v>202</v>
      </c>
      <c r="EU58" s="28" t="s">
        <v>45</v>
      </c>
      <c r="EV58" s="10">
        <f>SUM(EV54:EV57)</f>
        <v>0</v>
      </c>
      <c r="EW58" s="10">
        <f t="shared" ref="EW58:EY58" si="913">SUM(EW54:EW57)</f>
        <v>0</v>
      </c>
      <c r="EX58" s="10">
        <f t="shared" si="913"/>
        <v>0</v>
      </c>
      <c r="EY58" s="10">
        <f t="shared" si="913"/>
        <v>0</v>
      </c>
      <c r="FA58" s="10">
        <f t="shared" ref="FA58" si="914">SUM(FA54:FA57)</f>
        <v>0</v>
      </c>
      <c r="FL58" s="32">
        <f>SUM(FL54:FL57)</f>
        <v>0</v>
      </c>
      <c r="FN58" s="29">
        <f>SUM(FN54:FN57)</f>
        <v>220</v>
      </c>
      <c r="FO58" s="10">
        <f t="shared" ref="FO58" si="915">SUM(FO54:FO57)</f>
        <v>202</v>
      </c>
      <c r="FT58" s="28" t="s">
        <v>45</v>
      </c>
      <c r="FU58" s="10">
        <f>SUM(FU54:FU57)</f>
        <v>0</v>
      </c>
      <c r="FV58" s="10">
        <f t="shared" ref="FV58:FX58" si="916">SUM(FV54:FV57)</f>
        <v>0</v>
      </c>
      <c r="FW58" s="10">
        <f t="shared" si="916"/>
        <v>0</v>
      </c>
      <c r="FX58" s="10">
        <f t="shared" si="916"/>
        <v>0</v>
      </c>
      <c r="FZ58" s="10">
        <f t="shared" ref="FZ58" si="917">SUM(FZ54:FZ57)</f>
        <v>0</v>
      </c>
      <c r="GK58" s="32">
        <f>SUM(GK54:GK57)</f>
        <v>0</v>
      </c>
      <c r="GM58" s="29">
        <f>SUM(GM54:GM57)</f>
        <v>220</v>
      </c>
      <c r="GN58" s="10">
        <f t="shared" ref="GN58" si="918">SUM(GN54:GN57)</f>
        <v>202</v>
      </c>
      <c r="GS58" s="28" t="s">
        <v>45</v>
      </c>
      <c r="GT58" s="10">
        <f>SUM(GT54:GT57)</f>
        <v>0</v>
      </c>
      <c r="GU58" s="10">
        <f t="shared" ref="GU58:GW58" si="919">SUM(GU54:GU57)</f>
        <v>0</v>
      </c>
      <c r="GV58" s="10">
        <f t="shared" si="919"/>
        <v>0</v>
      </c>
      <c r="GW58" s="10">
        <f t="shared" si="919"/>
        <v>0</v>
      </c>
      <c r="GY58" s="10">
        <f t="shared" ref="GY58" si="920">SUM(GY54:GY57)</f>
        <v>0</v>
      </c>
      <c r="HJ58" s="32">
        <f>SUM(HJ54:HJ57)</f>
        <v>0</v>
      </c>
      <c r="HL58" s="29">
        <f>SUM(HL54:HL57)</f>
        <v>220</v>
      </c>
      <c r="HM58" s="10">
        <f t="shared" ref="HM58" si="921">SUM(HM54:HM57)</f>
        <v>202</v>
      </c>
      <c r="HR58" s="28" t="s">
        <v>45</v>
      </c>
      <c r="HS58" s="10">
        <f>SUM(HS54:HS57)</f>
        <v>0</v>
      </c>
      <c r="HT58" s="10">
        <f t="shared" ref="HT58:HV58" si="922">SUM(HT54:HT57)</f>
        <v>0</v>
      </c>
      <c r="HU58" s="10">
        <f t="shared" si="922"/>
        <v>0</v>
      </c>
      <c r="HV58" s="10">
        <f t="shared" si="922"/>
        <v>0</v>
      </c>
      <c r="HX58" s="10">
        <f t="shared" ref="HX58" si="923">SUM(HX54:HX57)</f>
        <v>0</v>
      </c>
      <c r="II58" s="32">
        <f>SUM(II54:II57)</f>
        <v>0</v>
      </c>
      <c r="IK58" s="29">
        <f>SUM(IK54:IK57)</f>
        <v>220</v>
      </c>
      <c r="IL58" s="10">
        <f t="shared" ref="IL58" si="924">SUM(IL54:IL57)</f>
        <v>202</v>
      </c>
      <c r="IQ58" s="28" t="s">
        <v>45</v>
      </c>
      <c r="IR58" s="10">
        <f>SUM(IR54:IR57)</f>
        <v>0</v>
      </c>
      <c r="IS58" s="10">
        <f t="shared" ref="IS58:IU58" si="925">SUM(IS54:IS57)</f>
        <v>0</v>
      </c>
      <c r="IT58" s="10">
        <f t="shared" si="925"/>
        <v>0</v>
      </c>
      <c r="IU58" s="10">
        <f t="shared" si="925"/>
        <v>0</v>
      </c>
      <c r="IW58" s="10">
        <f t="shared" ref="IW58" si="926">SUM(IW54:IW57)</f>
        <v>0</v>
      </c>
      <c r="JH58" s="32">
        <f>SUM(JH54:JH57)</f>
        <v>0</v>
      </c>
      <c r="JJ58" s="29">
        <f>SUM(JJ54:JJ57)</f>
        <v>220</v>
      </c>
      <c r="JK58" s="10">
        <f t="shared" ref="JK58" si="927">SUM(JK54:JK57)</f>
        <v>202</v>
      </c>
      <c r="JP58" s="28" t="s">
        <v>45</v>
      </c>
      <c r="JQ58" s="10">
        <f>SUM(JQ54:JQ57)</f>
        <v>0</v>
      </c>
      <c r="JR58" s="10">
        <f t="shared" ref="JR58:JT58" si="928">SUM(JR54:JR57)</f>
        <v>0</v>
      </c>
      <c r="JS58" s="10">
        <f t="shared" si="928"/>
        <v>0</v>
      </c>
      <c r="JT58" s="10">
        <f t="shared" si="928"/>
        <v>0</v>
      </c>
      <c r="JV58" s="10">
        <f t="shared" ref="JV58" si="929">SUM(JV54:JV57)</f>
        <v>0</v>
      </c>
      <c r="KG58" s="32">
        <f>SUM(KG54:KG57)</f>
        <v>0</v>
      </c>
      <c r="KI58" s="29">
        <f>SUM(KI54:KI57)</f>
        <v>220</v>
      </c>
      <c r="KJ58" s="10">
        <f t="shared" ref="KJ58" si="930">SUM(KJ54:KJ57)</f>
        <v>202</v>
      </c>
    </row>
    <row r="59" spans="1:298" ht="14" x14ac:dyDescent="0.35">
      <c r="A59" s="17" t="s">
        <v>114</v>
      </c>
      <c r="B59" s="2" t="s">
        <v>95</v>
      </c>
      <c r="C59" s="19">
        <f>$B$4-F59-H59-J59</f>
        <v>744</v>
      </c>
      <c r="D59" s="19">
        <f t="shared" ref="D59:D72" si="931">$B$4-E59-F59-H59-J59</f>
        <v>88.029999999999973</v>
      </c>
      <c r="E59" s="2">
        <v>655.97</v>
      </c>
      <c r="F59" s="2">
        <v>0</v>
      </c>
      <c r="G59" s="121">
        <f t="shared" si="60"/>
        <v>0</v>
      </c>
      <c r="H59" s="2">
        <v>0</v>
      </c>
      <c r="I59" s="121">
        <f t="shared" si="3"/>
        <v>0</v>
      </c>
      <c r="J59" s="2">
        <v>0</v>
      </c>
      <c r="K59" s="121">
        <f t="shared" si="4"/>
        <v>0</v>
      </c>
      <c r="L59" s="2">
        <v>0</v>
      </c>
      <c r="M59" s="121">
        <f t="shared" si="5"/>
        <v>100</v>
      </c>
      <c r="N59" s="121">
        <f t="shared" si="6"/>
        <v>100</v>
      </c>
      <c r="O59" s="135">
        <f>IF((AND(D59=0,F59=0)),0,(F59+L59)/(D59+F59+L59))</f>
        <v>0</v>
      </c>
      <c r="P59" s="136">
        <f>S59/($B$4*U59)*100</f>
        <v>11.829419354838709</v>
      </c>
      <c r="Q59" s="2">
        <f>L59/$B$4</f>
        <v>0</v>
      </c>
      <c r="R59" s="9">
        <f>SUM(D59,E59,F59,H59,J59)</f>
        <v>744</v>
      </c>
      <c r="S59" s="46">
        <v>2200.2719999999999</v>
      </c>
      <c r="T59" s="2">
        <v>25</v>
      </c>
      <c r="U59" s="2">
        <v>25</v>
      </c>
      <c r="V59" s="2">
        <v>25</v>
      </c>
      <c r="W59" s="2">
        <f>SUM(G59,I59,K59,N59,Q59)</f>
        <v>100</v>
      </c>
      <c r="Y59" s="17" t="s">
        <v>114</v>
      </c>
      <c r="Z59" s="2" t="s">
        <v>95</v>
      </c>
      <c r="AA59" s="19">
        <f t="shared" si="840"/>
        <v>716.15</v>
      </c>
      <c r="AB59" s="19">
        <f t="shared" ref="AB59:AB64" si="932">$Z$4-AC59-AD59-AF59-AH59</f>
        <v>467.15</v>
      </c>
      <c r="AC59" s="19">
        <v>249</v>
      </c>
      <c r="AD59" s="2">
        <v>15.85</v>
      </c>
      <c r="AE59" s="2">
        <f t="shared" si="842"/>
        <v>2.1303763440860216E-2</v>
      </c>
      <c r="AF59" s="2">
        <v>12</v>
      </c>
      <c r="AG59" s="2">
        <f t="shared" si="842"/>
        <v>1.6129032258064516E-2</v>
      </c>
      <c r="AH59" s="2">
        <v>0</v>
      </c>
      <c r="AI59" s="2">
        <f t="shared" si="842"/>
        <v>0</v>
      </c>
      <c r="AJ59" s="2">
        <v>0</v>
      </c>
      <c r="AK59" s="2">
        <f t="shared" ref="AK59:AK72" si="933">AA59/$Z$4</f>
        <v>0.96256720430107523</v>
      </c>
      <c r="AL59" s="2">
        <f t="shared" ref="AL59:AL72" si="934">(AA59-AJ59)/$Z$4</f>
        <v>0.96256720430107523</v>
      </c>
      <c r="AM59" s="128">
        <f t="shared" ref="AM59:AM72" si="935">IF((AND(AB59=0,AD59=0)),0,(AD59+AJ59)/(AB59+AD59+AJ59))</f>
        <v>3.2815734989648029E-2</v>
      </c>
      <c r="AN59" s="2">
        <f t="shared" ref="AN59:AN72" si="936">AR59/($Z$4*AT59)</f>
        <v>0.60456198924731175</v>
      </c>
      <c r="AO59" s="2">
        <f t="shared" ref="AO59:AO72" si="937">AJ59/$Z$4</f>
        <v>0</v>
      </c>
      <c r="AP59" s="2">
        <v>1</v>
      </c>
      <c r="AQ59" s="9">
        <f t="shared" si="352"/>
        <v>744</v>
      </c>
      <c r="AR59" s="22">
        <v>11244.852999999999</v>
      </c>
      <c r="AS59" s="2">
        <v>25</v>
      </c>
      <c r="AT59" s="2">
        <v>25</v>
      </c>
      <c r="AU59" s="2">
        <v>25</v>
      </c>
      <c r="AV59" s="63">
        <f>SUM(AE59,AG59,AI59,AL59,AO59)</f>
        <v>1</v>
      </c>
      <c r="AX59" s="17" t="s">
        <v>114</v>
      </c>
      <c r="AY59" s="2" t="s">
        <v>95</v>
      </c>
      <c r="AZ59" s="2">
        <f t="shared" ref="AZ59:AZ72" si="938">$AY$4-BC59-BE59-BG59</f>
        <v>713.13</v>
      </c>
      <c r="BA59" s="2">
        <f t="shared" ref="BA59:BA72" si="939">$AY$4-BB59-BC59-BE59-BG59</f>
        <v>374.17</v>
      </c>
      <c r="BB59" s="2">
        <f>'[43]UNIT DATA'!L2</f>
        <v>338.96</v>
      </c>
      <c r="BC59" s="2">
        <f>'[43]UNIT DATA'!M2</f>
        <v>6.87</v>
      </c>
      <c r="BD59" s="2">
        <f>BC59/$AY$4</f>
        <v>9.541666666666667E-3</v>
      </c>
      <c r="BE59" s="2">
        <f>'[43]UNIT DATA'!$N2</f>
        <v>0</v>
      </c>
      <c r="BF59" s="2">
        <f>BE59/$AY$4</f>
        <v>0</v>
      </c>
      <c r="BG59" s="2">
        <f>'[43]UNIT DATA'!$O2</f>
        <v>0</v>
      </c>
      <c r="BH59" s="2">
        <f>BG59/$AY$4</f>
        <v>0</v>
      </c>
      <c r="BI59" s="2">
        <f>'[43]UNIT DATA'!$P2</f>
        <v>0</v>
      </c>
      <c r="BJ59" s="2">
        <f>AZ59/$AY$4</f>
        <v>0.99045833333333333</v>
      </c>
      <c r="BK59" s="2">
        <f>(AZ59-BI59)/$AY$4</f>
        <v>0.99045833333333333</v>
      </c>
      <c r="BL59" s="128">
        <f>IF((AND(BA59=0,BC59=0)),0,(BC59+BI59)/(BA59+BC59+BI59))</f>
        <v>1.8029603191266008E-2</v>
      </c>
      <c r="BM59" s="2">
        <f>BQ59/($AY$4*BS59)</f>
        <v>0.49469277777777776</v>
      </c>
      <c r="BN59" s="2">
        <f>BI59/$AY$4</f>
        <v>0</v>
      </c>
      <c r="BO59" s="2">
        <f>'[43]UNIT DATA'!Q2</f>
        <v>2</v>
      </c>
      <c r="BP59" s="9">
        <f t="shared" si="358"/>
        <v>720</v>
      </c>
      <c r="BQ59" s="44">
        <f>'[43]UNIT DATA'!$F2</f>
        <v>8904.4699999999993</v>
      </c>
      <c r="BR59" s="2">
        <v>25</v>
      </c>
      <c r="BS59" s="2">
        <v>25</v>
      </c>
      <c r="BT59" s="2">
        <f>'[43]UNIT DATA'!$E2</f>
        <v>25</v>
      </c>
      <c r="BU59" s="63">
        <f>SUM(BD59,BF59,BH59,BK59,BN59)</f>
        <v>1</v>
      </c>
      <c r="BW59" s="17" t="s">
        <v>114</v>
      </c>
      <c r="BX59" s="2" t="s">
        <v>95</v>
      </c>
      <c r="BY59" s="2">
        <f>$BX$4-CB59-CD59-CF59</f>
        <v>387.1</v>
      </c>
      <c r="BZ59" s="2">
        <f>$BX$4-CA59-CB59-CD59-CF59</f>
        <v>260.51</v>
      </c>
      <c r="CA59" s="2">
        <f>'[44]UNIT DATA'!L2</f>
        <v>126.59</v>
      </c>
      <c r="CB59" s="2">
        <f>'[44]UNIT DATA'!M2</f>
        <v>356.9</v>
      </c>
      <c r="CC59" s="2">
        <f>CB59/$BX$4</f>
        <v>0.47970430107526879</v>
      </c>
      <c r="CD59" s="2">
        <f>'[44]UNIT DATA'!$N2</f>
        <v>0</v>
      </c>
      <c r="CE59" s="2">
        <f>CD59/$BX$4</f>
        <v>0</v>
      </c>
      <c r="CF59" s="2">
        <f>'[44]UNIT DATA'!$O2</f>
        <v>0</v>
      </c>
      <c r="CG59" s="2">
        <f>CF59/$BX$4</f>
        <v>0</v>
      </c>
      <c r="CH59" s="2">
        <f>'[44]UNIT DATA'!$P2</f>
        <v>0</v>
      </c>
      <c r="CI59" s="2">
        <f>BY59/$BX$4</f>
        <v>0.52029569892473126</v>
      </c>
      <c r="CJ59" s="2">
        <f>(BY59-CH59)/$BX$4</f>
        <v>0.52029569892473126</v>
      </c>
      <c r="CK59" s="128">
        <f>IF((AND(BZ59=0,CB59=0)),0,(CB59+CH59)/(BZ59+CB59+CH59))</f>
        <v>0.57805996015613614</v>
      </c>
      <c r="CL59" s="2">
        <f>CP59/($BX$4*CR59)</f>
        <v>0.32194790322580646</v>
      </c>
      <c r="CM59" s="2">
        <f>CH59/$BX$4</f>
        <v>0</v>
      </c>
      <c r="CN59" s="2">
        <f>'[44]UNIT DATA'!$Q2</f>
        <v>1</v>
      </c>
      <c r="CO59" s="9">
        <f t="shared" si="368"/>
        <v>744</v>
      </c>
      <c r="CP59" s="2">
        <f>'[44]UNIT DATA'!$F2</f>
        <v>5988.2309999999998</v>
      </c>
      <c r="CQ59" s="2">
        <v>25</v>
      </c>
      <c r="CR59" s="2">
        <v>25</v>
      </c>
      <c r="CS59" s="2">
        <f>'[44]UNIT DATA'!$E2</f>
        <v>25</v>
      </c>
      <c r="CT59" s="63">
        <f>SUM(CC59,CE59,CG59,CJ59,CM59)</f>
        <v>1</v>
      </c>
      <c r="CV59" s="17" t="s">
        <v>114</v>
      </c>
      <c r="CW59" s="2" t="s">
        <v>95</v>
      </c>
      <c r="DN59" s="9">
        <f t="shared" si="370"/>
        <v>0</v>
      </c>
      <c r="DP59" s="2">
        <v>25</v>
      </c>
      <c r="DQ59" s="2">
        <v>25</v>
      </c>
      <c r="DS59" s="63">
        <f>SUM(DB59,DD59,DF59,DI59,DL59)</f>
        <v>0</v>
      </c>
      <c r="DU59" s="17" t="s">
        <v>114</v>
      </c>
      <c r="DV59" s="2" t="s">
        <v>95</v>
      </c>
      <c r="EM59" s="9">
        <f t="shared" si="372"/>
        <v>0</v>
      </c>
      <c r="EO59" s="2">
        <v>25</v>
      </c>
      <c r="EP59" s="2">
        <v>25</v>
      </c>
      <c r="ER59" s="63">
        <f>SUM(EA59,EC59,EE59,EH59,EK59)</f>
        <v>0</v>
      </c>
      <c r="ET59" s="17" t="s">
        <v>114</v>
      </c>
      <c r="EU59" s="2" t="s">
        <v>95</v>
      </c>
      <c r="FL59" s="9">
        <f t="shared" si="374"/>
        <v>0</v>
      </c>
      <c r="FN59" s="2">
        <v>25</v>
      </c>
      <c r="FO59" s="2">
        <v>25</v>
      </c>
      <c r="FQ59" s="63">
        <f>SUM(EZ59,FB59,FD59,FG59,FJ59)</f>
        <v>0</v>
      </c>
      <c r="FS59" s="17" t="s">
        <v>114</v>
      </c>
      <c r="FT59" s="2" t="s">
        <v>95</v>
      </c>
      <c r="GK59" s="9">
        <f t="shared" si="376"/>
        <v>0</v>
      </c>
      <c r="GM59" s="2">
        <v>25</v>
      </c>
      <c r="GN59" s="2">
        <v>25</v>
      </c>
      <c r="GP59" s="63">
        <f>SUM(FY59,GA59,GC59,GF59,GI59)</f>
        <v>0</v>
      </c>
      <c r="GR59" s="17" t="s">
        <v>114</v>
      </c>
      <c r="GS59" s="2" t="s">
        <v>95</v>
      </c>
      <c r="HJ59" s="9">
        <f t="shared" si="378"/>
        <v>0</v>
      </c>
      <c r="HL59" s="2">
        <v>25</v>
      </c>
      <c r="HM59" s="2">
        <v>25</v>
      </c>
      <c r="HO59" s="63">
        <f>SUM(GX59,GZ59,HB59,HE59,HH59)</f>
        <v>0</v>
      </c>
      <c r="HQ59" s="17" t="s">
        <v>114</v>
      </c>
      <c r="HR59" s="2" t="s">
        <v>95</v>
      </c>
      <c r="II59" s="9">
        <f t="shared" ref="II59:II72" si="940">SUM(HT59,HU59,HV59,HX59,HZ59)</f>
        <v>0</v>
      </c>
      <c r="IK59" s="2">
        <v>25</v>
      </c>
      <c r="IL59" s="2">
        <v>25</v>
      </c>
      <c r="IN59" s="63">
        <f>SUM(HW59,HY59,IA59,ID59,IG59)</f>
        <v>0</v>
      </c>
      <c r="IP59" s="17" t="s">
        <v>114</v>
      </c>
      <c r="IQ59" s="2" t="s">
        <v>95</v>
      </c>
      <c r="JH59" s="9">
        <f t="shared" ref="JH59:JH72" si="941">SUM(IS59,IT59,IU59,IW59,IY59)</f>
        <v>0</v>
      </c>
      <c r="JJ59" s="2">
        <v>25</v>
      </c>
      <c r="JK59" s="2">
        <v>25</v>
      </c>
      <c r="JM59" s="63">
        <f>SUM(IV59,IX59,IZ59,JC59,JF59)</f>
        <v>0</v>
      </c>
      <c r="JO59" s="17" t="s">
        <v>114</v>
      </c>
      <c r="JP59" s="2" t="s">
        <v>95</v>
      </c>
      <c r="KG59" s="9">
        <f t="shared" ref="KG59:KG72" si="942">SUM(JR59,JS59,JT59,JV59,JX59)</f>
        <v>0</v>
      </c>
      <c r="KI59" s="2">
        <v>25</v>
      </c>
      <c r="KJ59" s="2">
        <v>25</v>
      </c>
      <c r="KL59" s="63">
        <f>SUM(JU59,JW59,JY59,KB59,KE59)</f>
        <v>0</v>
      </c>
    </row>
    <row r="60" spans="1:298" ht="14" x14ac:dyDescent="0.35">
      <c r="B60" s="2" t="s">
        <v>96</v>
      </c>
      <c r="C60" s="19">
        <f t="shared" ref="C60:C66" si="943">$B$4-F60-H60-J60</f>
        <v>568.87</v>
      </c>
      <c r="D60" s="19">
        <f t="shared" si="931"/>
        <v>361.93999999999994</v>
      </c>
      <c r="E60" s="2">
        <v>206.93</v>
      </c>
      <c r="F60" s="2">
        <v>175.13</v>
      </c>
      <c r="G60" s="121">
        <f t="shared" si="60"/>
        <v>23.538978494623656</v>
      </c>
      <c r="H60" s="2">
        <v>0</v>
      </c>
      <c r="I60" s="121">
        <f t="shared" si="3"/>
        <v>0</v>
      </c>
      <c r="J60" s="2">
        <v>0</v>
      </c>
      <c r="K60" s="121">
        <f t="shared" si="4"/>
        <v>0</v>
      </c>
      <c r="L60" s="2">
        <v>0</v>
      </c>
      <c r="M60" s="121">
        <f t="shared" si="5"/>
        <v>76.461021505376351</v>
      </c>
      <c r="N60" s="121">
        <f t="shared" si="6"/>
        <v>76.461021505376351</v>
      </c>
      <c r="O60" s="135">
        <f t="shared" ref="O60:O71" si="944">IF((AND(D60=0,F60=0)),0,(F60+L60)/(D60+F60+L60))</f>
        <v>0.32608412311244345</v>
      </c>
      <c r="P60" s="121">
        <f t="shared" ref="P60:P72" si="945">S60/($B$4*U60)</f>
        <v>0.49376940860215057</v>
      </c>
      <c r="Q60" s="2">
        <f t="shared" ref="Q60:Q61" si="946">L60/$B$4</f>
        <v>0</v>
      </c>
      <c r="R60" s="9">
        <f t="shared" ref="R60:R72" si="947">SUM(D60,E60,F60,H60,J60)</f>
        <v>743.99999999999989</v>
      </c>
      <c r="S60" s="46">
        <v>9184.1110000000008</v>
      </c>
      <c r="T60" s="2">
        <v>25</v>
      </c>
      <c r="U60" s="2">
        <v>25</v>
      </c>
      <c r="V60" s="2">
        <v>25</v>
      </c>
      <c r="W60" s="2">
        <f t="shared" ref="W60:W72" si="948">SUM(G60,I60,K60,N60,Q60)</f>
        <v>100</v>
      </c>
      <c r="Z60" s="2" t="s">
        <v>96</v>
      </c>
      <c r="AA60" s="19">
        <f t="shared" si="840"/>
        <v>730.52</v>
      </c>
      <c r="AB60" s="19">
        <f t="shared" si="932"/>
        <v>451.25</v>
      </c>
      <c r="AC60" s="2">
        <v>279.27</v>
      </c>
      <c r="AD60" s="2">
        <v>1.48</v>
      </c>
      <c r="AE60" s="2">
        <f t="shared" si="842"/>
        <v>1.9892473118279571E-3</v>
      </c>
      <c r="AF60" s="2">
        <v>12</v>
      </c>
      <c r="AG60" s="2">
        <f t="shared" si="842"/>
        <v>1.6129032258064516E-2</v>
      </c>
      <c r="AH60" s="2">
        <v>0</v>
      </c>
      <c r="AI60" s="2">
        <f t="shared" si="842"/>
        <v>0</v>
      </c>
      <c r="AJ60" s="2">
        <v>0</v>
      </c>
      <c r="AK60" s="2">
        <f t="shared" si="933"/>
        <v>0.98188172043010746</v>
      </c>
      <c r="AL60" s="2">
        <f t="shared" si="934"/>
        <v>0.98188172043010746</v>
      </c>
      <c r="AM60" s="128">
        <f t="shared" si="935"/>
        <v>3.2690566121087623E-3</v>
      </c>
      <c r="AN60" s="2">
        <f t="shared" si="936"/>
        <v>0.61524526881720432</v>
      </c>
      <c r="AO60" s="2">
        <f t="shared" si="937"/>
        <v>0</v>
      </c>
      <c r="AP60" s="2">
        <v>1</v>
      </c>
      <c r="AQ60" s="9">
        <f t="shared" si="352"/>
        <v>744</v>
      </c>
      <c r="AR60" s="22">
        <v>11443.562</v>
      </c>
      <c r="AS60" s="2">
        <v>25</v>
      </c>
      <c r="AT60" s="2">
        <v>25</v>
      </c>
      <c r="AU60" s="2">
        <v>25</v>
      </c>
      <c r="AV60" s="63">
        <f t="shared" ref="AV60:AV72" si="949">SUM(AE60,AG60,AI60,AL60,AO60)</f>
        <v>0.99999999999999989</v>
      </c>
      <c r="AY60" s="2" t="s">
        <v>96</v>
      </c>
      <c r="AZ60" s="2">
        <f t="shared" si="938"/>
        <v>704.3</v>
      </c>
      <c r="BA60" s="2">
        <f t="shared" si="939"/>
        <v>336.15000000000003</v>
      </c>
      <c r="BB60" s="2">
        <f>'[43]UNIT DATA'!L3</f>
        <v>368.15</v>
      </c>
      <c r="BC60" s="2">
        <f>'[43]UNIT DATA'!M3</f>
        <v>15.7</v>
      </c>
      <c r="BD60" s="2">
        <f t="shared" ref="BD60:BD72" si="950">BC60/$AY$4</f>
        <v>2.1805555555555554E-2</v>
      </c>
      <c r="BE60" s="2">
        <f>'[43]UNIT DATA'!$N3</f>
        <v>0</v>
      </c>
      <c r="BF60" s="2">
        <f t="shared" ref="BF60:BF72" si="951">BE60/$AY$4</f>
        <v>0</v>
      </c>
      <c r="BG60" s="2">
        <f>'[43]UNIT DATA'!$O3</f>
        <v>0</v>
      </c>
      <c r="BH60" s="2">
        <f t="shared" ref="BH60:BH72" si="952">BG60/$AY$4</f>
        <v>0</v>
      </c>
      <c r="BI60" s="2">
        <f>'[43]UNIT DATA'!$P3</f>
        <v>0</v>
      </c>
      <c r="BJ60" s="2">
        <f>AZ60/$AY$4</f>
        <v>0.97819444444444437</v>
      </c>
      <c r="BK60" s="2">
        <f>(AZ60-BI60)/$AY$4</f>
        <v>0.97819444444444437</v>
      </c>
      <c r="BL60" s="128">
        <f t="shared" ref="BL60:BL68" si="953">IF((AND(BA60=0,BC60=0)),0,(BC60+BI60)/(BA60+BC60+BI60))</f>
        <v>4.4621287480460417E-2</v>
      </c>
      <c r="BM60" s="2">
        <f>BQ60/($AY$4*BS60)</f>
        <v>0.47230499999999997</v>
      </c>
      <c r="BN60" s="2">
        <f>BI60/$AY$4</f>
        <v>0</v>
      </c>
      <c r="BO60" s="2">
        <f>'[43]UNIT DATA'!Q3</f>
        <v>2</v>
      </c>
      <c r="BP60" s="9">
        <f t="shared" si="358"/>
        <v>720</v>
      </c>
      <c r="BQ60" s="44">
        <f>'[43]UNIT DATA'!$F3</f>
        <v>8501.49</v>
      </c>
      <c r="BR60" s="2">
        <v>25</v>
      </c>
      <c r="BS60" s="2">
        <v>25</v>
      </c>
      <c r="BT60" s="2">
        <f>'[43]UNIT DATA'!$E3</f>
        <v>25</v>
      </c>
      <c r="BU60" s="63">
        <f t="shared" ref="BU60:BU72" si="954">SUM(BD60,BF60,BH60,BK60,BN60)</f>
        <v>0.99999999999999989</v>
      </c>
      <c r="BX60" s="2" t="s">
        <v>96</v>
      </c>
      <c r="BY60" s="2">
        <f t="shared" ref="BY60:BY68" si="955">$BX$4-CB60-CD60-CF60</f>
        <v>705.92</v>
      </c>
      <c r="BZ60" s="2">
        <f t="shared" ref="BZ60:BZ68" si="956">$BX$4-CA60-CB60-CD60-CF60</f>
        <v>237.19</v>
      </c>
      <c r="CA60" s="2">
        <f>'[44]UNIT DATA'!L3</f>
        <v>468.73</v>
      </c>
      <c r="CB60" s="106">
        <v>38.08</v>
      </c>
      <c r="CC60" s="2">
        <f t="shared" ref="CC60:CG72" si="957">CB60/$BX$4</f>
        <v>5.1182795698924727E-2</v>
      </c>
      <c r="CD60" s="2">
        <f>'[44]UNIT DATA'!$N3</f>
        <v>0</v>
      </c>
      <c r="CE60" s="2">
        <f t="shared" si="957"/>
        <v>0</v>
      </c>
      <c r="CF60" s="2">
        <f>'[44]UNIT DATA'!$O3</f>
        <v>0</v>
      </c>
      <c r="CG60" s="2">
        <f t="shared" si="957"/>
        <v>0</v>
      </c>
      <c r="CH60" s="2">
        <f>'[44]UNIT DATA'!$P3</f>
        <v>0</v>
      </c>
      <c r="CI60" s="2">
        <f t="shared" ref="CI60:CI64" si="958">BY60/$BX$4</f>
        <v>0.94881720430107519</v>
      </c>
      <c r="CJ60" s="2">
        <f t="shared" ref="CJ60:CJ64" si="959">(BY60-CH60)/$BX$4</f>
        <v>0.94881720430107519</v>
      </c>
      <c r="CK60" s="128">
        <f t="shared" ref="CK60:CK64" si="960">IF((AND(BZ60=0,CB60=0)),0,(CB60+CH60)/(BZ60+CB60+CH60))</f>
        <v>0.13833690558360881</v>
      </c>
      <c r="CL60" s="2">
        <f t="shared" ref="CL60:CL64" si="961">CP60/($BX$4*CR60)</f>
        <v>0.26430376344086021</v>
      </c>
      <c r="CM60" s="2">
        <f t="shared" ref="CM60:CM64" si="962">CH60/$BX$4</f>
        <v>0</v>
      </c>
      <c r="CN60" s="2">
        <f>'[44]UNIT DATA'!$Q3</f>
        <v>1</v>
      </c>
      <c r="CO60" s="9">
        <f t="shared" si="368"/>
        <v>744.00000000000011</v>
      </c>
      <c r="CP60" s="2">
        <f>'[44]UNIT DATA'!$F3</f>
        <v>4916.05</v>
      </c>
      <c r="CQ60" s="2">
        <v>25</v>
      </c>
      <c r="CR60" s="2">
        <v>25</v>
      </c>
      <c r="CS60" s="2">
        <f>'[44]UNIT DATA'!$E3</f>
        <v>25</v>
      </c>
      <c r="CT60" s="63">
        <f t="shared" ref="CT60:CT72" si="963">SUM(CC60,CE60,CG60,CJ60,CM60)</f>
        <v>0.99999999999999989</v>
      </c>
      <c r="CW60" s="2" t="s">
        <v>96</v>
      </c>
      <c r="DN60" s="9">
        <f t="shared" si="370"/>
        <v>0</v>
      </c>
      <c r="DP60" s="2">
        <v>25</v>
      </c>
      <c r="DQ60" s="2">
        <v>25</v>
      </c>
      <c r="DS60" s="63">
        <f t="shared" ref="DS60:DS72" si="964">SUM(DB60,DD60,DF60,DI60,DL60)</f>
        <v>0</v>
      </c>
      <c r="DV60" s="2" t="s">
        <v>96</v>
      </c>
      <c r="EM60" s="9">
        <f t="shared" si="372"/>
        <v>0</v>
      </c>
      <c r="EO60" s="2">
        <v>25</v>
      </c>
      <c r="EP60" s="2">
        <v>25</v>
      </c>
      <c r="ER60" s="63">
        <f t="shared" ref="ER60:ER72" si="965">SUM(EA60,EC60,EE60,EH60,EK60)</f>
        <v>0</v>
      </c>
      <c r="EU60" s="2" t="s">
        <v>96</v>
      </c>
      <c r="FL60" s="9">
        <f t="shared" si="374"/>
        <v>0</v>
      </c>
      <c r="FN60" s="2">
        <v>25</v>
      </c>
      <c r="FO60" s="2">
        <v>25</v>
      </c>
      <c r="FQ60" s="63">
        <f t="shared" ref="FQ60:FQ72" si="966">SUM(EZ60,FB60,FD60,FG60,FJ60)</f>
        <v>0</v>
      </c>
      <c r="FT60" s="2" t="s">
        <v>96</v>
      </c>
      <c r="GK60" s="9">
        <f t="shared" si="376"/>
        <v>0</v>
      </c>
      <c r="GM60" s="2">
        <v>25</v>
      </c>
      <c r="GN60" s="2">
        <v>25</v>
      </c>
      <c r="GP60" s="63">
        <f t="shared" ref="GP60:GP72" si="967">SUM(FY60,GA60,GC60,GF60,GI60)</f>
        <v>0</v>
      </c>
      <c r="GS60" s="2" t="s">
        <v>96</v>
      </c>
      <c r="HJ60" s="9">
        <f t="shared" si="378"/>
        <v>0</v>
      </c>
      <c r="HL60" s="2">
        <v>25</v>
      </c>
      <c r="HM60" s="2">
        <v>25</v>
      </c>
      <c r="HO60" s="63">
        <f t="shared" ref="HO60:HO72" si="968">SUM(GX60,GZ60,HB60,HE60,HH60)</f>
        <v>0</v>
      </c>
      <c r="HR60" s="2" t="s">
        <v>96</v>
      </c>
      <c r="II60" s="9">
        <f t="shared" si="940"/>
        <v>0</v>
      </c>
      <c r="IK60" s="2">
        <v>25</v>
      </c>
      <c r="IL60" s="2">
        <v>25</v>
      </c>
      <c r="IN60" s="63">
        <f t="shared" ref="IN60:IN64" si="969">SUM(HW60,HY60,IA60,ID60,IG60)</f>
        <v>0</v>
      </c>
      <c r="IQ60" s="2" t="s">
        <v>96</v>
      </c>
      <c r="JH60" s="9">
        <f t="shared" si="941"/>
        <v>0</v>
      </c>
      <c r="JJ60" s="2">
        <v>25</v>
      </c>
      <c r="JK60" s="2">
        <v>25</v>
      </c>
      <c r="JM60" s="63">
        <f t="shared" ref="JM60:JM64" si="970">SUM(IV60,IX60,IZ60,JC60,JF60)</f>
        <v>0</v>
      </c>
      <c r="JP60" s="2" t="s">
        <v>96</v>
      </c>
      <c r="KG60" s="9">
        <f t="shared" si="942"/>
        <v>0</v>
      </c>
      <c r="KI60" s="2">
        <v>25</v>
      </c>
      <c r="KJ60" s="2">
        <v>25</v>
      </c>
      <c r="KL60" s="63">
        <f t="shared" ref="KL60:KL64" si="971">SUM(JU60,JW60,JY60,KB60,KE60)</f>
        <v>0</v>
      </c>
    </row>
    <row r="61" spans="1:298" ht="14" x14ac:dyDescent="0.35">
      <c r="B61" s="2" t="s">
        <v>97</v>
      </c>
      <c r="C61" s="19">
        <f>$B$4-F61-H61-J61</f>
        <v>568.86</v>
      </c>
      <c r="D61" s="19">
        <f t="shared" si="931"/>
        <v>369.72</v>
      </c>
      <c r="E61" s="2">
        <v>199.14</v>
      </c>
      <c r="F61" s="2">
        <v>175.14</v>
      </c>
      <c r="G61" s="121">
        <f t="shared" si="60"/>
        <v>23.54032258064516</v>
      </c>
      <c r="H61" s="2">
        <v>0</v>
      </c>
      <c r="I61" s="121">
        <f t="shared" si="3"/>
        <v>0</v>
      </c>
      <c r="J61" s="2">
        <v>0</v>
      </c>
      <c r="K61" s="121">
        <f t="shared" si="4"/>
        <v>0</v>
      </c>
      <c r="L61" s="2">
        <v>0</v>
      </c>
      <c r="M61" s="121">
        <f t="shared" si="5"/>
        <v>76.459677419354847</v>
      </c>
      <c r="N61" s="121">
        <f t="shared" si="6"/>
        <v>76.459677419354847</v>
      </c>
      <c r="O61" s="135">
        <f t="shared" si="944"/>
        <v>0.32144037000330355</v>
      </c>
      <c r="P61" s="121">
        <f t="shared" si="945"/>
        <v>0.4790799462365592</v>
      </c>
      <c r="Q61" s="2">
        <f t="shared" si="946"/>
        <v>0</v>
      </c>
      <c r="R61" s="9">
        <f t="shared" si="947"/>
        <v>744</v>
      </c>
      <c r="S61" s="44">
        <v>8910.8870000000006</v>
      </c>
      <c r="T61" s="2">
        <v>25</v>
      </c>
      <c r="U61" s="2">
        <v>25</v>
      </c>
      <c r="V61" s="2">
        <v>25</v>
      </c>
      <c r="W61" s="2">
        <f t="shared" si="948"/>
        <v>100</v>
      </c>
      <c r="Z61" s="2" t="s">
        <v>97</v>
      </c>
      <c r="AA61" s="19">
        <f t="shared" si="840"/>
        <v>730.52</v>
      </c>
      <c r="AB61" s="19">
        <f t="shared" si="932"/>
        <v>474.91999999999996</v>
      </c>
      <c r="AC61" s="19">
        <v>255.6</v>
      </c>
      <c r="AD61" s="2">
        <v>1.48</v>
      </c>
      <c r="AE61" s="2">
        <f t="shared" si="842"/>
        <v>1.9892473118279571E-3</v>
      </c>
      <c r="AF61" s="2">
        <v>12</v>
      </c>
      <c r="AG61" s="2">
        <f t="shared" si="842"/>
        <v>1.6129032258064516E-2</v>
      </c>
      <c r="AH61" s="2">
        <v>0</v>
      </c>
      <c r="AI61" s="2">
        <f t="shared" si="842"/>
        <v>0</v>
      </c>
      <c r="AJ61" s="2">
        <v>0</v>
      </c>
      <c r="AK61" s="2">
        <f t="shared" si="933"/>
        <v>0.98188172043010746</v>
      </c>
      <c r="AL61" s="2">
        <f t="shared" si="934"/>
        <v>0.98188172043010746</v>
      </c>
      <c r="AM61" s="128">
        <f t="shared" si="935"/>
        <v>3.1066330814441645E-3</v>
      </c>
      <c r="AN61" s="2">
        <f t="shared" si="936"/>
        <v>0.61094333333333339</v>
      </c>
      <c r="AO61" s="2">
        <f t="shared" si="937"/>
        <v>0</v>
      </c>
      <c r="AP61" s="2">
        <v>1</v>
      </c>
      <c r="AQ61" s="9">
        <f t="shared" si="352"/>
        <v>744</v>
      </c>
      <c r="AR61" s="22">
        <v>11363.546</v>
      </c>
      <c r="AS61" s="2">
        <v>25</v>
      </c>
      <c r="AT61" s="2">
        <v>25</v>
      </c>
      <c r="AU61" s="2">
        <v>25</v>
      </c>
      <c r="AV61" s="63">
        <f t="shared" si="949"/>
        <v>0.99999999999999989</v>
      </c>
      <c r="AY61" s="2" t="s">
        <v>97</v>
      </c>
      <c r="AZ61" s="2">
        <f t="shared" si="938"/>
        <v>717.73</v>
      </c>
      <c r="BA61" s="2">
        <f t="shared" si="939"/>
        <v>358.96</v>
      </c>
      <c r="BB61" s="2">
        <f>'[43]UNIT DATA'!L4</f>
        <v>358.77000000000004</v>
      </c>
      <c r="BC61" s="2">
        <f>'[43]UNIT DATA'!M4</f>
        <v>2.27</v>
      </c>
      <c r="BD61" s="2">
        <f t="shared" si="950"/>
        <v>3.1527777777777778E-3</v>
      </c>
      <c r="BE61" s="2">
        <f>'[43]UNIT DATA'!$N4</f>
        <v>0</v>
      </c>
      <c r="BF61" s="2">
        <f t="shared" si="951"/>
        <v>0</v>
      </c>
      <c r="BG61" s="2">
        <f>'[43]UNIT DATA'!$O4</f>
        <v>0</v>
      </c>
      <c r="BH61" s="2">
        <f t="shared" si="952"/>
        <v>0</v>
      </c>
      <c r="BI61" s="2">
        <f>'[43]UNIT DATA'!$P4</f>
        <v>0</v>
      </c>
      <c r="BJ61" s="2">
        <f t="shared" ref="BJ61:BJ68" si="972">AZ61/$AY$4</f>
        <v>0.99684722222222222</v>
      </c>
      <c r="BK61" s="2">
        <f t="shared" ref="BK61:BK68" si="973">(AZ61-BI61)/$AY$4</f>
        <v>0.99684722222222222</v>
      </c>
      <c r="BL61" s="128">
        <f t="shared" si="953"/>
        <v>6.2840849320377609E-3</v>
      </c>
      <c r="BM61" s="2">
        <f t="shared" ref="BM61:BM68" si="974">BQ61/($AY$4*BS61)</f>
        <v>0.47026333333333331</v>
      </c>
      <c r="BN61" s="2">
        <f t="shared" ref="BN61:BN68" si="975">BI61/$AY$4</f>
        <v>0</v>
      </c>
      <c r="BO61" s="2">
        <f>'[43]UNIT DATA'!Q4</f>
        <v>1</v>
      </c>
      <c r="BP61" s="9">
        <f t="shared" si="358"/>
        <v>720</v>
      </c>
      <c r="BQ61" s="44">
        <f>'[43]UNIT DATA'!$F4</f>
        <v>8464.74</v>
      </c>
      <c r="BR61" s="2">
        <v>25</v>
      </c>
      <c r="BS61" s="2">
        <v>25</v>
      </c>
      <c r="BT61" s="2">
        <f>'[43]UNIT DATA'!$E4</f>
        <v>25</v>
      </c>
      <c r="BU61" s="63">
        <f t="shared" si="954"/>
        <v>1</v>
      </c>
      <c r="BX61" s="2" t="s">
        <v>97</v>
      </c>
      <c r="BY61" s="2">
        <f t="shared" si="955"/>
        <v>705.92</v>
      </c>
      <c r="BZ61" s="2">
        <f t="shared" si="956"/>
        <v>240.81</v>
      </c>
      <c r="CA61" s="2">
        <f>'[44]UNIT DATA'!L4</f>
        <v>465.11</v>
      </c>
      <c r="CB61" s="106">
        <v>38.08</v>
      </c>
      <c r="CC61" s="2">
        <f t="shared" si="957"/>
        <v>5.1182795698924727E-2</v>
      </c>
      <c r="CD61" s="2">
        <f>'[44]UNIT DATA'!$N4</f>
        <v>0</v>
      </c>
      <c r="CE61" s="2">
        <f t="shared" si="957"/>
        <v>0</v>
      </c>
      <c r="CF61" s="2">
        <f>'[44]UNIT DATA'!$O4</f>
        <v>0</v>
      </c>
      <c r="CG61" s="2">
        <f t="shared" si="957"/>
        <v>0</v>
      </c>
      <c r="CH61" s="2">
        <f>'[44]UNIT DATA'!$P4</f>
        <v>0</v>
      </c>
      <c r="CI61" s="2">
        <f t="shared" si="958"/>
        <v>0.94881720430107519</v>
      </c>
      <c r="CJ61" s="2">
        <f t="shared" si="959"/>
        <v>0.94881720430107519</v>
      </c>
      <c r="CK61" s="128">
        <f t="shared" si="960"/>
        <v>0.13654128868012477</v>
      </c>
      <c r="CL61" s="2">
        <f t="shared" si="961"/>
        <v>0.26226295698924734</v>
      </c>
      <c r="CM61" s="2">
        <f t="shared" si="962"/>
        <v>0</v>
      </c>
      <c r="CN61" s="2">
        <f>'[44]UNIT DATA'!$Q4</f>
        <v>1</v>
      </c>
      <c r="CO61" s="9">
        <f t="shared" si="368"/>
        <v>744.00000000000011</v>
      </c>
      <c r="CP61" s="2">
        <f>'[44]UNIT DATA'!$F4</f>
        <v>4878.0910000000003</v>
      </c>
      <c r="CQ61" s="2">
        <v>25</v>
      </c>
      <c r="CR61" s="2">
        <v>25</v>
      </c>
      <c r="CS61" s="2">
        <f>'[44]UNIT DATA'!$E4</f>
        <v>25</v>
      </c>
      <c r="CT61" s="63">
        <f t="shared" si="963"/>
        <v>0.99999999999999989</v>
      </c>
      <c r="CW61" s="2" t="s">
        <v>97</v>
      </c>
      <c r="DN61" s="9">
        <f t="shared" si="370"/>
        <v>0</v>
      </c>
      <c r="DP61" s="2">
        <v>25</v>
      </c>
      <c r="DQ61" s="2">
        <v>25</v>
      </c>
      <c r="DS61" s="63">
        <f t="shared" si="964"/>
        <v>0</v>
      </c>
      <c r="DV61" s="2" t="s">
        <v>97</v>
      </c>
      <c r="EM61" s="9">
        <f t="shared" si="372"/>
        <v>0</v>
      </c>
      <c r="EO61" s="2">
        <v>25</v>
      </c>
      <c r="EP61" s="2">
        <v>25</v>
      </c>
      <c r="ER61" s="63">
        <f t="shared" si="965"/>
        <v>0</v>
      </c>
      <c r="EU61" s="2" t="s">
        <v>97</v>
      </c>
      <c r="FL61" s="9">
        <f t="shared" si="374"/>
        <v>0</v>
      </c>
      <c r="FN61" s="2">
        <v>25</v>
      </c>
      <c r="FO61" s="2">
        <v>25</v>
      </c>
      <c r="FQ61" s="63">
        <f t="shared" si="966"/>
        <v>0</v>
      </c>
      <c r="FT61" s="2" t="s">
        <v>97</v>
      </c>
      <c r="GK61" s="9">
        <f t="shared" si="376"/>
        <v>0</v>
      </c>
      <c r="GM61" s="2">
        <v>25</v>
      </c>
      <c r="GN61" s="2">
        <v>25</v>
      </c>
      <c r="GP61" s="63">
        <f t="shared" si="967"/>
        <v>0</v>
      </c>
      <c r="GS61" s="2" t="s">
        <v>97</v>
      </c>
      <c r="HJ61" s="9">
        <f t="shared" si="378"/>
        <v>0</v>
      </c>
      <c r="HL61" s="2">
        <v>25</v>
      </c>
      <c r="HM61" s="2">
        <v>25</v>
      </c>
      <c r="HO61" s="63">
        <f t="shared" si="968"/>
        <v>0</v>
      </c>
      <c r="HR61" s="2" t="s">
        <v>97</v>
      </c>
      <c r="II61" s="9">
        <f t="shared" si="940"/>
        <v>0</v>
      </c>
      <c r="IK61" s="2">
        <v>25</v>
      </c>
      <c r="IL61" s="2">
        <v>25</v>
      </c>
      <c r="IN61" s="63">
        <f t="shared" si="969"/>
        <v>0</v>
      </c>
      <c r="IQ61" s="2" t="s">
        <v>97</v>
      </c>
      <c r="JH61" s="9">
        <f t="shared" si="941"/>
        <v>0</v>
      </c>
      <c r="JJ61" s="2">
        <v>25</v>
      </c>
      <c r="JK61" s="2">
        <v>25</v>
      </c>
      <c r="JM61" s="63">
        <f t="shared" si="970"/>
        <v>0</v>
      </c>
      <c r="JP61" s="2" t="s">
        <v>97</v>
      </c>
      <c r="KG61" s="9">
        <f t="shared" si="942"/>
        <v>0</v>
      </c>
      <c r="KI61" s="2">
        <v>25</v>
      </c>
      <c r="KJ61" s="2">
        <v>25</v>
      </c>
      <c r="KL61" s="63">
        <f t="shared" si="971"/>
        <v>0</v>
      </c>
    </row>
    <row r="62" spans="1:298" ht="14" x14ac:dyDescent="0.35">
      <c r="B62" s="2" t="s">
        <v>98</v>
      </c>
      <c r="C62" s="19">
        <f t="shared" si="943"/>
        <v>0</v>
      </c>
      <c r="D62" s="19">
        <f t="shared" si="931"/>
        <v>0</v>
      </c>
      <c r="E62" s="2">
        <v>0</v>
      </c>
      <c r="F62" s="2">
        <v>744</v>
      </c>
      <c r="G62" s="121">
        <f t="shared" si="60"/>
        <v>100</v>
      </c>
      <c r="H62" s="2">
        <v>0</v>
      </c>
      <c r="I62" s="121">
        <f t="shared" si="3"/>
        <v>0</v>
      </c>
      <c r="J62" s="2">
        <v>0</v>
      </c>
      <c r="K62" s="121">
        <f t="shared" si="4"/>
        <v>0</v>
      </c>
      <c r="L62" s="2">
        <v>0</v>
      </c>
      <c r="M62" s="121">
        <f t="shared" si="5"/>
        <v>0</v>
      </c>
      <c r="N62" s="121">
        <f t="shared" si="6"/>
        <v>0</v>
      </c>
      <c r="O62" s="135">
        <f t="shared" si="944"/>
        <v>1</v>
      </c>
      <c r="P62" s="121">
        <f t="shared" si="945"/>
        <v>0</v>
      </c>
      <c r="Q62" s="2">
        <f>L62/$B$4</f>
        <v>0</v>
      </c>
      <c r="R62" s="9">
        <f t="shared" si="947"/>
        <v>744</v>
      </c>
      <c r="S62" s="33">
        <v>0</v>
      </c>
      <c r="T62" s="2">
        <v>25</v>
      </c>
      <c r="U62" s="2">
        <v>25</v>
      </c>
      <c r="V62" s="2">
        <v>0</v>
      </c>
      <c r="W62" s="2">
        <f t="shared" si="948"/>
        <v>100</v>
      </c>
      <c r="Z62" s="2" t="s">
        <v>98</v>
      </c>
      <c r="AA62" s="19">
        <f t="shared" si="840"/>
        <v>0</v>
      </c>
      <c r="AB62" s="19">
        <f t="shared" si="932"/>
        <v>0</v>
      </c>
      <c r="AC62" s="2">
        <v>0</v>
      </c>
      <c r="AD62" s="2">
        <v>744</v>
      </c>
      <c r="AE62" s="2">
        <f t="shared" si="842"/>
        <v>1</v>
      </c>
      <c r="AF62" s="2">
        <v>0</v>
      </c>
      <c r="AG62" s="2">
        <f t="shared" si="842"/>
        <v>0</v>
      </c>
      <c r="AH62" s="2">
        <v>0</v>
      </c>
      <c r="AI62" s="2">
        <f t="shared" si="842"/>
        <v>0</v>
      </c>
      <c r="AJ62" s="2">
        <v>0</v>
      </c>
      <c r="AK62" s="2">
        <f t="shared" si="933"/>
        <v>0</v>
      </c>
      <c r="AL62" s="2">
        <f t="shared" si="934"/>
        <v>0</v>
      </c>
      <c r="AM62" s="128">
        <f t="shared" si="935"/>
        <v>1</v>
      </c>
      <c r="AN62" s="2">
        <f t="shared" si="936"/>
        <v>0</v>
      </c>
      <c r="AO62" s="2">
        <f t="shared" si="937"/>
        <v>0</v>
      </c>
      <c r="AP62" s="2">
        <v>0</v>
      </c>
      <c r="AQ62" s="9">
        <f t="shared" si="352"/>
        <v>744</v>
      </c>
      <c r="AR62" s="2">
        <v>0</v>
      </c>
      <c r="AS62" s="2">
        <v>25</v>
      </c>
      <c r="AT62" s="2">
        <v>25</v>
      </c>
      <c r="AU62" s="2">
        <v>25</v>
      </c>
      <c r="AV62" s="63">
        <f t="shared" si="949"/>
        <v>1</v>
      </c>
      <c r="AY62" s="2" t="s">
        <v>98</v>
      </c>
      <c r="AZ62" s="2">
        <f t="shared" si="938"/>
        <v>0</v>
      </c>
      <c r="BA62" s="2">
        <f t="shared" si="939"/>
        <v>0</v>
      </c>
      <c r="BB62" s="2">
        <f>'[43]UNIT DATA'!L5</f>
        <v>0</v>
      </c>
      <c r="BC62" s="2">
        <f>'[43]UNIT DATA'!M5</f>
        <v>720</v>
      </c>
      <c r="BD62" s="2">
        <f t="shared" si="950"/>
        <v>1</v>
      </c>
      <c r="BE62" s="2">
        <f>'[43]UNIT DATA'!$N5</f>
        <v>0</v>
      </c>
      <c r="BF62" s="2">
        <f t="shared" si="951"/>
        <v>0</v>
      </c>
      <c r="BG62" s="2">
        <f>'[43]UNIT DATA'!$O5</f>
        <v>0</v>
      </c>
      <c r="BH62" s="2">
        <f t="shared" si="952"/>
        <v>0</v>
      </c>
      <c r="BI62" s="2">
        <f>'[43]UNIT DATA'!$P5</f>
        <v>0</v>
      </c>
      <c r="BJ62" s="2">
        <f t="shared" si="972"/>
        <v>0</v>
      </c>
      <c r="BK62" s="2">
        <f t="shared" si="973"/>
        <v>0</v>
      </c>
      <c r="BL62" s="128">
        <f t="shared" si="953"/>
        <v>1</v>
      </c>
      <c r="BM62" s="2">
        <f t="shared" si="974"/>
        <v>0</v>
      </c>
      <c r="BN62" s="2">
        <f t="shared" si="975"/>
        <v>0</v>
      </c>
      <c r="BO62" s="2">
        <f>'[43]UNIT DATA'!Q5</f>
        <v>0</v>
      </c>
      <c r="BP62" s="9">
        <f t="shared" si="358"/>
        <v>720</v>
      </c>
      <c r="BQ62" s="34">
        <f>'[43]UNIT DATA'!$F5</f>
        <v>0</v>
      </c>
      <c r="BR62" s="2">
        <v>25</v>
      </c>
      <c r="BS62" s="2">
        <v>25</v>
      </c>
      <c r="BT62" s="2">
        <f>'[43]UNIT DATA'!$E5</f>
        <v>25</v>
      </c>
      <c r="BU62" s="63">
        <f t="shared" si="954"/>
        <v>1</v>
      </c>
      <c r="BX62" s="2" t="s">
        <v>98</v>
      </c>
      <c r="BY62" s="2">
        <f t="shared" si="955"/>
        <v>263.89999999999998</v>
      </c>
      <c r="BZ62" s="2">
        <f t="shared" si="956"/>
        <v>38.370000000000005</v>
      </c>
      <c r="CA62" s="2">
        <f>'[44]UNIT DATA'!L5</f>
        <v>225.53</v>
      </c>
      <c r="CB62" s="2">
        <f>'[44]UNIT DATA'!M5</f>
        <v>480.1</v>
      </c>
      <c r="CC62" s="2">
        <f t="shared" si="957"/>
        <v>0.64529569892473126</v>
      </c>
      <c r="CD62" s="2">
        <f>'[44]UNIT DATA'!$N5</f>
        <v>0</v>
      </c>
      <c r="CE62" s="2">
        <f t="shared" si="957"/>
        <v>0</v>
      </c>
      <c r="CF62" s="2">
        <f>'[44]UNIT DATA'!$O5</f>
        <v>0</v>
      </c>
      <c r="CG62" s="2">
        <f t="shared" si="957"/>
        <v>0</v>
      </c>
      <c r="CH62" s="2">
        <f>'[44]UNIT DATA'!$P5</f>
        <v>0</v>
      </c>
      <c r="CI62" s="2">
        <f t="shared" si="958"/>
        <v>0.35470430107526879</v>
      </c>
      <c r="CJ62" s="2">
        <f t="shared" si="959"/>
        <v>0.35470430107526879</v>
      </c>
      <c r="CK62" s="128">
        <f t="shared" si="960"/>
        <v>0.92599378941886701</v>
      </c>
      <c r="CL62" s="2">
        <f t="shared" si="961"/>
        <v>4.8808010752688168E-2</v>
      </c>
      <c r="CM62" s="2">
        <f t="shared" si="962"/>
        <v>0</v>
      </c>
      <c r="CN62" s="2">
        <f>'[44]UNIT DATA'!$Q5</f>
        <v>0</v>
      </c>
      <c r="CO62" s="9">
        <f t="shared" si="368"/>
        <v>744</v>
      </c>
      <c r="CP62" s="2">
        <f>'[44]UNIT DATA'!$F5</f>
        <v>907.82899999999995</v>
      </c>
      <c r="CQ62" s="2">
        <v>25</v>
      </c>
      <c r="CR62" s="2">
        <v>25</v>
      </c>
      <c r="CS62" s="2">
        <f>'[44]UNIT DATA'!$E5</f>
        <v>25</v>
      </c>
      <c r="CT62" s="63">
        <f t="shared" si="963"/>
        <v>1</v>
      </c>
      <c r="CW62" s="2" t="s">
        <v>98</v>
      </c>
      <c r="DN62" s="9">
        <f t="shared" si="370"/>
        <v>0</v>
      </c>
      <c r="DP62" s="2">
        <v>25</v>
      </c>
      <c r="DQ62" s="2">
        <v>25</v>
      </c>
      <c r="DS62" s="63">
        <f t="shared" si="964"/>
        <v>0</v>
      </c>
      <c r="DV62" s="2" t="s">
        <v>98</v>
      </c>
      <c r="EM62" s="9">
        <f t="shared" si="372"/>
        <v>0</v>
      </c>
      <c r="EO62" s="2">
        <v>25</v>
      </c>
      <c r="EP62" s="2">
        <v>25</v>
      </c>
      <c r="ER62" s="63">
        <f t="shared" si="965"/>
        <v>0</v>
      </c>
      <c r="EU62" s="2" t="s">
        <v>98</v>
      </c>
      <c r="FL62" s="9">
        <f t="shared" si="374"/>
        <v>0</v>
      </c>
      <c r="FN62" s="2">
        <v>25</v>
      </c>
      <c r="FO62" s="2">
        <v>25</v>
      </c>
      <c r="FQ62" s="63">
        <f t="shared" si="966"/>
        <v>0</v>
      </c>
      <c r="FT62" s="2" t="s">
        <v>98</v>
      </c>
      <c r="GK62" s="9">
        <f t="shared" si="376"/>
        <v>0</v>
      </c>
      <c r="GM62" s="2">
        <v>25</v>
      </c>
      <c r="GN62" s="2">
        <v>25</v>
      </c>
      <c r="GP62" s="63">
        <f t="shared" si="967"/>
        <v>0</v>
      </c>
      <c r="GS62" s="2" t="s">
        <v>98</v>
      </c>
      <c r="HJ62" s="9">
        <f t="shared" si="378"/>
        <v>0</v>
      </c>
      <c r="HL62" s="2">
        <v>25</v>
      </c>
      <c r="HM62" s="2">
        <v>25</v>
      </c>
      <c r="HO62" s="63">
        <f t="shared" si="968"/>
        <v>0</v>
      </c>
      <c r="HR62" s="2" t="s">
        <v>98</v>
      </c>
      <c r="II62" s="9">
        <f t="shared" si="940"/>
        <v>0</v>
      </c>
      <c r="IK62" s="2">
        <v>25</v>
      </c>
      <c r="IL62" s="2">
        <v>25</v>
      </c>
      <c r="IN62" s="63">
        <f t="shared" si="969"/>
        <v>0</v>
      </c>
      <c r="IQ62" s="2" t="s">
        <v>98</v>
      </c>
      <c r="JH62" s="9">
        <f t="shared" si="941"/>
        <v>0</v>
      </c>
      <c r="JJ62" s="2">
        <v>25</v>
      </c>
      <c r="JK62" s="2">
        <v>25</v>
      </c>
      <c r="JM62" s="63">
        <f t="shared" si="970"/>
        <v>0</v>
      </c>
      <c r="JP62" s="2" t="s">
        <v>98</v>
      </c>
      <c r="KG62" s="9">
        <f t="shared" si="942"/>
        <v>0</v>
      </c>
      <c r="KI62" s="2">
        <v>25</v>
      </c>
      <c r="KJ62" s="2">
        <v>25</v>
      </c>
      <c r="KL62" s="63">
        <f t="shared" si="971"/>
        <v>0</v>
      </c>
    </row>
    <row r="63" spans="1:298" ht="14" x14ac:dyDescent="0.35">
      <c r="B63" s="2" t="s">
        <v>99</v>
      </c>
      <c r="C63" s="19">
        <f>$B$4-F63-H63-J63</f>
        <v>744</v>
      </c>
      <c r="D63" s="19">
        <f t="shared" si="931"/>
        <v>478.33</v>
      </c>
      <c r="E63" s="2">
        <v>265.67</v>
      </c>
      <c r="F63" s="2">
        <v>0</v>
      </c>
      <c r="G63" s="121">
        <f t="shared" si="60"/>
        <v>0</v>
      </c>
      <c r="H63" s="2">
        <v>0</v>
      </c>
      <c r="I63" s="121">
        <f t="shared" si="3"/>
        <v>0</v>
      </c>
      <c r="J63" s="2">
        <v>0</v>
      </c>
      <c r="K63" s="121">
        <f t="shared" si="4"/>
        <v>0</v>
      </c>
      <c r="L63" s="2">
        <v>0</v>
      </c>
      <c r="M63" s="121">
        <f t="shared" si="5"/>
        <v>100</v>
      </c>
      <c r="N63" s="121">
        <f t="shared" si="6"/>
        <v>100</v>
      </c>
      <c r="O63" s="135">
        <f t="shared" si="944"/>
        <v>0</v>
      </c>
      <c r="P63" s="121">
        <f t="shared" si="945"/>
        <v>0.58369532258064516</v>
      </c>
      <c r="Q63" s="2">
        <f t="shared" ref="Q63:Q72" si="976">L63/$B$4</f>
        <v>0</v>
      </c>
      <c r="R63" s="9">
        <f t="shared" si="947"/>
        <v>744</v>
      </c>
      <c r="S63" s="46">
        <v>10856.733</v>
      </c>
      <c r="T63" s="2">
        <v>25</v>
      </c>
      <c r="U63" s="2">
        <v>25</v>
      </c>
      <c r="V63" s="2">
        <v>25</v>
      </c>
      <c r="W63" s="2">
        <f t="shared" si="948"/>
        <v>100</v>
      </c>
      <c r="Z63" s="2" t="s">
        <v>99</v>
      </c>
      <c r="AA63" s="19">
        <f t="shared" si="840"/>
        <v>732</v>
      </c>
      <c r="AB63" s="19">
        <f t="shared" si="932"/>
        <v>448.05999999999995</v>
      </c>
      <c r="AC63" s="2">
        <v>283.94000000000005</v>
      </c>
      <c r="AD63" s="2">
        <v>0</v>
      </c>
      <c r="AE63" s="2">
        <f t="shared" si="842"/>
        <v>0</v>
      </c>
      <c r="AF63" s="2">
        <v>12</v>
      </c>
      <c r="AG63" s="2">
        <f t="shared" si="842"/>
        <v>1.6129032258064516E-2</v>
      </c>
      <c r="AH63" s="2">
        <v>0</v>
      </c>
      <c r="AI63" s="2">
        <f t="shared" si="842"/>
        <v>0</v>
      </c>
      <c r="AJ63" s="2">
        <v>0</v>
      </c>
      <c r="AK63" s="2">
        <f t="shared" si="933"/>
        <v>0.9838709677419355</v>
      </c>
      <c r="AL63" s="2">
        <f t="shared" si="934"/>
        <v>0.9838709677419355</v>
      </c>
      <c r="AM63" s="128">
        <f t="shared" si="935"/>
        <v>0</v>
      </c>
      <c r="AN63" s="2">
        <f t="shared" si="936"/>
        <v>0.60642478494623653</v>
      </c>
      <c r="AO63" s="2">
        <f t="shared" si="937"/>
        <v>0</v>
      </c>
      <c r="AP63" s="2">
        <v>0</v>
      </c>
      <c r="AQ63" s="9">
        <f t="shared" si="352"/>
        <v>744</v>
      </c>
      <c r="AR63" s="22">
        <v>11279.501</v>
      </c>
      <c r="AS63" s="2">
        <v>25</v>
      </c>
      <c r="AT63" s="2">
        <v>25</v>
      </c>
      <c r="AU63" s="2">
        <v>25</v>
      </c>
      <c r="AV63" s="63">
        <f t="shared" si="949"/>
        <v>1</v>
      </c>
      <c r="AY63" s="2" t="s">
        <v>99</v>
      </c>
      <c r="AZ63" s="2">
        <f t="shared" si="938"/>
        <v>717.73</v>
      </c>
      <c r="BA63" s="2">
        <f t="shared" si="939"/>
        <v>345.77</v>
      </c>
      <c r="BB63" s="2">
        <f>'[43]UNIT DATA'!L6</f>
        <v>371.96000000000004</v>
      </c>
      <c r="BC63" s="2">
        <f>'[43]UNIT DATA'!M6</f>
        <v>2.27</v>
      </c>
      <c r="BD63" s="2">
        <f t="shared" si="950"/>
        <v>3.1527777777777778E-3</v>
      </c>
      <c r="BE63" s="2">
        <f>'[43]UNIT DATA'!$N6</f>
        <v>0</v>
      </c>
      <c r="BF63" s="2">
        <f t="shared" si="951"/>
        <v>0</v>
      </c>
      <c r="BG63" s="2">
        <f>'[43]UNIT DATA'!$O6</f>
        <v>0</v>
      </c>
      <c r="BH63" s="2">
        <f t="shared" si="952"/>
        <v>0</v>
      </c>
      <c r="BI63" s="2">
        <f>'[43]UNIT DATA'!$P6</f>
        <v>0</v>
      </c>
      <c r="BJ63" s="2">
        <f t="shared" si="972"/>
        <v>0.99684722222222222</v>
      </c>
      <c r="BK63" s="2">
        <f t="shared" si="973"/>
        <v>0.99684722222222222</v>
      </c>
      <c r="BL63" s="128">
        <f t="shared" si="953"/>
        <v>6.5222388231237797E-3</v>
      </c>
      <c r="BM63" s="2">
        <f t="shared" si="974"/>
        <v>0.48855222222222228</v>
      </c>
      <c r="BN63" s="2">
        <f t="shared" si="975"/>
        <v>0</v>
      </c>
      <c r="BO63" s="2">
        <f>'[43]UNIT DATA'!Q6</f>
        <v>1</v>
      </c>
      <c r="BP63" s="9">
        <f t="shared" si="358"/>
        <v>720</v>
      </c>
      <c r="BQ63" s="44">
        <f>'[43]UNIT DATA'!$F6</f>
        <v>8793.94</v>
      </c>
      <c r="BR63" s="2">
        <v>25</v>
      </c>
      <c r="BS63" s="2">
        <v>25</v>
      </c>
      <c r="BT63" s="2">
        <f>'[43]UNIT DATA'!$E6</f>
        <v>25</v>
      </c>
      <c r="BU63" s="63">
        <f t="shared" si="954"/>
        <v>1</v>
      </c>
      <c r="BX63" s="2" t="s">
        <v>99</v>
      </c>
      <c r="BY63" s="2">
        <f t="shared" si="955"/>
        <v>705.92</v>
      </c>
      <c r="BZ63" s="2">
        <f t="shared" si="956"/>
        <v>356.17</v>
      </c>
      <c r="CA63" s="2">
        <f>'[44]UNIT DATA'!L6</f>
        <v>349.75</v>
      </c>
      <c r="CB63" s="106">
        <v>38.08</v>
      </c>
      <c r="CC63" s="2">
        <f t="shared" si="957"/>
        <v>5.1182795698924727E-2</v>
      </c>
      <c r="CD63" s="2">
        <f>'[44]UNIT DATA'!$N6</f>
        <v>0</v>
      </c>
      <c r="CE63" s="2">
        <f t="shared" si="957"/>
        <v>0</v>
      </c>
      <c r="CF63" s="2">
        <f>'[44]UNIT DATA'!$O6</f>
        <v>0</v>
      </c>
      <c r="CG63" s="2">
        <f t="shared" si="957"/>
        <v>0</v>
      </c>
      <c r="CH63" s="2">
        <f>'[44]UNIT DATA'!$P6</f>
        <v>0</v>
      </c>
      <c r="CI63" s="2">
        <f t="shared" si="958"/>
        <v>0.94881720430107519</v>
      </c>
      <c r="CJ63" s="2">
        <f t="shared" si="959"/>
        <v>0.94881720430107519</v>
      </c>
      <c r="CK63" s="128">
        <f t="shared" si="960"/>
        <v>9.6588459099556115E-2</v>
      </c>
      <c r="CL63" s="2">
        <f t="shared" si="961"/>
        <v>0.27332655913978493</v>
      </c>
      <c r="CM63" s="2">
        <f t="shared" si="962"/>
        <v>0</v>
      </c>
      <c r="CN63" s="2">
        <f>'[44]UNIT DATA'!$Q6</f>
        <v>1</v>
      </c>
      <c r="CO63" s="9">
        <f t="shared" si="368"/>
        <v>744.00000000000011</v>
      </c>
      <c r="CP63" s="2">
        <f>'[44]UNIT DATA'!$F6</f>
        <v>5083.8739999999998</v>
      </c>
      <c r="CQ63" s="2">
        <v>25</v>
      </c>
      <c r="CR63" s="2">
        <v>25</v>
      </c>
      <c r="CS63" s="2">
        <f>'[44]UNIT DATA'!$E6</f>
        <v>25</v>
      </c>
      <c r="CT63" s="63">
        <f t="shared" si="963"/>
        <v>0.99999999999999989</v>
      </c>
      <c r="CW63" s="2" t="s">
        <v>99</v>
      </c>
      <c r="DN63" s="9">
        <f t="shared" si="370"/>
        <v>0</v>
      </c>
      <c r="DP63" s="2">
        <v>25</v>
      </c>
      <c r="DQ63" s="2">
        <v>25</v>
      </c>
      <c r="DS63" s="63">
        <f t="shared" si="964"/>
        <v>0</v>
      </c>
      <c r="DV63" s="2" t="s">
        <v>99</v>
      </c>
      <c r="EM63" s="9">
        <f t="shared" si="372"/>
        <v>0</v>
      </c>
      <c r="EO63" s="2">
        <v>25</v>
      </c>
      <c r="EP63" s="2">
        <v>25</v>
      </c>
      <c r="ER63" s="63">
        <f t="shared" si="965"/>
        <v>0</v>
      </c>
      <c r="EU63" s="2" t="s">
        <v>99</v>
      </c>
      <c r="FL63" s="9">
        <f t="shared" si="374"/>
        <v>0</v>
      </c>
      <c r="FN63" s="2">
        <v>25</v>
      </c>
      <c r="FO63" s="2">
        <v>25</v>
      </c>
      <c r="FQ63" s="63">
        <f t="shared" si="966"/>
        <v>0</v>
      </c>
      <c r="FT63" s="2" t="s">
        <v>99</v>
      </c>
      <c r="GK63" s="9">
        <f t="shared" si="376"/>
        <v>0</v>
      </c>
      <c r="GM63" s="2">
        <v>25</v>
      </c>
      <c r="GN63" s="2">
        <v>25</v>
      </c>
      <c r="GP63" s="63">
        <f t="shared" si="967"/>
        <v>0</v>
      </c>
      <c r="GS63" s="2" t="s">
        <v>99</v>
      </c>
      <c r="HJ63" s="9">
        <f t="shared" si="378"/>
        <v>0</v>
      </c>
      <c r="HL63" s="2">
        <v>25</v>
      </c>
      <c r="HM63" s="2">
        <v>25</v>
      </c>
      <c r="HO63" s="63">
        <f t="shared" si="968"/>
        <v>0</v>
      </c>
      <c r="HR63" s="2" t="s">
        <v>99</v>
      </c>
      <c r="II63" s="9">
        <f t="shared" si="940"/>
        <v>0</v>
      </c>
      <c r="IK63" s="2">
        <v>25</v>
      </c>
      <c r="IL63" s="2">
        <v>25</v>
      </c>
      <c r="IN63" s="63">
        <f t="shared" si="969"/>
        <v>0</v>
      </c>
      <c r="IQ63" s="2" t="s">
        <v>99</v>
      </c>
      <c r="JH63" s="9">
        <f t="shared" si="941"/>
        <v>0</v>
      </c>
      <c r="JJ63" s="2">
        <v>25</v>
      </c>
      <c r="JK63" s="2">
        <v>25</v>
      </c>
      <c r="JM63" s="63">
        <f t="shared" si="970"/>
        <v>0</v>
      </c>
      <c r="JP63" s="2" t="s">
        <v>99</v>
      </c>
      <c r="KG63" s="9">
        <f t="shared" si="942"/>
        <v>0</v>
      </c>
      <c r="KI63" s="2">
        <v>25</v>
      </c>
      <c r="KJ63" s="2">
        <v>25</v>
      </c>
      <c r="KL63" s="63">
        <f t="shared" si="971"/>
        <v>0</v>
      </c>
    </row>
    <row r="64" spans="1:298" ht="14" x14ac:dyDescent="0.35">
      <c r="B64" s="2" t="s">
        <v>100</v>
      </c>
      <c r="C64" s="19">
        <f t="shared" si="943"/>
        <v>566.91</v>
      </c>
      <c r="D64" s="19">
        <f t="shared" si="931"/>
        <v>389.56999999999994</v>
      </c>
      <c r="E64" s="2">
        <v>177.34</v>
      </c>
      <c r="F64" s="2">
        <v>177.09</v>
      </c>
      <c r="G64" s="121">
        <f t="shared" si="60"/>
        <v>23.802419354838712</v>
      </c>
      <c r="H64" s="2">
        <v>0</v>
      </c>
      <c r="I64" s="121">
        <f t="shared" si="3"/>
        <v>0</v>
      </c>
      <c r="J64" s="2">
        <v>0</v>
      </c>
      <c r="K64" s="121">
        <f t="shared" si="4"/>
        <v>0</v>
      </c>
      <c r="L64" s="2">
        <v>0</v>
      </c>
      <c r="M64" s="121">
        <f t="shared" si="5"/>
        <v>76.197580645161295</v>
      </c>
      <c r="N64" s="121">
        <f t="shared" si="6"/>
        <v>76.197580645161295</v>
      </c>
      <c r="O64" s="135">
        <f t="shared" si="944"/>
        <v>0.31251544135813364</v>
      </c>
      <c r="P64" s="121">
        <f t="shared" si="945"/>
        <v>0.53652752688172045</v>
      </c>
      <c r="Q64" s="2">
        <f t="shared" si="976"/>
        <v>0</v>
      </c>
      <c r="R64" s="9">
        <f t="shared" si="947"/>
        <v>744</v>
      </c>
      <c r="S64" s="46">
        <v>9979.4120000000003</v>
      </c>
      <c r="T64" s="2">
        <v>25</v>
      </c>
      <c r="U64" s="2">
        <v>25</v>
      </c>
      <c r="V64" s="2">
        <v>25</v>
      </c>
      <c r="W64" s="2">
        <f t="shared" si="948"/>
        <v>100</v>
      </c>
      <c r="Z64" s="2" t="s">
        <v>100</v>
      </c>
      <c r="AA64" s="19">
        <f t="shared" si="840"/>
        <v>730.52</v>
      </c>
      <c r="AB64" s="19">
        <f t="shared" si="932"/>
        <v>459.29999999999995</v>
      </c>
      <c r="AC64" s="2">
        <v>271.22000000000003</v>
      </c>
      <c r="AD64" s="2">
        <v>1.48</v>
      </c>
      <c r="AE64" s="2">
        <f t="shared" si="842"/>
        <v>1.9892473118279571E-3</v>
      </c>
      <c r="AF64" s="2">
        <v>12</v>
      </c>
      <c r="AG64" s="2">
        <f t="shared" si="842"/>
        <v>1.6129032258064516E-2</v>
      </c>
      <c r="AH64" s="2">
        <v>0</v>
      </c>
      <c r="AI64" s="2">
        <f t="shared" si="842"/>
        <v>0</v>
      </c>
      <c r="AJ64" s="2">
        <v>0</v>
      </c>
      <c r="AK64" s="2">
        <f t="shared" si="933"/>
        <v>0.98188172043010746</v>
      </c>
      <c r="AL64" s="2">
        <f t="shared" si="934"/>
        <v>0.98188172043010746</v>
      </c>
      <c r="AM64" s="128">
        <f t="shared" si="935"/>
        <v>3.2119449628890146E-3</v>
      </c>
      <c r="AN64" s="2">
        <f t="shared" si="936"/>
        <v>0.61950983870967746</v>
      </c>
      <c r="AO64" s="2">
        <f t="shared" si="937"/>
        <v>0</v>
      </c>
      <c r="AP64" s="2">
        <v>1</v>
      </c>
      <c r="AQ64" s="9">
        <f t="shared" si="352"/>
        <v>744</v>
      </c>
      <c r="AR64" s="22">
        <v>11522.883</v>
      </c>
      <c r="AS64" s="2">
        <v>25</v>
      </c>
      <c r="AT64" s="2">
        <v>25</v>
      </c>
      <c r="AU64" s="2">
        <v>25</v>
      </c>
      <c r="AV64" s="63">
        <f t="shared" si="949"/>
        <v>0.99999999999999989</v>
      </c>
      <c r="AY64" s="2" t="s">
        <v>100</v>
      </c>
      <c r="AZ64" s="2">
        <f t="shared" si="938"/>
        <v>717.73</v>
      </c>
      <c r="BA64" s="2">
        <f t="shared" si="939"/>
        <v>378.31999999999988</v>
      </c>
      <c r="BB64" s="2">
        <f>'[43]UNIT DATA'!L7</f>
        <v>339.41000000000014</v>
      </c>
      <c r="BC64" s="2">
        <f>'[43]UNIT DATA'!M7</f>
        <v>2.27</v>
      </c>
      <c r="BD64" s="2">
        <f t="shared" si="950"/>
        <v>3.1527777777777778E-3</v>
      </c>
      <c r="BE64" s="2">
        <f>'[43]UNIT DATA'!$N7</f>
        <v>0</v>
      </c>
      <c r="BF64" s="2">
        <f t="shared" si="951"/>
        <v>0</v>
      </c>
      <c r="BG64" s="2">
        <f>'[43]UNIT DATA'!$O7</f>
        <v>0</v>
      </c>
      <c r="BH64" s="2">
        <f t="shared" si="952"/>
        <v>0</v>
      </c>
      <c r="BI64" s="2">
        <f>'[43]UNIT DATA'!$P7</f>
        <v>0</v>
      </c>
      <c r="BJ64" s="2">
        <f t="shared" si="972"/>
        <v>0.99684722222222222</v>
      </c>
      <c r="BK64" s="2">
        <f t="shared" si="973"/>
        <v>0.99684722222222222</v>
      </c>
      <c r="BL64" s="128">
        <f t="shared" si="953"/>
        <v>5.9644236580046793E-3</v>
      </c>
      <c r="BM64" s="2">
        <f t="shared" si="974"/>
        <v>0.54523722222222226</v>
      </c>
      <c r="BN64" s="2">
        <f t="shared" si="975"/>
        <v>0</v>
      </c>
      <c r="BO64" s="2">
        <f>'[43]UNIT DATA'!Q7</f>
        <v>1</v>
      </c>
      <c r="BP64" s="9">
        <f t="shared" si="358"/>
        <v>720</v>
      </c>
      <c r="BQ64" s="44">
        <f>'[43]UNIT DATA'!$F7</f>
        <v>9814.27</v>
      </c>
      <c r="BR64" s="2">
        <v>25</v>
      </c>
      <c r="BS64" s="2">
        <v>25</v>
      </c>
      <c r="BT64" s="2">
        <f>'[43]UNIT DATA'!$E7</f>
        <v>25</v>
      </c>
      <c r="BU64" s="63">
        <f t="shared" si="954"/>
        <v>1</v>
      </c>
      <c r="BX64" s="2" t="s">
        <v>100</v>
      </c>
      <c r="BY64" s="2">
        <f t="shared" si="955"/>
        <v>705.92</v>
      </c>
      <c r="BZ64" s="2">
        <f t="shared" si="956"/>
        <v>251.86</v>
      </c>
      <c r="CA64" s="2">
        <f>'[44]UNIT DATA'!L7</f>
        <v>454.06</v>
      </c>
      <c r="CB64" s="106">
        <v>38.08</v>
      </c>
      <c r="CC64" s="2">
        <f t="shared" si="957"/>
        <v>5.1182795698924727E-2</v>
      </c>
      <c r="CD64" s="2">
        <f>'[44]UNIT DATA'!$N7</f>
        <v>0</v>
      </c>
      <c r="CE64" s="2">
        <f t="shared" si="957"/>
        <v>0</v>
      </c>
      <c r="CF64" s="2">
        <f>'[44]UNIT DATA'!$O7</f>
        <v>0</v>
      </c>
      <c r="CG64" s="2">
        <f t="shared" si="957"/>
        <v>0</v>
      </c>
      <c r="CH64" s="2">
        <f>'[44]UNIT DATA'!$P7</f>
        <v>0</v>
      </c>
      <c r="CI64" s="2">
        <f t="shared" si="958"/>
        <v>0.94881720430107519</v>
      </c>
      <c r="CJ64" s="2">
        <f t="shared" si="959"/>
        <v>0.94881720430107519</v>
      </c>
      <c r="CK64" s="128">
        <f t="shared" si="960"/>
        <v>0.1313375181071946</v>
      </c>
      <c r="CL64" s="2">
        <f t="shared" si="961"/>
        <v>0.29502612903225806</v>
      </c>
      <c r="CM64" s="2">
        <f t="shared" si="962"/>
        <v>0</v>
      </c>
      <c r="CN64" s="2">
        <f>'[44]UNIT DATA'!$Q7</f>
        <v>1</v>
      </c>
      <c r="CO64" s="9">
        <f t="shared" si="368"/>
        <v>744.00000000000011</v>
      </c>
      <c r="CP64" s="2">
        <f>'[44]UNIT DATA'!$F7</f>
        <v>5487.4859999999999</v>
      </c>
      <c r="CQ64" s="2">
        <v>25</v>
      </c>
      <c r="CR64" s="2">
        <v>25</v>
      </c>
      <c r="CS64" s="2">
        <f>'[44]UNIT DATA'!$E7</f>
        <v>25</v>
      </c>
      <c r="CT64" s="63">
        <f t="shared" si="963"/>
        <v>0.99999999999999989</v>
      </c>
      <c r="CW64" s="2" t="s">
        <v>100</v>
      </c>
      <c r="DN64" s="9">
        <f t="shared" si="370"/>
        <v>0</v>
      </c>
      <c r="DP64" s="2">
        <v>25</v>
      </c>
      <c r="DQ64" s="2">
        <v>25</v>
      </c>
      <c r="DS64" s="63">
        <f t="shared" si="964"/>
        <v>0</v>
      </c>
      <c r="DV64" s="2" t="s">
        <v>100</v>
      </c>
      <c r="EM64" s="9">
        <f t="shared" si="372"/>
        <v>0</v>
      </c>
      <c r="EO64" s="2">
        <v>25</v>
      </c>
      <c r="EP64" s="2">
        <v>25</v>
      </c>
      <c r="ER64" s="63">
        <f t="shared" si="965"/>
        <v>0</v>
      </c>
      <c r="EU64" s="2" t="s">
        <v>100</v>
      </c>
      <c r="FL64" s="9">
        <f t="shared" si="374"/>
        <v>0</v>
      </c>
      <c r="FN64" s="2">
        <v>25</v>
      </c>
      <c r="FO64" s="2">
        <v>25</v>
      </c>
      <c r="FQ64" s="63">
        <f t="shared" si="966"/>
        <v>0</v>
      </c>
      <c r="FT64" s="2" t="s">
        <v>100</v>
      </c>
      <c r="GK64" s="9">
        <f t="shared" si="376"/>
        <v>0</v>
      </c>
      <c r="GM64" s="2">
        <v>25</v>
      </c>
      <c r="GN64" s="2">
        <v>25</v>
      </c>
      <c r="GP64" s="63">
        <f t="shared" si="967"/>
        <v>0</v>
      </c>
      <c r="GS64" s="2" t="s">
        <v>100</v>
      </c>
      <c r="HJ64" s="9">
        <f t="shared" si="378"/>
        <v>0</v>
      </c>
      <c r="HL64" s="2">
        <v>25</v>
      </c>
      <c r="HM64" s="2">
        <v>25</v>
      </c>
      <c r="HO64" s="63">
        <f t="shared" si="968"/>
        <v>0</v>
      </c>
      <c r="HR64" s="2" t="s">
        <v>100</v>
      </c>
      <c r="II64" s="9">
        <f t="shared" si="940"/>
        <v>0</v>
      </c>
      <c r="IK64" s="2">
        <v>25</v>
      </c>
      <c r="IL64" s="2">
        <v>25</v>
      </c>
      <c r="IN64" s="63">
        <f t="shared" si="969"/>
        <v>0</v>
      </c>
      <c r="IQ64" s="2" t="s">
        <v>100</v>
      </c>
      <c r="JH64" s="9">
        <f t="shared" si="941"/>
        <v>0</v>
      </c>
      <c r="JJ64" s="2">
        <v>25</v>
      </c>
      <c r="JK64" s="2">
        <v>25</v>
      </c>
      <c r="JM64" s="63">
        <f t="shared" si="970"/>
        <v>0</v>
      </c>
      <c r="JP64" s="2" t="s">
        <v>100</v>
      </c>
      <c r="KG64" s="9">
        <f t="shared" si="942"/>
        <v>0</v>
      </c>
      <c r="KI64" s="2">
        <v>25</v>
      </c>
      <c r="KJ64" s="2">
        <v>25</v>
      </c>
      <c r="KL64" s="63">
        <f t="shared" si="971"/>
        <v>0</v>
      </c>
    </row>
    <row r="65" spans="1:298" ht="14" x14ac:dyDescent="0.35">
      <c r="B65" s="2" t="s">
        <v>101</v>
      </c>
      <c r="C65" s="19">
        <f>$B$4-F65-H65-J65</f>
        <v>744</v>
      </c>
      <c r="D65" s="19">
        <f t="shared" si="931"/>
        <v>528.95000000000005</v>
      </c>
      <c r="E65" s="2">
        <v>215.05</v>
      </c>
      <c r="F65" s="2">
        <v>0</v>
      </c>
      <c r="G65" s="121">
        <f t="shared" si="60"/>
        <v>0</v>
      </c>
      <c r="H65" s="2">
        <v>0</v>
      </c>
      <c r="I65" s="121">
        <f t="shared" si="3"/>
        <v>0</v>
      </c>
      <c r="J65" s="2">
        <v>0</v>
      </c>
      <c r="K65" s="121">
        <f t="shared" si="4"/>
        <v>0</v>
      </c>
      <c r="L65" s="2">
        <v>0</v>
      </c>
      <c r="M65" s="121">
        <f t="shared" si="5"/>
        <v>100</v>
      </c>
      <c r="N65" s="121">
        <f t="shared" si="6"/>
        <v>100</v>
      </c>
      <c r="O65" s="135">
        <f t="shared" si="944"/>
        <v>0</v>
      </c>
      <c r="P65" s="121">
        <f t="shared" si="945"/>
        <v>0.66705381720430101</v>
      </c>
      <c r="Q65" s="2">
        <f t="shared" si="976"/>
        <v>0</v>
      </c>
      <c r="R65" s="9">
        <f t="shared" si="947"/>
        <v>744</v>
      </c>
      <c r="S65" s="46">
        <v>12407.200999999999</v>
      </c>
      <c r="T65" s="2">
        <v>25</v>
      </c>
      <c r="U65" s="2">
        <v>25</v>
      </c>
      <c r="V65" s="2">
        <v>25</v>
      </c>
      <c r="W65" s="2">
        <f>SUM(G65,I65,K65,N65,Q65)</f>
        <v>100</v>
      </c>
      <c r="Z65" s="2" t="s">
        <v>101</v>
      </c>
      <c r="AA65" s="19">
        <f t="shared" si="840"/>
        <v>732</v>
      </c>
      <c r="AB65" s="19">
        <f t="shared" ref="AB65:AB70" si="977">$Z$4-AC65-AD65-AF65-AH65</f>
        <v>556.95000000000005</v>
      </c>
      <c r="AC65" s="2">
        <v>175.04999999999995</v>
      </c>
      <c r="AD65" s="2">
        <v>0</v>
      </c>
      <c r="AE65" s="2">
        <f t="shared" si="842"/>
        <v>0</v>
      </c>
      <c r="AF65" s="2">
        <v>12</v>
      </c>
      <c r="AG65" s="2">
        <f t="shared" si="842"/>
        <v>1.6129032258064516E-2</v>
      </c>
      <c r="AH65" s="2">
        <v>0</v>
      </c>
      <c r="AI65" s="2">
        <f t="shared" si="842"/>
        <v>0</v>
      </c>
      <c r="AJ65" s="2">
        <v>0</v>
      </c>
      <c r="AK65" s="2">
        <f t="shared" si="933"/>
        <v>0.9838709677419355</v>
      </c>
      <c r="AL65" s="2">
        <f t="shared" si="934"/>
        <v>0.9838709677419355</v>
      </c>
      <c r="AM65" s="128">
        <f t="shared" si="935"/>
        <v>0</v>
      </c>
      <c r="AN65" s="2">
        <f t="shared" si="936"/>
        <v>0.71246440860215055</v>
      </c>
      <c r="AO65" s="2">
        <f t="shared" si="937"/>
        <v>0</v>
      </c>
      <c r="AP65" s="2">
        <v>0</v>
      </c>
      <c r="AQ65" s="9">
        <f t="shared" si="352"/>
        <v>744</v>
      </c>
      <c r="AR65" s="22">
        <v>13251.838</v>
      </c>
      <c r="AS65" s="2">
        <v>25</v>
      </c>
      <c r="AT65" s="2">
        <v>25</v>
      </c>
      <c r="AU65" s="2">
        <v>25</v>
      </c>
      <c r="AV65" s="63">
        <f>SUM(AE65,AG65,AI65,AL65,AO65)</f>
        <v>1</v>
      </c>
      <c r="AY65" s="2" t="s">
        <v>101</v>
      </c>
      <c r="AZ65" s="2">
        <f t="shared" si="938"/>
        <v>504.25</v>
      </c>
      <c r="BA65" s="2">
        <f t="shared" si="939"/>
        <v>262.82999999999993</v>
      </c>
      <c r="BB65" s="2">
        <f>'[43]UNIT DATA'!L8</f>
        <v>241.42000000000007</v>
      </c>
      <c r="BC65" s="2">
        <f>'[43]UNIT DATA'!M8</f>
        <v>215.75</v>
      </c>
      <c r="BD65" s="2">
        <f t="shared" si="950"/>
        <v>0.29965277777777777</v>
      </c>
      <c r="BE65" s="2">
        <f>'[43]UNIT DATA'!$N8</f>
        <v>0</v>
      </c>
      <c r="BF65" s="2">
        <f t="shared" si="951"/>
        <v>0</v>
      </c>
      <c r="BG65" s="2">
        <f>'[43]UNIT DATA'!$O8</f>
        <v>0</v>
      </c>
      <c r="BH65" s="2">
        <f t="shared" si="952"/>
        <v>0</v>
      </c>
      <c r="BI65" s="2">
        <f>'[43]UNIT DATA'!$P8</f>
        <v>0</v>
      </c>
      <c r="BJ65" s="2">
        <f t="shared" si="972"/>
        <v>0.70034722222222223</v>
      </c>
      <c r="BK65" s="2">
        <f t="shared" si="973"/>
        <v>0.70034722222222223</v>
      </c>
      <c r="BL65" s="128">
        <f t="shared" si="953"/>
        <v>0.45081282126290284</v>
      </c>
      <c r="BM65" s="2">
        <f t="shared" si="974"/>
        <v>0.37269722222222224</v>
      </c>
      <c r="BN65" s="2">
        <f t="shared" si="975"/>
        <v>0</v>
      </c>
      <c r="BO65" s="2">
        <f>'[43]UNIT DATA'!Q8</f>
        <v>1</v>
      </c>
      <c r="BP65" s="9">
        <f t="shared" si="358"/>
        <v>720</v>
      </c>
      <c r="BQ65" s="44">
        <f>'[43]UNIT DATA'!$F8</f>
        <v>6708.55</v>
      </c>
      <c r="BR65" s="2">
        <v>25</v>
      </c>
      <c r="BS65" s="2">
        <v>25</v>
      </c>
      <c r="BT65" s="2">
        <f>'[43]UNIT DATA'!$E8</f>
        <v>25</v>
      </c>
      <c r="BU65" s="63">
        <f>SUM(BD65,BF65,BH65,BK65,BN65)</f>
        <v>1</v>
      </c>
      <c r="BX65" s="2" t="s">
        <v>101</v>
      </c>
      <c r="BY65" s="2">
        <f t="shared" si="955"/>
        <v>705.92</v>
      </c>
      <c r="BZ65" s="2">
        <f t="shared" si="956"/>
        <v>450.66</v>
      </c>
      <c r="CA65" s="2">
        <f>'[44]UNIT DATA'!L8</f>
        <v>255.26</v>
      </c>
      <c r="CB65" s="106">
        <v>38.08</v>
      </c>
      <c r="CC65" s="2">
        <f>CB65/$BX$4</f>
        <v>5.1182795698924727E-2</v>
      </c>
      <c r="CD65" s="2">
        <f>'[44]UNIT DATA'!$N8</f>
        <v>0</v>
      </c>
      <c r="CE65" s="2">
        <f>CD65/$BX$4</f>
        <v>0</v>
      </c>
      <c r="CF65" s="2">
        <f>'[44]UNIT DATA'!$O8</f>
        <v>0</v>
      </c>
      <c r="CG65" s="2">
        <f>CF65/$BX$4</f>
        <v>0</v>
      </c>
      <c r="CH65" s="2">
        <f>'[44]UNIT DATA'!$P8</f>
        <v>0</v>
      </c>
      <c r="CI65" s="2">
        <f>BY65/$BX$4</f>
        <v>0.94881720430107519</v>
      </c>
      <c r="CJ65" s="2">
        <f>(BY65-CH65)/$BX$4</f>
        <v>0.94881720430107519</v>
      </c>
      <c r="CK65" s="128">
        <f>IF((AND(BZ65=0,CB65=0)),0,(CB65+CH65)/(BZ65+CB65+CH65))</f>
        <v>7.791463763964479E-2</v>
      </c>
      <c r="CL65" s="2">
        <f>CP65/($BX$4*CR65)</f>
        <v>0.47727096774193545</v>
      </c>
      <c r="CM65" s="2">
        <f>CH65/$BX$4</f>
        <v>0</v>
      </c>
      <c r="CN65" s="2">
        <f>'[44]UNIT DATA'!$Q8</f>
        <v>1</v>
      </c>
      <c r="CO65" s="9">
        <f t="shared" si="368"/>
        <v>744.00000000000011</v>
      </c>
      <c r="CP65" s="2">
        <f>'[44]UNIT DATA'!$F8</f>
        <v>8877.24</v>
      </c>
      <c r="CQ65" s="2">
        <v>25</v>
      </c>
      <c r="CR65" s="2">
        <v>25</v>
      </c>
      <c r="CS65" s="2">
        <f>'[44]UNIT DATA'!$E8</f>
        <v>25</v>
      </c>
      <c r="CT65" s="63">
        <f>SUM(CC65,CE65,CG65,CJ65,CM65)</f>
        <v>0.99999999999999989</v>
      </c>
      <c r="CW65" s="2" t="s">
        <v>101</v>
      </c>
      <c r="DN65" s="9">
        <f t="shared" si="370"/>
        <v>0</v>
      </c>
      <c r="DP65" s="2">
        <v>25</v>
      </c>
      <c r="DQ65" s="2">
        <v>25</v>
      </c>
      <c r="DS65" s="63">
        <f>SUM(DB65,DD65,DF65,DI65,DL65)</f>
        <v>0</v>
      </c>
      <c r="DV65" s="2" t="s">
        <v>101</v>
      </c>
      <c r="EM65" s="9">
        <f t="shared" si="372"/>
        <v>0</v>
      </c>
      <c r="EO65" s="2">
        <v>25</v>
      </c>
      <c r="EP65" s="2">
        <v>25</v>
      </c>
      <c r="ER65" s="63">
        <f>SUM(EA65,EC65,EE65,EH65,EK65)</f>
        <v>0</v>
      </c>
      <c r="EU65" s="2" t="s">
        <v>101</v>
      </c>
      <c r="FL65" s="9">
        <f t="shared" si="374"/>
        <v>0</v>
      </c>
      <c r="FN65" s="2">
        <v>25</v>
      </c>
      <c r="FO65" s="2">
        <v>25</v>
      </c>
      <c r="FQ65" s="63">
        <f>SUM(EZ65,FB65,FD65,FG65,FJ65)</f>
        <v>0</v>
      </c>
      <c r="FT65" s="2" t="s">
        <v>101</v>
      </c>
      <c r="GK65" s="9">
        <f t="shared" si="376"/>
        <v>0</v>
      </c>
      <c r="GM65" s="2">
        <v>25</v>
      </c>
      <c r="GN65" s="2">
        <v>25</v>
      </c>
      <c r="GP65" s="63">
        <f>SUM(FY65,GA65,GC65,GF65,GI65)</f>
        <v>0</v>
      </c>
      <c r="GS65" s="2" t="s">
        <v>101</v>
      </c>
      <c r="HJ65" s="9">
        <f t="shared" si="378"/>
        <v>0</v>
      </c>
      <c r="HL65" s="2">
        <v>25</v>
      </c>
      <c r="HM65" s="2">
        <v>25</v>
      </c>
      <c r="HO65" s="63">
        <f>SUM(GX65,GZ65,HB65,HE65,HH65)</f>
        <v>0</v>
      </c>
      <c r="HR65" s="2" t="s">
        <v>101</v>
      </c>
      <c r="II65" s="9">
        <f t="shared" si="940"/>
        <v>0</v>
      </c>
      <c r="IK65" s="2">
        <v>25</v>
      </c>
      <c r="IL65" s="2">
        <v>25</v>
      </c>
      <c r="IN65" s="63">
        <f>SUM(HW65,HY65,IA65,ID65,IG65)</f>
        <v>0</v>
      </c>
      <c r="IQ65" s="2" t="s">
        <v>101</v>
      </c>
      <c r="JH65" s="9">
        <f t="shared" si="941"/>
        <v>0</v>
      </c>
      <c r="JJ65" s="2">
        <v>25</v>
      </c>
      <c r="JK65" s="2">
        <v>25</v>
      </c>
      <c r="JM65" s="63">
        <f>SUM(IV65,IX65,IZ65,JC65,JF65)</f>
        <v>0</v>
      </c>
      <c r="JP65" s="2" t="s">
        <v>101</v>
      </c>
      <c r="KG65" s="9">
        <f t="shared" si="942"/>
        <v>0</v>
      </c>
      <c r="KI65" s="2">
        <v>25</v>
      </c>
      <c r="KJ65" s="2">
        <v>25</v>
      </c>
      <c r="KL65" s="63">
        <f>SUM(JU65,JW65,JY65,KB65,KE65)</f>
        <v>0</v>
      </c>
    </row>
    <row r="66" spans="1:298" ht="14" x14ac:dyDescent="0.35">
      <c r="B66" s="2" t="s">
        <v>102</v>
      </c>
      <c r="C66" s="19">
        <f t="shared" si="943"/>
        <v>744</v>
      </c>
      <c r="D66" s="19">
        <f t="shared" si="931"/>
        <v>393.03</v>
      </c>
      <c r="E66" s="2">
        <v>350.97</v>
      </c>
      <c r="F66" s="2">
        <v>0</v>
      </c>
      <c r="G66" s="121">
        <f t="shared" si="60"/>
        <v>0</v>
      </c>
      <c r="H66" s="2">
        <v>0</v>
      </c>
      <c r="I66" s="121">
        <f t="shared" si="3"/>
        <v>0</v>
      </c>
      <c r="J66" s="2">
        <v>0</v>
      </c>
      <c r="K66" s="121">
        <f t="shared" si="4"/>
        <v>0</v>
      </c>
      <c r="L66" s="2">
        <v>0</v>
      </c>
      <c r="M66" s="121">
        <f t="shared" si="5"/>
        <v>100</v>
      </c>
      <c r="N66" s="121">
        <f t="shared" si="6"/>
        <v>100</v>
      </c>
      <c r="O66" s="135">
        <f t="shared" si="944"/>
        <v>0</v>
      </c>
      <c r="P66" s="121">
        <f t="shared" si="945"/>
        <v>0.49855016129032254</v>
      </c>
      <c r="Q66" s="2">
        <f t="shared" si="976"/>
        <v>0</v>
      </c>
      <c r="R66" s="9">
        <f t="shared" si="947"/>
        <v>744</v>
      </c>
      <c r="S66" s="46">
        <v>9273.0329999999994</v>
      </c>
      <c r="T66" s="2">
        <v>25</v>
      </c>
      <c r="U66" s="2">
        <v>25</v>
      </c>
      <c r="V66" s="2">
        <v>25</v>
      </c>
      <c r="W66" s="2">
        <f t="shared" si="948"/>
        <v>100</v>
      </c>
      <c r="Z66" s="2" t="s">
        <v>102</v>
      </c>
      <c r="AA66" s="19">
        <f t="shared" si="840"/>
        <v>732</v>
      </c>
      <c r="AB66" s="19">
        <f t="shared" si="977"/>
        <v>508.39</v>
      </c>
      <c r="AC66" s="2">
        <v>223.61</v>
      </c>
      <c r="AD66" s="2">
        <v>0</v>
      </c>
      <c r="AE66" s="2">
        <f t="shared" si="842"/>
        <v>0</v>
      </c>
      <c r="AF66" s="2">
        <v>12</v>
      </c>
      <c r="AG66" s="2">
        <f t="shared" si="842"/>
        <v>1.6129032258064516E-2</v>
      </c>
      <c r="AH66" s="2">
        <v>0</v>
      </c>
      <c r="AI66" s="2">
        <f t="shared" si="842"/>
        <v>0</v>
      </c>
      <c r="AJ66" s="2">
        <v>0</v>
      </c>
      <c r="AK66" s="2">
        <f t="shared" si="933"/>
        <v>0.9838709677419355</v>
      </c>
      <c r="AL66" s="2">
        <f t="shared" si="934"/>
        <v>0.9838709677419355</v>
      </c>
      <c r="AM66" s="128">
        <f t="shared" si="935"/>
        <v>0</v>
      </c>
      <c r="AN66" s="2">
        <f t="shared" si="936"/>
        <v>0.65643102150537636</v>
      </c>
      <c r="AO66" s="2">
        <f t="shared" si="937"/>
        <v>0</v>
      </c>
      <c r="AP66" s="2">
        <v>0</v>
      </c>
      <c r="AQ66" s="9">
        <f t="shared" si="352"/>
        <v>744</v>
      </c>
      <c r="AR66" s="22">
        <v>12209.617</v>
      </c>
      <c r="AS66" s="2">
        <v>25</v>
      </c>
      <c r="AT66" s="2">
        <v>25</v>
      </c>
      <c r="AU66" s="2">
        <v>25</v>
      </c>
      <c r="AV66" s="63">
        <f t="shared" si="949"/>
        <v>1</v>
      </c>
      <c r="AY66" s="2" t="s">
        <v>102</v>
      </c>
      <c r="AZ66" s="2">
        <f t="shared" si="938"/>
        <v>717.73</v>
      </c>
      <c r="BA66" s="2">
        <f t="shared" si="939"/>
        <v>448.78999999999996</v>
      </c>
      <c r="BB66" s="2">
        <f>'[43]UNIT DATA'!L9</f>
        <v>268.94000000000005</v>
      </c>
      <c r="BC66" s="2">
        <f>'[43]UNIT DATA'!M9</f>
        <v>2.27</v>
      </c>
      <c r="BD66" s="2">
        <f t="shared" si="950"/>
        <v>3.1527777777777778E-3</v>
      </c>
      <c r="BE66" s="2">
        <f>'[43]UNIT DATA'!$N9</f>
        <v>0</v>
      </c>
      <c r="BF66" s="2">
        <f t="shared" si="951"/>
        <v>0</v>
      </c>
      <c r="BG66" s="2">
        <f>'[43]UNIT DATA'!$O9</f>
        <v>0</v>
      </c>
      <c r="BH66" s="2">
        <f t="shared" si="952"/>
        <v>0</v>
      </c>
      <c r="BI66" s="2">
        <f>'[43]UNIT DATA'!$P9</f>
        <v>0</v>
      </c>
      <c r="BJ66" s="2">
        <f t="shared" si="972"/>
        <v>0.99684722222222222</v>
      </c>
      <c r="BK66" s="2">
        <f t="shared" si="973"/>
        <v>0.99684722222222222</v>
      </c>
      <c r="BL66" s="128">
        <f t="shared" si="953"/>
        <v>5.0325898993482023E-3</v>
      </c>
      <c r="BM66" s="2">
        <f t="shared" si="974"/>
        <v>0.59491499999999997</v>
      </c>
      <c r="BN66" s="2">
        <f t="shared" si="975"/>
        <v>0</v>
      </c>
      <c r="BO66" s="2">
        <f>'[43]UNIT DATA'!Q9</f>
        <v>1</v>
      </c>
      <c r="BP66" s="9">
        <f t="shared" si="358"/>
        <v>720</v>
      </c>
      <c r="BQ66" s="44">
        <f>'[43]UNIT DATA'!$F9</f>
        <v>10708.47</v>
      </c>
      <c r="BR66" s="2">
        <v>25</v>
      </c>
      <c r="BS66" s="2">
        <v>25</v>
      </c>
      <c r="BT66" s="2">
        <f>'[43]UNIT DATA'!$E9</f>
        <v>25</v>
      </c>
      <c r="BU66" s="63">
        <f t="shared" si="954"/>
        <v>1</v>
      </c>
      <c r="BX66" s="2" t="s">
        <v>102</v>
      </c>
      <c r="BY66" s="2">
        <f t="shared" si="955"/>
        <v>705.92</v>
      </c>
      <c r="BZ66" s="2">
        <f t="shared" si="956"/>
        <v>454.19</v>
      </c>
      <c r="CA66" s="2">
        <f>'[44]UNIT DATA'!L9</f>
        <v>251.73</v>
      </c>
      <c r="CB66" s="106">
        <v>38.08</v>
      </c>
      <c r="CC66" s="2">
        <f t="shared" si="957"/>
        <v>5.1182795698924727E-2</v>
      </c>
      <c r="CD66" s="2">
        <f>'[44]UNIT DATA'!$N9</f>
        <v>0</v>
      </c>
      <c r="CE66" s="2">
        <f t="shared" si="957"/>
        <v>0</v>
      </c>
      <c r="CF66" s="2">
        <f>'[44]UNIT DATA'!$O9</f>
        <v>0</v>
      </c>
      <c r="CG66" s="2">
        <f t="shared" si="957"/>
        <v>0</v>
      </c>
      <c r="CH66" s="2">
        <f>'[44]UNIT DATA'!$P9</f>
        <v>0</v>
      </c>
      <c r="CI66" s="2">
        <f t="shared" ref="CI66:CI68" si="978">BY66/$BX$4</f>
        <v>0.94881720430107519</v>
      </c>
      <c r="CJ66" s="2">
        <f t="shared" ref="CJ66:CJ68" si="979">(BY66-CH66)/$BX$4</f>
        <v>0.94881720430107519</v>
      </c>
      <c r="CK66" s="128">
        <f t="shared" ref="CK66:CK68" si="980">IF((AND(BZ66=0,CB66=0)),0,(CB66+CH66)/(BZ66+CB66+CH66))</f>
        <v>7.7355922562821214E-2</v>
      </c>
      <c r="CL66" s="2">
        <f t="shared" ref="CL66:CL68" si="981">CP66/($BX$4*CR66)</f>
        <v>0.48729596774193545</v>
      </c>
      <c r="CM66" s="2">
        <f t="shared" ref="CM66:CM68" si="982">CH66/$BX$4</f>
        <v>0</v>
      </c>
      <c r="CN66" s="2">
        <f>'[44]UNIT DATA'!$Q9</f>
        <v>1</v>
      </c>
      <c r="CO66" s="9">
        <f t="shared" si="368"/>
        <v>744</v>
      </c>
      <c r="CP66" s="2">
        <f>'[44]UNIT DATA'!$F9</f>
        <v>9063.7049999999999</v>
      </c>
      <c r="CQ66" s="2">
        <v>25</v>
      </c>
      <c r="CR66" s="2">
        <v>25</v>
      </c>
      <c r="CS66" s="2">
        <f>'[44]UNIT DATA'!$E9</f>
        <v>25</v>
      </c>
      <c r="CT66" s="63">
        <f t="shared" si="963"/>
        <v>0.99999999999999989</v>
      </c>
      <c r="CW66" s="2" t="s">
        <v>102</v>
      </c>
      <c r="DN66" s="9">
        <f t="shared" si="370"/>
        <v>0</v>
      </c>
      <c r="DP66" s="2">
        <v>25</v>
      </c>
      <c r="DQ66" s="2">
        <v>25</v>
      </c>
      <c r="DS66" s="63">
        <f t="shared" si="964"/>
        <v>0</v>
      </c>
      <c r="DV66" s="2" t="s">
        <v>102</v>
      </c>
      <c r="EM66" s="9">
        <f t="shared" si="372"/>
        <v>0</v>
      </c>
      <c r="EO66" s="2">
        <v>25</v>
      </c>
      <c r="EP66" s="2">
        <v>25</v>
      </c>
      <c r="ER66" s="63">
        <f t="shared" si="965"/>
        <v>0</v>
      </c>
      <c r="EU66" s="2" t="s">
        <v>102</v>
      </c>
      <c r="FL66" s="9">
        <f t="shared" si="374"/>
        <v>0</v>
      </c>
      <c r="FN66" s="2">
        <v>25</v>
      </c>
      <c r="FO66" s="2">
        <v>25</v>
      </c>
      <c r="FQ66" s="63">
        <f t="shared" si="966"/>
        <v>0</v>
      </c>
      <c r="FT66" s="2" t="s">
        <v>102</v>
      </c>
      <c r="GK66" s="9">
        <f t="shared" si="376"/>
        <v>0</v>
      </c>
      <c r="GM66" s="2">
        <v>25</v>
      </c>
      <c r="GN66" s="2">
        <v>25</v>
      </c>
      <c r="GP66" s="63">
        <f t="shared" si="967"/>
        <v>0</v>
      </c>
      <c r="GS66" s="2" t="s">
        <v>102</v>
      </c>
      <c r="HJ66" s="9">
        <f t="shared" si="378"/>
        <v>0</v>
      </c>
      <c r="HL66" s="2">
        <v>25</v>
      </c>
      <c r="HM66" s="2">
        <v>25</v>
      </c>
      <c r="HO66" s="63">
        <f t="shared" si="968"/>
        <v>0</v>
      </c>
      <c r="HR66" s="2" t="s">
        <v>102</v>
      </c>
      <c r="II66" s="9">
        <f t="shared" si="940"/>
        <v>0</v>
      </c>
      <c r="IK66" s="2">
        <v>25</v>
      </c>
      <c r="IL66" s="2">
        <v>25</v>
      </c>
      <c r="IN66" s="63">
        <f t="shared" ref="IN66:IN68" si="983">SUM(HW66,HY66,IA66,ID66,IG66)</f>
        <v>0</v>
      </c>
      <c r="IQ66" s="2" t="s">
        <v>102</v>
      </c>
      <c r="JH66" s="9">
        <f t="shared" si="941"/>
        <v>0</v>
      </c>
      <c r="JJ66" s="2">
        <v>25</v>
      </c>
      <c r="JK66" s="2">
        <v>25</v>
      </c>
      <c r="JM66" s="63">
        <f t="shared" ref="JM66:JM68" si="984">SUM(IV66,IX66,IZ66,JC66,JF66)</f>
        <v>0</v>
      </c>
      <c r="JP66" s="2" t="s">
        <v>102</v>
      </c>
      <c r="KG66" s="9">
        <f t="shared" si="942"/>
        <v>0</v>
      </c>
      <c r="KI66" s="2">
        <v>25</v>
      </c>
      <c r="KJ66" s="2">
        <v>25</v>
      </c>
      <c r="KL66" s="63">
        <f t="shared" ref="KL66:KL68" si="985">SUM(JU66,JW66,JY66,KB66,KE66)</f>
        <v>0</v>
      </c>
    </row>
    <row r="67" spans="1:298" ht="14" x14ac:dyDescent="0.35">
      <c r="B67" s="2" t="s">
        <v>103</v>
      </c>
      <c r="C67" s="19">
        <f>$B$4-F67-H67-J67</f>
        <v>0</v>
      </c>
      <c r="D67" s="19">
        <f t="shared" si="931"/>
        <v>0</v>
      </c>
      <c r="E67" s="2">
        <v>0</v>
      </c>
      <c r="F67" s="2">
        <v>744</v>
      </c>
      <c r="G67" s="121">
        <f t="shared" si="60"/>
        <v>100</v>
      </c>
      <c r="H67" s="2">
        <v>0</v>
      </c>
      <c r="I67" s="121">
        <f t="shared" si="3"/>
        <v>0</v>
      </c>
      <c r="J67" s="2">
        <v>0</v>
      </c>
      <c r="K67" s="121">
        <f t="shared" si="4"/>
        <v>0</v>
      </c>
      <c r="L67" s="2">
        <v>0</v>
      </c>
      <c r="M67" s="121">
        <f t="shared" si="5"/>
        <v>0</v>
      </c>
      <c r="N67" s="121">
        <f t="shared" si="6"/>
        <v>0</v>
      </c>
      <c r="O67" s="135">
        <f t="shared" si="944"/>
        <v>1</v>
      </c>
      <c r="P67" s="121">
        <f t="shared" si="945"/>
        <v>0</v>
      </c>
      <c r="Q67" s="2">
        <f t="shared" si="976"/>
        <v>0</v>
      </c>
      <c r="R67" s="9">
        <f t="shared" si="947"/>
        <v>744</v>
      </c>
      <c r="S67" s="33">
        <v>0</v>
      </c>
      <c r="T67" s="2">
        <v>25</v>
      </c>
      <c r="U67" s="2">
        <v>25</v>
      </c>
      <c r="V67" s="2">
        <v>0</v>
      </c>
      <c r="W67" s="2">
        <f t="shared" si="948"/>
        <v>100</v>
      </c>
      <c r="Z67" s="2" t="s">
        <v>103</v>
      </c>
      <c r="AA67" s="19">
        <f t="shared" si="840"/>
        <v>0</v>
      </c>
      <c r="AB67" s="19">
        <f t="shared" si="977"/>
        <v>0</v>
      </c>
      <c r="AC67" s="2">
        <v>0</v>
      </c>
      <c r="AD67" s="2">
        <v>744</v>
      </c>
      <c r="AE67" s="2">
        <f t="shared" si="842"/>
        <v>1</v>
      </c>
      <c r="AF67" s="2">
        <v>0</v>
      </c>
      <c r="AG67" s="2">
        <f t="shared" si="842"/>
        <v>0</v>
      </c>
      <c r="AH67" s="2">
        <v>0</v>
      </c>
      <c r="AI67" s="2">
        <f t="shared" si="842"/>
        <v>0</v>
      </c>
      <c r="AJ67" s="2">
        <v>0</v>
      </c>
      <c r="AK67" s="2">
        <f t="shared" si="933"/>
        <v>0</v>
      </c>
      <c r="AL67" s="2">
        <f t="shared" si="934"/>
        <v>0</v>
      </c>
      <c r="AM67" s="128">
        <f t="shared" si="935"/>
        <v>1</v>
      </c>
      <c r="AN67" s="2">
        <f t="shared" si="936"/>
        <v>0</v>
      </c>
      <c r="AO67" s="2">
        <f t="shared" si="937"/>
        <v>0</v>
      </c>
      <c r="AP67" s="2">
        <v>0</v>
      </c>
      <c r="AQ67" s="9">
        <f t="shared" si="352"/>
        <v>744</v>
      </c>
      <c r="AR67" s="2">
        <v>0</v>
      </c>
      <c r="AS67" s="2">
        <v>25</v>
      </c>
      <c r="AT67" s="2">
        <v>25</v>
      </c>
      <c r="AU67" s="2">
        <v>25</v>
      </c>
      <c r="AV67" s="63">
        <f t="shared" si="949"/>
        <v>1</v>
      </c>
      <c r="AY67" s="2" t="s">
        <v>103</v>
      </c>
      <c r="AZ67" s="2">
        <f t="shared" si="938"/>
        <v>0</v>
      </c>
      <c r="BA67" s="2">
        <f t="shared" si="939"/>
        <v>0</v>
      </c>
      <c r="BB67" s="2">
        <f>'[43]UNIT DATA'!L10</f>
        <v>0</v>
      </c>
      <c r="BC67" s="2">
        <f>'[43]UNIT DATA'!M10</f>
        <v>720</v>
      </c>
      <c r="BD67" s="2">
        <f t="shared" si="950"/>
        <v>1</v>
      </c>
      <c r="BE67" s="2">
        <f>'[43]UNIT DATA'!$N10</f>
        <v>0</v>
      </c>
      <c r="BF67" s="2">
        <f t="shared" si="951"/>
        <v>0</v>
      </c>
      <c r="BG67" s="2">
        <f>'[43]UNIT DATA'!$O10</f>
        <v>0</v>
      </c>
      <c r="BH67" s="2">
        <f t="shared" si="952"/>
        <v>0</v>
      </c>
      <c r="BI67" s="2">
        <f>'[43]UNIT DATA'!$P10</f>
        <v>0</v>
      </c>
      <c r="BJ67" s="2">
        <f t="shared" si="972"/>
        <v>0</v>
      </c>
      <c r="BK67" s="2">
        <f t="shared" si="973"/>
        <v>0</v>
      </c>
      <c r="BL67" s="128">
        <f t="shared" si="953"/>
        <v>1</v>
      </c>
      <c r="BM67" s="2">
        <f t="shared" si="974"/>
        <v>0</v>
      </c>
      <c r="BN67" s="2">
        <f t="shared" si="975"/>
        <v>0</v>
      </c>
      <c r="BO67" s="2">
        <f>'[43]UNIT DATA'!Q10</f>
        <v>0</v>
      </c>
      <c r="BP67" s="9">
        <f t="shared" si="358"/>
        <v>720</v>
      </c>
      <c r="BQ67" s="34">
        <f>'[43]UNIT DATA'!$F10</f>
        <v>0</v>
      </c>
      <c r="BR67" s="2">
        <v>25</v>
      </c>
      <c r="BS67" s="2">
        <v>25</v>
      </c>
      <c r="BT67" s="2">
        <f>'[43]UNIT DATA'!$E10</f>
        <v>25</v>
      </c>
      <c r="BU67" s="63">
        <f t="shared" si="954"/>
        <v>1</v>
      </c>
      <c r="BX67" s="2" t="s">
        <v>103</v>
      </c>
      <c r="BY67" s="2">
        <f t="shared" si="955"/>
        <v>0</v>
      </c>
      <c r="BZ67" s="2">
        <f t="shared" si="956"/>
        <v>0</v>
      </c>
      <c r="CA67" s="2">
        <f>'[44]UNIT DATA'!L10</f>
        <v>0</v>
      </c>
      <c r="CB67" s="2">
        <f>'[44]UNIT DATA'!M10</f>
        <v>744</v>
      </c>
      <c r="CC67" s="2">
        <f t="shared" si="957"/>
        <v>1</v>
      </c>
      <c r="CD67" s="2">
        <f>'[44]UNIT DATA'!$N10</f>
        <v>0</v>
      </c>
      <c r="CE67" s="2">
        <f t="shared" si="957"/>
        <v>0</v>
      </c>
      <c r="CF67" s="2">
        <f>'[44]UNIT DATA'!$O10</f>
        <v>0</v>
      </c>
      <c r="CG67" s="2">
        <f t="shared" si="957"/>
        <v>0</v>
      </c>
      <c r="CH67" s="2">
        <f>'[44]UNIT DATA'!$P10</f>
        <v>0</v>
      </c>
      <c r="CI67" s="2">
        <f t="shared" si="978"/>
        <v>0</v>
      </c>
      <c r="CJ67" s="2">
        <f t="shared" si="979"/>
        <v>0</v>
      </c>
      <c r="CK67" s="128">
        <f t="shared" si="980"/>
        <v>1</v>
      </c>
      <c r="CL67" s="2">
        <f t="shared" si="981"/>
        <v>0</v>
      </c>
      <c r="CM67" s="2">
        <f t="shared" si="982"/>
        <v>0</v>
      </c>
      <c r="CN67" s="2">
        <f>'[44]UNIT DATA'!$Q10</f>
        <v>0</v>
      </c>
      <c r="CO67" s="9">
        <f t="shared" si="368"/>
        <v>744</v>
      </c>
      <c r="CP67" s="2">
        <f>'[44]UNIT DATA'!$F10</f>
        <v>0</v>
      </c>
      <c r="CQ67" s="2">
        <v>25</v>
      </c>
      <c r="CR67" s="2">
        <v>25</v>
      </c>
      <c r="CS67" s="2">
        <f>'[44]UNIT DATA'!$E10</f>
        <v>25</v>
      </c>
      <c r="CT67" s="63">
        <f t="shared" si="963"/>
        <v>1</v>
      </c>
      <c r="CW67" s="2" t="s">
        <v>103</v>
      </c>
      <c r="DN67" s="9">
        <f t="shared" si="370"/>
        <v>0</v>
      </c>
      <c r="DP67" s="2">
        <v>25</v>
      </c>
      <c r="DQ67" s="2">
        <v>25</v>
      </c>
      <c r="DS67" s="63">
        <f t="shared" si="964"/>
        <v>0</v>
      </c>
      <c r="DV67" s="2" t="s">
        <v>103</v>
      </c>
      <c r="EM67" s="9">
        <f t="shared" si="372"/>
        <v>0</v>
      </c>
      <c r="EO67" s="2">
        <v>25</v>
      </c>
      <c r="EP67" s="2">
        <v>25</v>
      </c>
      <c r="ER67" s="63">
        <f t="shared" si="965"/>
        <v>0</v>
      </c>
      <c r="EU67" s="2" t="s">
        <v>103</v>
      </c>
      <c r="FL67" s="9">
        <f t="shared" si="374"/>
        <v>0</v>
      </c>
      <c r="FN67" s="2">
        <v>25</v>
      </c>
      <c r="FO67" s="2">
        <v>25</v>
      </c>
      <c r="FQ67" s="63">
        <f t="shared" si="966"/>
        <v>0</v>
      </c>
      <c r="FT67" s="2" t="s">
        <v>103</v>
      </c>
      <c r="GK67" s="9">
        <f t="shared" si="376"/>
        <v>0</v>
      </c>
      <c r="GM67" s="2">
        <v>25</v>
      </c>
      <c r="GN67" s="2">
        <v>25</v>
      </c>
      <c r="GP67" s="63">
        <f t="shared" si="967"/>
        <v>0</v>
      </c>
      <c r="GS67" s="2" t="s">
        <v>103</v>
      </c>
      <c r="HJ67" s="9">
        <f t="shared" si="378"/>
        <v>0</v>
      </c>
      <c r="HL67" s="2">
        <v>25</v>
      </c>
      <c r="HM67" s="2">
        <v>25</v>
      </c>
      <c r="HO67" s="63">
        <f t="shared" si="968"/>
        <v>0</v>
      </c>
      <c r="HR67" s="2" t="s">
        <v>103</v>
      </c>
      <c r="II67" s="9">
        <f t="shared" si="940"/>
        <v>0</v>
      </c>
      <c r="IK67" s="2">
        <v>25</v>
      </c>
      <c r="IL67" s="2">
        <v>25</v>
      </c>
      <c r="IN67" s="63">
        <f t="shared" si="983"/>
        <v>0</v>
      </c>
      <c r="IQ67" s="2" t="s">
        <v>103</v>
      </c>
      <c r="JH67" s="9">
        <f t="shared" si="941"/>
        <v>0</v>
      </c>
      <c r="JJ67" s="2">
        <v>25</v>
      </c>
      <c r="JK67" s="2">
        <v>25</v>
      </c>
      <c r="JM67" s="63">
        <f t="shared" si="984"/>
        <v>0</v>
      </c>
      <c r="JP67" s="2" t="s">
        <v>103</v>
      </c>
      <c r="KG67" s="9">
        <f t="shared" si="942"/>
        <v>0</v>
      </c>
      <c r="KI67" s="2">
        <v>25</v>
      </c>
      <c r="KJ67" s="2">
        <v>25</v>
      </c>
      <c r="KL67" s="63">
        <f t="shared" si="985"/>
        <v>0</v>
      </c>
    </row>
    <row r="68" spans="1:298" ht="14" x14ac:dyDescent="0.35">
      <c r="B68" s="2" t="s">
        <v>104</v>
      </c>
      <c r="C68" s="19">
        <f>$B$4-F68-H68-J68</f>
        <v>522.96</v>
      </c>
      <c r="D68" s="19">
        <f t="shared" si="931"/>
        <v>353.91000000000008</v>
      </c>
      <c r="E68" s="2">
        <v>169.05</v>
      </c>
      <c r="F68" s="2">
        <v>221.04</v>
      </c>
      <c r="G68" s="121">
        <f t="shared" si="60"/>
        <v>29.709677419354836</v>
      </c>
      <c r="H68" s="2">
        <v>0</v>
      </c>
      <c r="I68" s="121">
        <f t="shared" si="3"/>
        <v>0</v>
      </c>
      <c r="J68" s="2">
        <v>0</v>
      </c>
      <c r="K68" s="121">
        <f t="shared" si="4"/>
        <v>0</v>
      </c>
      <c r="L68" s="2">
        <v>0</v>
      </c>
      <c r="M68" s="121">
        <f t="shared" si="5"/>
        <v>70.290322580645167</v>
      </c>
      <c r="N68" s="121">
        <f t="shared" si="6"/>
        <v>70.290322580645167</v>
      </c>
      <c r="O68" s="135">
        <f t="shared" si="944"/>
        <v>0.3844508218105922</v>
      </c>
      <c r="P68" s="121">
        <f t="shared" si="945"/>
        <v>0.46455752688172047</v>
      </c>
      <c r="Q68" s="2">
        <f t="shared" si="976"/>
        <v>0</v>
      </c>
      <c r="R68" s="9">
        <f t="shared" si="947"/>
        <v>744</v>
      </c>
      <c r="S68" s="46">
        <v>8640.77</v>
      </c>
      <c r="T68" s="2">
        <v>25</v>
      </c>
      <c r="U68" s="2">
        <v>25</v>
      </c>
      <c r="V68" s="2">
        <v>25</v>
      </c>
      <c r="W68" s="2">
        <f t="shared" si="948"/>
        <v>100</v>
      </c>
      <c r="Z68" s="2" t="s">
        <v>104</v>
      </c>
      <c r="AA68" s="19">
        <f t="shared" si="840"/>
        <v>732</v>
      </c>
      <c r="AB68" s="19">
        <f t="shared" si="977"/>
        <v>495.49999999999989</v>
      </c>
      <c r="AC68" s="19">
        <v>236.50000000000011</v>
      </c>
      <c r="AD68" s="2">
        <v>0</v>
      </c>
      <c r="AE68" s="2">
        <f t="shared" si="842"/>
        <v>0</v>
      </c>
      <c r="AF68" s="2">
        <v>12</v>
      </c>
      <c r="AG68" s="2">
        <f t="shared" si="842"/>
        <v>1.6129032258064516E-2</v>
      </c>
      <c r="AH68" s="2">
        <v>0</v>
      </c>
      <c r="AI68" s="2">
        <f t="shared" si="842"/>
        <v>0</v>
      </c>
      <c r="AJ68" s="2">
        <v>0</v>
      </c>
      <c r="AK68" s="2">
        <f t="shared" si="933"/>
        <v>0.9838709677419355</v>
      </c>
      <c r="AL68" s="2">
        <f t="shared" si="934"/>
        <v>0.9838709677419355</v>
      </c>
      <c r="AM68" s="128">
        <f t="shared" si="935"/>
        <v>0</v>
      </c>
      <c r="AN68" s="2">
        <f t="shared" si="936"/>
        <v>0.64640704301075269</v>
      </c>
      <c r="AO68" s="2">
        <f t="shared" si="937"/>
        <v>0</v>
      </c>
      <c r="AP68" s="2">
        <v>0</v>
      </c>
      <c r="AQ68" s="9">
        <f t="shared" si="352"/>
        <v>744</v>
      </c>
      <c r="AR68" s="22">
        <v>12023.171</v>
      </c>
      <c r="AS68" s="2">
        <v>25</v>
      </c>
      <c r="AT68" s="2">
        <v>25</v>
      </c>
      <c r="AU68" s="2">
        <v>25</v>
      </c>
      <c r="AV68" s="63">
        <f t="shared" si="949"/>
        <v>1</v>
      </c>
      <c r="AY68" s="2" t="s">
        <v>104</v>
      </c>
      <c r="AZ68" s="2">
        <f t="shared" si="938"/>
        <v>717.73</v>
      </c>
      <c r="BA68" s="2">
        <f t="shared" si="939"/>
        <v>444.61000000000013</v>
      </c>
      <c r="BB68" s="2">
        <f>'[43]UNIT DATA'!L11</f>
        <v>273.11999999999989</v>
      </c>
      <c r="BC68" s="2">
        <f>'[43]UNIT DATA'!M11</f>
        <v>2.27</v>
      </c>
      <c r="BD68" s="2">
        <f t="shared" si="950"/>
        <v>3.1527777777777778E-3</v>
      </c>
      <c r="BE68" s="2">
        <f>'[43]UNIT DATA'!$N11</f>
        <v>0</v>
      </c>
      <c r="BF68" s="2">
        <f t="shared" si="951"/>
        <v>0</v>
      </c>
      <c r="BG68" s="2">
        <f>'[43]UNIT DATA'!$O11</f>
        <v>0</v>
      </c>
      <c r="BH68" s="2">
        <f t="shared" si="952"/>
        <v>0</v>
      </c>
      <c r="BI68" s="2">
        <f>'[43]UNIT DATA'!$P11</f>
        <v>0</v>
      </c>
      <c r="BJ68" s="2">
        <f t="shared" si="972"/>
        <v>0.99684722222222222</v>
      </c>
      <c r="BK68" s="2">
        <f t="shared" si="973"/>
        <v>0.99684722222222222</v>
      </c>
      <c r="BL68" s="128">
        <f t="shared" si="953"/>
        <v>5.0796634443250974E-3</v>
      </c>
      <c r="BM68" s="2">
        <f t="shared" si="974"/>
        <v>0.59070388888888892</v>
      </c>
      <c r="BN68" s="2">
        <f t="shared" si="975"/>
        <v>0</v>
      </c>
      <c r="BO68" s="2">
        <f>'[43]UNIT DATA'!Q11</f>
        <v>1</v>
      </c>
      <c r="BP68" s="9">
        <f t="shared" si="358"/>
        <v>720</v>
      </c>
      <c r="BQ68" s="44">
        <f>'[43]UNIT DATA'!$F11</f>
        <v>10632.67</v>
      </c>
      <c r="BR68" s="2">
        <v>25</v>
      </c>
      <c r="BS68" s="2">
        <v>25</v>
      </c>
      <c r="BT68" s="2">
        <f>'[43]UNIT DATA'!$E11</f>
        <v>25</v>
      </c>
      <c r="BU68" s="63">
        <f t="shared" si="954"/>
        <v>1</v>
      </c>
      <c r="BX68" s="2" t="s">
        <v>104</v>
      </c>
      <c r="BY68" s="2">
        <f t="shared" si="955"/>
        <v>705.92</v>
      </c>
      <c r="BZ68" s="2">
        <f t="shared" si="956"/>
        <v>434.89000000000004</v>
      </c>
      <c r="CA68" s="2">
        <f>'[44]UNIT DATA'!L11</f>
        <v>271.02999999999997</v>
      </c>
      <c r="CB68" s="106">
        <v>38.08</v>
      </c>
      <c r="CC68" s="2">
        <f t="shared" si="957"/>
        <v>5.1182795698924727E-2</v>
      </c>
      <c r="CD68" s="2">
        <f>'[44]UNIT DATA'!$N11</f>
        <v>0</v>
      </c>
      <c r="CE68" s="2">
        <f t="shared" si="957"/>
        <v>0</v>
      </c>
      <c r="CF68" s="2">
        <f>'[44]UNIT DATA'!$O11</f>
        <v>0</v>
      </c>
      <c r="CG68" s="2">
        <f t="shared" si="957"/>
        <v>0</v>
      </c>
      <c r="CH68" s="2">
        <f>'[44]UNIT DATA'!$P11</f>
        <v>0</v>
      </c>
      <c r="CI68" s="2">
        <f t="shared" si="978"/>
        <v>0.94881720430107519</v>
      </c>
      <c r="CJ68" s="2">
        <f t="shared" si="979"/>
        <v>0.94881720430107519</v>
      </c>
      <c r="CK68" s="128">
        <f t="shared" si="980"/>
        <v>8.051250607860963E-2</v>
      </c>
      <c r="CL68" s="2">
        <f t="shared" si="981"/>
        <v>0.49180672043010748</v>
      </c>
      <c r="CM68" s="2">
        <f t="shared" si="982"/>
        <v>0</v>
      </c>
      <c r="CN68" s="2">
        <f>'[44]UNIT DATA'!$Q11</f>
        <v>1</v>
      </c>
      <c r="CO68" s="9">
        <f t="shared" si="368"/>
        <v>744.00000000000011</v>
      </c>
      <c r="CP68" s="2">
        <f>'[44]UNIT DATA'!$F11</f>
        <v>9147.6049999999996</v>
      </c>
      <c r="CQ68" s="2">
        <v>25</v>
      </c>
      <c r="CR68" s="2">
        <v>25</v>
      </c>
      <c r="CS68" s="2">
        <f>'[44]UNIT DATA'!$E11</f>
        <v>25</v>
      </c>
      <c r="CT68" s="63">
        <f t="shared" si="963"/>
        <v>0.99999999999999989</v>
      </c>
      <c r="CW68" s="2" t="s">
        <v>104</v>
      </c>
      <c r="DN68" s="9">
        <f t="shared" si="370"/>
        <v>0</v>
      </c>
      <c r="DP68" s="2">
        <v>25</v>
      </c>
      <c r="DQ68" s="2">
        <v>25</v>
      </c>
      <c r="DS68" s="63">
        <f t="shared" si="964"/>
        <v>0</v>
      </c>
      <c r="DV68" s="2" t="s">
        <v>104</v>
      </c>
      <c r="EM68" s="9">
        <f t="shared" si="372"/>
        <v>0</v>
      </c>
      <c r="EO68" s="2">
        <v>25</v>
      </c>
      <c r="EP68" s="2">
        <v>25</v>
      </c>
      <c r="ER68" s="63">
        <f t="shared" si="965"/>
        <v>0</v>
      </c>
      <c r="EU68" s="2" t="s">
        <v>104</v>
      </c>
      <c r="FL68" s="9">
        <f t="shared" si="374"/>
        <v>0</v>
      </c>
      <c r="FN68" s="2">
        <v>25</v>
      </c>
      <c r="FO68" s="2">
        <v>25</v>
      </c>
      <c r="FQ68" s="63">
        <f t="shared" si="966"/>
        <v>0</v>
      </c>
      <c r="FT68" s="2" t="s">
        <v>104</v>
      </c>
      <c r="GK68" s="9">
        <f t="shared" si="376"/>
        <v>0</v>
      </c>
      <c r="GM68" s="2">
        <v>25</v>
      </c>
      <c r="GN68" s="2">
        <v>25</v>
      </c>
      <c r="GP68" s="63">
        <f t="shared" si="967"/>
        <v>0</v>
      </c>
      <c r="GS68" s="2" t="s">
        <v>104</v>
      </c>
      <c r="HJ68" s="9">
        <f t="shared" si="378"/>
        <v>0</v>
      </c>
      <c r="HL68" s="2">
        <v>25</v>
      </c>
      <c r="HM68" s="2">
        <v>25</v>
      </c>
      <c r="HO68" s="63">
        <f t="shared" si="968"/>
        <v>0</v>
      </c>
      <c r="HR68" s="2" t="s">
        <v>104</v>
      </c>
      <c r="II68" s="9">
        <f t="shared" si="940"/>
        <v>0</v>
      </c>
      <c r="IK68" s="2">
        <v>25</v>
      </c>
      <c r="IL68" s="2">
        <v>25</v>
      </c>
      <c r="IN68" s="63">
        <f t="shared" si="983"/>
        <v>0</v>
      </c>
      <c r="IQ68" s="2" t="s">
        <v>104</v>
      </c>
      <c r="JH68" s="9">
        <f t="shared" si="941"/>
        <v>0</v>
      </c>
      <c r="JJ68" s="2">
        <v>25</v>
      </c>
      <c r="JK68" s="2">
        <v>25</v>
      </c>
      <c r="JM68" s="63">
        <f t="shared" si="984"/>
        <v>0</v>
      </c>
      <c r="JP68" s="2" t="s">
        <v>104</v>
      </c>
      <c r="KG68" s="9">
        <f t="shared" si="942"/>
        <v>0</v>
      </c>
      <c r="KI68" s="2">
        <v>25</v>
      </c>
      <c r="KJ68" s="2">
        <v>25</v>
      </c>
      <c r="KL68" s="63">
        <f t="shared" si="985"/>
        <v>0</v>
      </c>
    </row>
    <row r="69" spans="1:298" ht="14" x14ac:dyDescent="0.35">
      <c r="A69" s="17" t="s">
        <v>115</v>
      </c>
      <c r="B69" s="12" t="s">
        <v>95</v>
      </c>
      <c r="C69" s="19">
        <f>$B$4-F69-H69-J69</f>
        <v>742.72</v>
      </c>
      <c r="D69" s="19">
        <f t="shared" si="931"/>
        <v>546.73</v>
      </c>
      <c r="E69" s="2">
        <v>195.99</v>
      </c>
      <c r="F69" s="2">
        <v>1.28</v>
      </c>
      <c r="G69" s="121">
        <f t="shared" si="60"/>
        <v>0.17204301075268819</v>
      </c>
      <c r="H69" s="2">
        <v>0</v>
      </c>
      <c r="I69" s="121">
        <f t="shared" si="3"/>
        <v>0</v>
      </c>
      <c r="J69" s="2">
        <v>0</v>
      </c>
      <c r="K69" s="121">
        <f t="shared" si="4"/>
        <v>0</v>
      </c>
      <c r="L69" s="2">
        <v>0</v>
      </c>
      <c r="M69" s="121">
        <f t="shared" si="5"/>
        <v>99.827956989247312</v>
      </c>
      <c r="N69" s="121">
        <f t="shared" si="6"/>
        <v>99.827956989247312</v>
      </c>
      <c r="O69" s="135">
        <f t="shared" si="944"/>
        <v>2.3357238006605722E-3</v>
      </c>
      <c r="P69" s="121">
        <f t="shared" si="945"/>
        <v>0.69355602150537632</v>
      </c>
      <c r="Q69" s="2">
        <f t="shared" si="976"/>
        <v>0</v>
      </c>
      <c r="R69" s="9">
        <f t="shared" si="947"/>
        <v>744</v>
      </c>
      <c r="S69" s="46">
        <v>12900.142</v>
      </c>
      <c r="T69" s="2">
        <v>25</v>
      </c>
      <c r="U69" s="2">
        <v>25</v>
      </c>
      <c r="V69" s="2">
        <v>25</v>
      </c>
      <c r="W69" s="2">
        <f>SUM(G69,I69,K69,N69,Q69)</f>
        <v>100</v>
      </c>
      <c r="Y69" s="17" t="s">
        <v>115</v>
      </c>
      <c r="Z69" s="12" t="s">
        <v>95</v>
      </c>
      <c r="AA69" s="19">
        <f t="shared" si="840"/>
        <v>732</v>
      </c>
      <c r="AB69" s="19">
        <f t="shared" si="977"/>
        <v>617.53</v>
      </c>
      <c r="AC69" s="2">
        <v>114.47000000000003</v>
      </c>
      <c r="AD69" s="2">
        <v>0</v>
      </c>
      <c r="AE69" s="2">
        <f t="shared" si="842"/>
        <v>0</v>
      </c>
      <c r="AF69" s="2">
        <v>12</v>
      </c>
      <c r="AG69" s="2">
        <f t="shared" si="842"/>
        <v>1.6129032258064516E-2</v>
      </c>
      <c r="AH69" s="2">
        <v>0</v>
      </c>
      <c r="AI69" s="2">
        <f t="shared" si="842"/>
        <v>0</v>
      </c>
      <c r="AJ69" s="2">
        <v>0</v>
      </c>
      <c r="AK69" s="2">
        <f t="shared" si="933"/>
        <v>0.9838709677419355</v>
      </c>
      <c r="AL69" s="2">
        <f t="shared" si="934"/>
        <v>0.9838709677419355</v>
      </c>
      <c r="AM69" s="128">
        <f t="shared" si="935"/>
        <v>0</v>
      </c>
      <c r="AN69" s="2">
        <f t="shared" si="936"/>
        <v>0.77736989247311827</v>
      </c>
      <c r="AO69" s="2">
        <f t="shared" si="937"/>
        <v>0</v>
      </c>
      <c r="AP69" s="2">
        <v>0</v>
      </c>
      <c r="AQ69" s="9">
        <f t="shared" si="352"/>
        <v>744</v>
      </c>
      <c r="AR69" s="22">
        <v>14459.08</v>
      </c>
      <c r="AS69" s="2">
        <v>25</v>
      </c>
      <c r="AT69" s="2">
        <v>25</v>
      </c>
      <c r="AU69" s="2">
        <v>25</v>
      </c>
      <c r="AV69" s="63">
        <f>SUM(AE69,AG69,AI69,AL69,AO69)</f>
        <v>1</v>
      </c>
      <c r="AX69" s="17" t="s">
        <v>115</v>
      </c>
      <c r="AY69" s="12" t="s">
        <v>95</v>
      </c>
      <c r="AZ69" s="2">
        <f t="shared" si="938"/>
        <v>718.28</v>
      </c>
      <c r="BA69" s="2">
        <f t="shared" si="939"/>
        <v>40.880000000000024</v>
      </c>
      <c r="BB69" s="2">
        <f>'[43]UNIT DATA'!L12</f>
        <v>677.4</v>
      </c>
      <c r="BC69" s="2">
        <f>'[43]UNIT DATA'!M12</f>
        <v>1.72</v>
      </c>
      <c r="BD69" s="2">
        <f t="shared" si="950"/>
        <v>2.3888888888888887E-3</v>
      </c>
      <c r="BE69" s="2">
        <f>'[43]UNIT DATA'!$N12</f>
        <v>0</v>
      </c>
      <c r="BF69" s="2">
        <f t="shared" si="951"/>
        <v>0</v>
      </c>
      <c r="BG69" s="2">
        <f>'[43]UNIT DATA'!$O12</f>
        <v>0</v>
      </c>
      <c r="BH69" s="2">
        <f t="shared" si="952"/>
        <v>0</v>
      </c>
      <c r="BI69" s="2">
        <f>'[43]UNIT DATA'!$P12</f>
        <v>0</v>
      </c>
      <c r="BJ69" s="2">
        <f>AZ69/$AY$4</f>
        <v>0.99761111111111112</v>
      </c>
      <c r="BK69" s="2">
        <f>(AZ69-BI69)/$AY$4</f>
        <v>0.99761111111111112</v>
      </c>
      <c r="BL69" s="128">
        <f>IF((AND(BA69=0,BC69=0)),0,(BC69+BI69)/(BA69+BC69+BI69))</f>
        <v>4.037558685446007E-2</v>
      </c>
      <c r="BM69" s="2">
        <f>BQ69/($AY$4*BS69)</f>
        <v>5.5969444444444447E-2</v>
      </c>
      <c r="BN69" s="2">
        <f>BI69/$AY$4</f>
        <v>0</v>
      </c>
      <c r="BO69" s="2">
        <f>'[43]UNIT DATA'!Q12</f>
        <v>1</v>
      </c>
      <c r="BP69" s="9">
        <f t="shared" si="358"/>
        <v>720</v>
      </c>
      <c r="BQ69" s="44">
        <f>'[43]UNIT DATA'!$F12</f>
        <v>1007.45</v>
      </c>
      <c r="BR69" s="2">
        <v>25</v>
      </c>
      <c r="BS69" s="2">
        <v>25</v>
      </c>
      <c r="BT69" s="2">
        <f>'[43]UNIT DATA'!$E12</f>
        <v>25</v>
      </c>
      <c r="BU69" s="63">
        <f>SUM(BD69,BF69,BH69,BK69,BN69)</f>
        <v>1</v>
      </c>
      <c r="BW69" s="17" t="s">
        <v>115</v>
      </c>
      <c r="BX69" s="12" t="s">
        <v>95</v>
      </c>
      <c r="BY69" s="2">
        <f>$BX$4-CB69-CD69-CF69</f>
        <v>0</v>
      </c>
      <c r="BZ69" s="2">
        <f>$BX$4-CA69-CB69-CD69-CF69</f>
        <v>0</v>
      </c>
      <c r="CA69" s="2">
        <f>'[44]UNIT DATA'!L12</f>
        <v>0</v>
      </c>
      <c r="CB69" s="2">
        <f>'[44]UNIT DATA'!M12</f>
        <v>744</v>
      </c>
      <c r="CC69" s="2">
        <f>CB69/$BX$4</f>
        <v>1</v>
      </c>
      <c r="CD69" s="2">
        <f>'[44]UNIT DATA'!$N12</f>
        <v>0</v>
      </c>
      <c r="CE69" s="2">
        <f>CD69/$BX$4</f>
        <v>0</v>
      </c>
      <c r="CF69" s="2">
        <f>'[44]UNIT DATA'!$O12</f>
        <v>0</v>
      </c>
      <c r="CG69" s="2">
        <f>CF69/$BX$4</f>
        <v>0</v>
      </c>
      <c r="CH69" s="2">
        <f>'[44]UNIT DATA'!$P12</f>
        <v>0</v>
      </c>
      <c r="CI69" s="2">
        <f>BY69/$BX$4</f>
        <v>0</v>
      </c>
      <c r="CJ69" s="2">
        <f>(BY69-CH69)/$BX$4</f>
        <v>0</v>
      </c>
      <c r="CK69" s="128">
        <f>IF((AND(BZ69=0,CB69=0)),0,(CB69+CH69)/(BZ69+CB69+CH69))</f>
        <v>1</v>
      </c>
      <c r="CL69" s="2">
        <f>CP69/($BX$4*CR69)</f>
        <v>0</v>
      </c>
      <c r="CM69" s="2">
        <f>CH69/$BX$4</f>
        <v>0</v>
      </c>
      <c r="CN69" s="2">
        <f>'[44]UNIT DATA'!$Q12</f>
        <v>0</v>
      </c>
      <c r="CO69" s="9">
        <f t="shared" si="368"/>
        <v>744</v>
      </c>
      <c r="CP69" s="2">
        <f>'[44]UNIT DATA'!$F12</f>
        <v>0</v>
      </c>
      <c r="CQ69" s="2">
        <v>25</v>
      </c>
      <c r="CR69" s="2">
        <v>25</v>
      </c>
      <c r="CS69" s="2">
        <f>'[44]UNIT DATA'!$E12</f>
        <v>25</v>
      </c>
      <c r="CT69" s="63">
        <f>SUM(CC69,CE69,CG69,CJ69,CM69)</f>
        <v>1</v>
      </c>
      <c r="CV69" s="17" t="s">
        <v>115</v>
      </c>
      <c r="CW69" s="12" t="s">
        <v>95</v>
      </c>
      <c r="DN69" s="9">
        <f t="shared" si="370"/>
        <v>0</v>
      </c>
      <c r="DP69" s="2">
        <v>25</v>
      </c>
      <c r="DQ69" s="2">
        <v>25</v>
      </c>
      <c r="DS69" s="63">
        <f>SUM(DB69,DD69,DF69,DI69,DL69)</f>
        <v>0</v>
      </c>
      <c r="DU69" s="17" t="s">
        <v>115</v>
      </c>
      <c r="DV69" s="12" t="s">
        <v>95</v>
      </c>
      <c r="EM69" s="9">
        <f t="shared" si="372"/>
        <v>0</v>
      </c>
      <c r="EO69" s="2">
        <v>25</v>
      </c>
      <c r="EP69" s="2">
        <v>25</v>
      </c>
      <c r="ER69" s="63">
        <f>SUM(EA69,EC69,EE69,EH69,EK69)</f>
        <v>0</v>
      </c>
      <c r="ET69" s="17" t="s">
        <v>115</v>
      </c>
      <c r="EU69" s="12" t="s">
        <v>95</v>
      </c>
      <c r="FL69" s="9">
        <f t="shared" si="374"/>
        <v>0</v>
      </c>
      <c r="FN69" s="2">
        <v>25</v>
      </c>
      <c r="FO69" s="2">
        <v>25</v>
      </c>
      <c r="FQ69" s="63">
        <f>SUM(EZ69,FB69,FD69,FG69,FJ69)</f>
        <v>0</v>
      </c>
      <c r="FS69" s="17" t="s">
        <v>115</v>
      </c>
      <c r="FT69" s="12" t="s">
        <v>95</v>
      </c>
      <c r="GK69" s="9">
        <f t="shared" si="376"/>
        <v>0</v>
      </c>
      <c r="GM69" s="2">
        <v>25</v>
      </c>
      <c r="GN69" s="2">
        <v>25</v>
      </c>
      <c r="GP69" s="63">
        <f>SUM(FY69,GA69,GC69,GF69,GI69)</f>
        <v>0</v>
      </c>
      <c r="GR69" s="17" t="s">
        <v>115</v>
      </c>
      <c r="GS69" s="12" t="s">
        <v>95</v>
      </c>
      <c r="HJ69" s="9">
        <f t="shared" si="378"/>
        <v>0</v>
      </c>
      <c r="HL69" s="2">
        <v>25</v>
      </c>
      <c r="HM69" s="2">
        <v>25</v>
      </c>
      <c r="HO69" s="63">
        <f>SUM(GX69,GZ69,HB69,HE69,HH69)</f>
        <v>0</v>
      </c>
      <c r="HQ69" s="17" t="s">
        <v>115</v>
      </c>
      <c r="HR69" s="12" t="s">
        <v>95</v>
      </c>
      <c r="II69" s="9">
        <f t="shared" si="940"/>
        <v>0</v>
      </c>
      <c r="IK69" s="2">
        <v>25</v>
      </c>
      <c r="IL69" s="2">
        <v>25</v>
      </c>
      <c r="IN69" s="63">
        <f>SUM(HW69,HY69,IA69,ID69,IG69)</f>
        <v>0</v>
      </c>
      <c r="IP69" s="17" t="s">
        <v>115</v>
      </c>
      <c r="IQ69" s="12" t="s">
        <v>95</v>
      </c>
      <c r="JH69" s="9">
        <f t="shared" si="941"/>
        <v>0</v>
      </c>
      <c r="JJ69" s="2">
        <v>25</v>
      </c>
      <c r="JK69" s="2">
        <v>25</v>
      </c>
      <c r="JM69" s="63">
        <f>SUM(IV69,IX69,IZ69,JC69,JF69)</f>
        <v>0</v>
      </c>
      <c r="JO69" s="17" t="s">
        <v>115</v>
      </c>
      <c r="JP69" s="12" t="s">
        <v>95</v>
      </c>
      <c r="KG69" s="9">
        <f t="shared" si="942"/>
        <v>0</v>
      </c>
      <c r="KI69" s="2">
        <v>25</v>
      </c>
      <c r="KJ69" s="2">
        <v>25</v>
      </c>
      <c r="KL69" s="63">
        <f>SUM(JU69,JW69,JY69,KB69,KE69)</f>
        <v>0</v>
      </c>
    </row>
    <row r="70" spans="1:298" ht="14" x14ac:dyDescent="0.35">
      <c r="B70" s="12" t="s">
        <v>96</v>
      </c>
      <c r="C70" s="19">
        <f>$B$4-F70-H70-J70</f>
        <v>742.24</v>
      </c>
      <c r="D70" s="19">
        <f t="shared" si="931"/>
        <v>547.53</v>
      </c>
      <c r="E70" s="2">
        <v>194.71</v>
      </c>
      <c r="F70" s="2">
        <v>1.76</v>
      </c>
      <c r="G70" s="121">
        <f t="shared" si="60"/>
        <v>0.23655913978494625</v>
      </c>
      <c r="H70" s="2">
        <v>0</v>
      </c>
      <c r="I70" s="121">
        <f t="shared" si="3"/>
        <v>0</v>
      </c>
      <c r="J70" s="2">
        <v>0</v>
      </c>
      <c r="K70" s="121">
        <f t="shared" si="4"/>
        <v>0</v>
      </c>
      <c r="L70" s="2">
        <v>0</v>
      </c>
      <c r="M70" s="121">
        <f t="shared" si="5"/>
        <v>99.763440860215056</v>
      </c>
      <c r="N70" s="121">
        <f t="shared" si="6"/>
        <v>99.763440860215056</v>
      </c>
      <c r="O70" s="135">
        <f t="shared" si="944"/>
        <v>3.2041362486118444E-3</v>
      </c>
      <c r="P70" s="121">
        <f t="shared" si="945"/>
        <v>0.74051118279569894</v>
      </c>
      <c r="Q70" s="2">
        <f t="shared" si="976"/>
        <v>0</v>
      </c>
      <c r="R70" s="9">
        <f t="shared" si="947"/>
        <v>744</v>
      </c>
      <c r="S70" s="46">
        <v>13773.508</v>
      </c>
      <c r="T70" s="2">
        <v>25</v>
      </c>
      <c r="U70" s="2">
        <v>25</v>
      </c>
      <c r="V70" s="2">
        <v>25</v>
      </c>
      <c r="W70" s="2">
        <f t="shared" si="948"/>
        <v>100</v>
      </c>
      <c r="Z70" s="12" t="s">
        <v>96</v>
      </c>
      <c r="AA70" s="19">
        <f t="shared" si="840"/>
        <v>732</v>
      </c>
      <c r="AB70" s="19">
        <f t="shared" si="977"/>
        <v>683.72</v>
      </c>
      <c r="AC70" s="2">
        <v>48.28</v>
      </c>
      <c r="AD70" s="106">
        <v>0</v>
      </c>
      <c r="AE70" s="2">
        <f t="shared" ref="AE70:AE72" si="986">AD70/$Z$4</f>
        <v>0</v>
      </c>
      <c r="AF70" s="2">
        <v>12</v>
      </c>
      <c r="AG70" s="2">
        <f t="shared" ref="AG70:AG72" si="987">AF70/$Z$4</f>
        <v>1.6129032258064516E-2</v>
      </c>
      <c r="AH70" s="2">
        <v>0</v>
      </c>
      <c r="AI70" s="2">
        <f t="shared" ref="AI70:AI72" si="988">AH70/$Z$4</f>
        <v>0</v>
      </c>
      <c r="AJ70" s="2">
        <v>0</v>
      </c>
      <c r="AK70" s="2">
        <f t="shared" si="933"/>
        <v>0.9838709677419355</v>
      </c>
      <c r="AL70" s="2">
        <f t="shared" si="934"/>
        <v>0.9838709677419355</v>
      </c>
      <c r="AM70" s="128">
        <f t="shared" si="935"/>
        <v>0</v>
      </c>
      <c r="AN70" s="2">
        <f t="shared" si="936"/>
        <v>0.49632489247311828</v>
      </c>
      <c r="AO70" s="2">
        <f t="shared" si="937"/>
        <v>0</v>
      </c>
      <c r="AP70" s="2">
        <v>0</v>
      </c>
      <c r="AQ70" s="9">
        <f t="shared" si="352"/>
        <v>744</v>
      </c>
      <c r="AR70" s="22">
        <v>9231.643</v>
      </c>
      <c r="AS70" s="2">
        <v>25</v>
      </c>
      <c r="AT70" s="2">
        <v>25</v>
      </c>
      <c r="AU70" s="2">
        <v>25</v>
      </c>
      <c r="AV70" s="63">
        <f t="shared" si="949"/>
        <v>1</v>
      </c>
      <c r="AY70" s="12" t="s">
        <v>96</v>
      </c>
      <c r="AZ70" s="2">
        <f t="shared" si="938"/>
        <v>720</v>
      </c>
      <c r="BA70" s="2">
        <f t="shared" si="939"/>
        <v>447.67</v>
      </c>
      <c r="BB70" s="2">
        <f>'[43]UNIT DATA'!L13</f>
        <v>272.33</v>
      </c>
      <c r="BC70" s="2">
        <f>'[43]UNIT DATA'!M13</f>
        <v>0</v>
      </c>
      <c r="BD70" s="2">
        <f t="shared" si="950"/>
        <v>0</v>
      </c>
      <c r="BE70" s="2">
        <f>'[43]UNIT DATA'!$N13</f>
        <v>0</v>
      </c>
      <c r="BF70" s="2">
        <f t="shared" si="951"/>
        <v>0</v>
      </c>
      <c r="BG70" s="2">
        <f>'[43]UNIT DATA'!$O13</f>
        <v>0</v>
      </c>
      <c r="BH70" s="2">
        <f t="shared" si="952"/>
        <v>0</v>
      </c>
      <c r="BI70" s="2">
        <f>'[43]UNIT DATA'!$P13</f>
        <v>0</v>
      </c>
      <c r="BJ70" s="2">
        <f>AZ70/$AY$4</f>
        <v>1</v>
      </c>
      <c r="BK70" s="2">
        <f>(AZ70-BI70)/$AY$4</f>
        <v>1</v>
      </c>
      <c r="BL70" s="128">
        <f>IF((AND(BA70=0,BC70=0)),0,(BC70+BI70)/(BA70+BC70+BI70))</f>
        <v>0</v>
      </c>
      <c r="BM70" s="2">
        <f>BQ70/($AY$4*BS70)</f>
        <v>0.59687222222222225</v>
      </c>
      <c r="BN70" s="2">
        <f>BI70/$AY$4</f>
        <v>0</v>
      </c>
      <c r="BO70" s="2">
        <f>'[43]UNIT DATA'!Q13</f>
        <v>0</v>
      </c>
      <c r="BP70" s="9">
        <f t="shared" si="358"/>
        <v>720</v>
      </c>
      <c r="BQ70" s="44">
        <f>'[43]UNIT DATA'!$F13</f>
        <v>10743.7</v>
      </c>
      <c r="BR70" s="2">
        <v>25</v>
      </c>
      <c r="BS70" s="2">
        <v>25</v>
      </c>
      <c r="BT70" s="2">
        <f>'[43]UNIT DATA'!$E13</f>
        <v>25</v>
      </c>
      <c r="BU70" s="63">
        <f t="shared" si="954"/>
        <v>1</v>
      </c>
      <c r="BX70" s="12" t="s">
        <v>96</v>
      </c>
      <c r="BY70" s="2">
        <f t="shared" ref="BY70:BY72" si="989">$BX$4-CB70-CD70-CF70</f>
        <v>744</v>
      </c>
      <c r="BZ70" s="2">
        <f t="shared" ref="BZ70:BZ72" si="990">$BX$4-CA70-CB70-CD70-CF70</f>
        <v>595.33000000000004</v>
      </c>
      <c r="CA70" s="2">
        <f>'[44]UNIT DATA'!L13</f>
        <v>148.66999999999999</v>
      </c>
      <c r="CB70" s="106">
        <v>0</v>
      </c>
      <c r="CC70" s="2">
        <f t="shared" si="957"/>
        <v>0</v>
      </c>
      <c r="CD70" s="2">
        <f>'[44]UNIT DATA'!$N13</f>
        <v>0</v>
      </c>
      <c r="CE70" s="2">
        <f t="shared" si="957"/>
        <v>0</v>
      </c>
      <c r="CF70" s="2">
        <f>'[44]UNIT DATA'!$O13</f>
        <v>0</v>
      </c>
      <c r="CG70" s="2">
        <f t="shared" si="957"/>
        <v>0</v>
      </c>
      <c r="CH70" s="2">
        <f>'[44]UNIT DATA'!$P13</f>
        <v>0</v>
      </c>
      <c r="CI70" s="2">
        <f t="shared" ref="CI70:CI72" si="991">BY70/$BX$4</f>
        <v>1</v>
      </c>
      <c r="CJ70" s="2">
        <f t="shared" ref="CJ70:CJ72" si="992">(BY70-CH70)/$BX$4</f>
        <v>1</v>
      </c>
      <c r="CK70" s="128">
        <f t="shared" ref="CK70:CK72" si="993">IF((AND(BZ70=0,CB70=0)),0,(CB70+CH70)/(BZ70+CB70+CH70))</f>
        <v>0</v>
      </c>
      <c r="CL70" s="2">
        <f t="shared" ref="CL70:CL72" si="994">CP70/($BX$4*CR70)</f>
        <v>0.6721425806451613</v>
      </c>
      <c r="CM70" s="2">
        <f t="shared" ref="CM70:CM72" si="995">CH70/$BX$4</f>
        <v>0</v>
      </c>
      <c r="CN70" s="2">
        <f>'[44]UNIT DATA'!$Q13</f>
        <v>0</v>
      </c>
      <c r="CO70" s="9">
        <f t="shared" si="368"/>
        <v>744</v>
      </c>
      <c r="CP70" s="2">
        <f>'[44]UNIT DATA'!$F13</f>
        <v>12501.852000000001</v>
      </c>
      <c r="CQ70" s="2">
        <v>25</v>
      </c>
      <c r="CR70" s="2">
        <v>25</v>
      </c>
      <c r="CS70" s="2">
        <f>'[44]UNIT DATA'!$E13</f>
        <v>25</v>
      </c>
      <c r="CT70" s="63">
        <f t="shared" si="963"/>
        <v>1</v>
      </c>
      <c r="CW70" s="12" t="s">
        <v>96</v>
      </c>
      <c r="DN70" s="9">
        <f t="shared" si="370"/>
        <v>0</v>
      </c>
      <c r="DP70" s="2">
        <v>25</v>
      </c>
      <c r="DQ70" s="2">
        <v>25</v>
      </c>
      <c r="DS70" s="63">
        <f t="shared" si="964"/>
        <v>0</v>
      </c>
      <c r="DV70" s="12" t="s">
        <v>96</v>
      </c>
      <c r="EM70" s="9">
        <f t="shared" si="372"/>
        <v>0</v>
      </c>
      <c r="EO70" s="2">
        <v>25</v>
      </c>
      <c r="EP70" s="2">
        <v>25</v>
      </c>
      <c r="ER70" s="63">
        <f t="shared" si="965"/>
        <v>0</v>
      </c>
      <c r="EU70" s="12" t="s">
        <v>96</v>
      </c>
      <c r="FL70" s="9">
        <f t="shared" si="374"/>
        <v>0</v>
      </c>
      <c r="FN70" s="2">
        <v>25</v>
      </c>
      <c r="FO70" s="2">
        <v>25</v>
      </c>
      <c r="FQ70" s="63">
        <f t="shared" si="966"/>
        <v>0</v>
      </c>
      <c r="FT70" s="12" t="s">
        <v>96</v>
      </c>
      <c r="GK70" s="9">
        <f t="shared" si="376"/>
        <v>0</v>
      </c>
      <c r="GM70" s="2">
        <v>25</v>
      </c>
      <c r="GN70" s="2">
        <v>25</v>
      </c>
      <c r="GP70" s="63">
        <f t="shared" si="967"/>
        <v>0</v>
      </c>
      <c r="GS70" s="12" t="s">
        <v>96</v>
      </c>
      <c r="HJ70" s="9">
        <f t="shared" si="378"/>
        <v>0</v>
      </c>
      <c r="HL70" s="2">
        <v>25</v>
      </c>
      <c r="HM70" s="2">
        <v>25</v>
      </c>
      <c r="HO70" s="63">
        <f t="shared" si="968"/>
        <v>0</v>
      </c>
      <c r="HR70" s="12" t="s">
        <v>96</v>
      </c>
      <c r="II70" s="9">
        <f t="shared" si="940"/>
        <v>0</v>
      </c>
      <c r="IK70" s="2">
        <v>25</v>
      </c>
      <c r="IL70" s="2">
        <v>25</v>
      </c>
      <c r="IN70" s="63">
        <f t="shared" ref="IN70:IN72" si="996">SUM(HW70,HY70,IA70,ID70,IG70)</f>
        <v>0</v>
      </c>
      <c r="IQ70" s="12" t="s">
        <v>96</v>
      </c>
      <c r="JH70" s="9">
        <f t="shared" si="941"/>
        <v>0</v>
      </c>
      <c r="JJ70" s="2">
        <v>25</v>
      </c>
      <c r="JK70" s="2">
        <v>25</v>
      </c>
      <c r="JM70" s="63">
        <f t="shared" ref="JM70:JM72" si="997">SUM(IV70,IX70,IZ70,JC70,JF70)</f>
        <v>0</v>
      </c>
      <c r="JP70" s="12" t="s">
        <v>96</v>
      </c>
      <c r="KG70" s="9">
        <f t="shared" si="942"/>
        <v>0</v>
      </c>
      <c r="KI70" s="2">
        <v>25</v>
      </c>
      <c r="KJ70" s="2">
        <v>25</v>
      </c>
      <c r="KL70" s="63">
        <f t="shared" ref="KL70:KL72" si="998">SUM(JU70,JW70,JY70,KB70,KE70)</f>
        <v>0</v>
      </c>
    </row>
    <row r="71" spans="1:298" ht="14" x14ac:dyDescent="0.35">
      <c r="B71" s="12" t="s">
        <v>97</v>
      </c>
      <c r="C71" s="19">
        <f t="shared" ref="C71" si="999">$B$4-F71-H71-J71</f>
        <v>744</v>
      </c>
      <c r="D71" s="19">
        <f t="shared" si="931"/>
        <v>394.75</v>
      </c>
      <c r="E71" s="2">
        <v>349.25</v>
      </c>
      <c r="F71" s="2">
        <v>0</v>
      </c>
      <c r="G71" s="121">
        <f t="shared" si="60"/>
        <v>0</v>
      </c>
      <c r="H71" s="2">
        <v>0</v>
      </c>
      <c r="I71" s="121">
        <f t="shared" ref="I71:I72" si="1000">(H71/$B$4)*(100)</f>
        <v>0</v>
      </c>
      <c r="J71" s="2">
        <v>0</v>
      </c>
      <c r="K71" s="121">
        <f t="shared" ref="K71:K72" si="1001">(J71/$B$4)*(100)</f>
        <v>0</v>
      </c>
      <c r="L71" s="2">
        <v>0</v>
      </c>
      <c r="M71" s="121">
        <f t="shared" ref="M71:M72" si="1002">(C71/$B$4)*(100)</f>
        <v>100</v>
      </c>
      <c r="N71" s="121">
        <f t="shared" ref="N71:N72" si="1003">((C71-L71)/$B$4)*(100)</f>
        <v>100</v>
      </c>
      <c r="O71" s="135">
        <f t="shared" si="944"/>
        <v>0</v>
      </c>
      <c r="P71" s="121">
        <f t="shared" si="945"/>
        <v>0.53583803763440863</v>
      </c>
      <c r="Q71" s="2">
        <f t="shared" si="976"/>
        <v>0</v>
      </c>
      <c r="R71" s="9">
        <f t="shared" si="947"/>
        <v>744</v>
      </c>
      <c r="S71" s="46">
        <v>7973.27</v>
      </c>
      <c r="T71" s="2">
        <v>20</v>
      </c>
      <c r="U71" s="2">
        <v>20</v>
      </c>
      <c r="V71" s="2">
        <v>20</v>
      </c>
      <c r="W71" s="2">
        <f t="shared" si="948"/>
        <v>100</v>
      </c>
      <c r="Z71" s="12" t="s">
        <v>97</v>
      </c>
      <c r="AA71" s="19">
        <f t="shared" si="840"/>
        <v>732</v>
      </c>
      <c r="AB71" s="19">
        <f>$Z$4-AC71-AD71-AF71-AH71</f>
        <v>599.20000000000005</v>
      </c>
      <c r="AC71" s="19">
        <v>132.79999999999995</v>
      </c>
      <c r="AD71" s="2">
        <v>0</v>
      </c>
      <c r="AE71" s="2">
        <f t="shared" si="986"/>
        <v>0</v>
      </c>
      <c r="AF71" s="2">
        <v>12</v>
      </c>
      <c r="AG71" s="2">
        <f t="shared" si="987"/>
        <v>1.6129032258064516E-2</v>
      </c>
      <c r="AH71" s="2">
        <v>0</v>
      </c>
      <c r="AI71" s="2">
        <f t="shared" si="988"/>
        <v>0</v>
      </c>
      <c r="AJ71" s="2">
        <v>0</v>
      </c>
      <c r="AK71" s="2">
        <f t="shared" si="933"/>
        <v>0.9838709677419355</v>
      </c>
      <c r="AL71" s="2">
        <f t="shared" si="934"/>
        <v>0.9838709677419355</v>
      </c>
      <c r="AM71" s="128">
        <f t="shared" si="935"/>
        <v>0</v>
      </c>
      <c r="AN71" s="2">
        <f t="shared" si="936"/>
        <v>0.78399227150537631</v>
      </c>
      <c r="AO71" s="2">
        <f t="shared" si="937"/>
        <v>0</v>
      </c>
      <c r="AP71" s="2">
        <v>0</v>
      </c>
      <c r="AQ71" s="9">
        <f t="shared" si="352"/>
        <v>744</v>
      </c>
      <c r="AR71" s="22">
        <v>11665.805</v>
      </c>
      <c r="AS71" s="2">
        <v>20</v>
      </c>
      <c r="AT71" s="2">
        <v>20</v>
      </c>
      <c r="AU71" s="2">
        <v>20</v>
      </c>
      <c r="AV71" s="63">
        <f t="shared" si="949"/>
        <v>1</v>
      </c>
      <c r="AY71" s="12" t="s">
        <v>97</v>
      </c>
      <c r="AZ71" s="2">
        <f t="shared" si="938"/>
        <v>715.28</v>
      </c>
      <c r="BA71" s="2">
        <f t="shared" si="939"/>
        <v>437.53999999999996</v>
      </c>
      <c r="BB71" s="2">
        <f>'[43]UNIT DATA'!L14</f>
        <v>277.74</v>
      </c>
      <c r="BC71" s="2">
        <f>'[43]UNIT DATA'!M14</f>
        <v>4.72</v>
      </c>
      <c r="BD71" s="2">
        <f t="shared" si="950"/>
        <v>6.5555555555555549E-3</v>
      </c>
      <c r="BE71" s="2">
        <f>'[43]UNIT DATA'!$N14</f>
        <v>0</v>
      </c>
      <c r="BF71" s="2">
        <f t="shared" si="951"/>
        <v>0</v>
      </c>
      <c r="BG71" s="2">
        <f>'[43]UNIT DATA'!$O14</f>
        <v>0</v>
      </c>
      <c r="BH71" s="2">
        <f t="shared" si="952"/>
        <v>0</v>
      </c>
      <c r="BI71" s="2">
        <f>'[43]UNIT DATA'!$P14</f>
        <v>0</v>
      </c>
      <c r="BJ71" s="2">
        <f>AZ71/$AY$4</f>
        <v>0.99344444444444435</v>
      </c>
      <c r="BK71" s="2">
        <f>(AZ71-BI71)/$AY$4</f>
        <v>0.99344444444444435</v>
      </c>
      <c r="BL71" s="128">
        <f t="shared" ref="BL71:BL72" si="1004">IF((AND(BA71=0,BC71=0)),0,(BC71+BI71)/(BA71+BC71+BI71))</f>
        <v>1.067245511689956E-2</v>
      </c>
      <c r="BM71" s="2">
        <f>BQ71/($AY$4*BS71)</f>
        <v>0.59857499999999997</v>
      </c>
      <c r="BN71" s="2">
        <f>BI71/$AY$4</f>
        <v>0</v>
      </c>
      <c r="BO71" s="2">
        <f>'[43]UNIT DATA'!Q14</f>
        <v>1</v>
      </c>
      <c r="BP71" s="9">
        <f t="shared" si="358"/>
        <v>720</v>
      </c>
      <c r="BQ71" s="44">
        <f>'[43]UNIT DATA'!$F14</f>
        <v>8619.48</v>
      </c>
      <c r="BR71" s="2">
        <v>20</v>
      </c>
      <c r="BS71" s="2">
        <v>20</v>
      </c>
      <c r="BT71" s="2">
        <f>'[43]UNIT DATA'!$E14</f>
        <v>20</v>
      </c>
      <c r="BU71" s="63">
        <f t="shared" si="954"/>
        <v>0.99999999999999989</v>
      </c>
      <c r="BX71" s="12" t="s">
        <v>97</v>
      </c>
      <c r="BY71" s="2">
        <f t="shared" si="989"/>
        <v>744</v>
      </c>
      <c r="BZ71" s="2">
        <f t="shared" si="990"/>
        <v>589.02</v>
      </c>
      <c r="CA71" s="2">
        <f>'[44]UNIT DATA'!L14</f>
        <v>154.97999999999999</v>
      </c>
      <c r="CB71" s="106">
        <v>0</v>
      </c>
      <c r="CC71" s="2">
        <f t="shared" si="957"/>
        <v>0</v>
      </c>
      <c r="CD71" s="2">
        <f>'[44]UNIT DATA'!$N14</f>
        <v>0</v>
      </c>
      <c r="CE71" s="2">
        <f t="shared" si="957"/>
        <v>0</v>
      </c>
      <c r="CF71" s="2">
        <f>'[44]UNIT DATA'!$O14</f>
        <v>0</v>
      </c>
      <c r="CG71" s="2">
        <f t="shared" si="957"/>
        <v>0</v>
      </c>
      <c r="CH71" s="2">
        <f>'[44]UNIT DATA'!$P14</f>
        <v>0</v>
      </c>
      <c r="CI71" s="2">
        <f t="shared" si="991"/>
        <v>1</v>
      </c>
      <c r="CJ71" s="2">
        <f t="shared" si="992"/>
        <v>1</v>
      </c>
      <c r="CK71" s="128">
        <f t="shared" si="993"/>
        <v>0</v>
      </c>
      <c r="CL71" s="2">
        <f t="shared" si="994"/>
        <v>0.63603447580645156</v>
      </c>
      <c r="CM71" s="2">
        <f t="shared" si="995"/>
        <v>0</v>
      </c>
      <c r="CN71" s="2">
        <f>'[44]UNIT DATA'!$Q14</f>
        <v>0</v>
      </c>
      <c r="CO71" s="9">
        <f t="shared" si="368"/>
        <v>744</v>
      </c>
      <c r="CP71" s="2">
        <f>'[44]UNIT DATA'!$F14</f>
        <v>9464.1929999999993</v>
      </c>
      <c r="CQ71" s="2">
        <v>20</v>
      </c>
      <c r="CR71" s="2">
        <v>20</v>
      </c>
      <c r="CS71" s="2">
        <f>'[44]UNIT DATA'!$E14</f>
        <v>20</v>
      </c>
      <c r="CT71" s="63">
        <f t="shared" si="963"/>
        <v>1</v>
      </c>
      <c r="CW71" s="12" t="s">
        <v>97</v>
      </c>
      <c r="DN71" s="9">
        <f t="shared" si="370"/>
        <v>0</v>
      </c>
      <c r="DP71" s="2">
        <v>20</v>
      </c>
      <c r="DQ71" s="2">
        <v>20</v>
      </c>
      <c r="DS71" s="63">
        <f t="shared" si="964"/>
        <v>0</v>
      </c>
      <c r="DV71" s="12" t="s">
        <v>97</v>
      </c>
      <c r="EM71" s="9">
        <f t="shared" si="372"/>
        <v>0</v>
      </c>
      <c r="EO71" s="2">
        <v>20</v>
      </c>
      <c r="EP71" s="2">
        <v>20</v>
      </c>
      <c r="ER71" s="63">
        <f t="shared" si="965"/>
        <v>0</v>
      </c>
      <c r="EU71" s="12" t="s">
        <v>97</v>
      </c>
      <c r="FL71" s="9">
        <f t="shared" si="374"/>
        <v>0</v>
      </c>
      <c r="FN71" s="2">
        <v>20</v>
      </c>
      <c r="FO71" s="2">
        <v>20</v>
      </c>
      <c r="FQ71" s="63">
        <f t="shared" si="966"/>
        <v>0</v>
      </c>
      <c r="FT71" s="12" t="s">
        <v>97</v>
      </c>
      <c r="GK71" s="9">
        <f t="shared" si="376"/>
        <v>0</v>
      </c>
      <c r="GM71" s="2">
        <v>20</v>
      </c>
      <c r="GN71" s="2">
        <v>20</v>
      </c>
      <c r="GP71" s="63">
        <f t="shared" si="967"/>
        <v>0</v>
      </c>
      <c r="GS71" s="12" t="s">
        <v>97</v>
      </c>
      <c r="HJ71" s="9">
        <f t="shared" si="378"/>
        <v>0</v>
      </c>
      <c r="HL71" s="2">
        <v>20</v>
      </c>
      <c r="HM71" s="2">
        <v>20</v>
      </c>
      <c r="HO71" s="63">
        <f t="shared" si="968"/>
        <v>0</v>
      </c>
      <c r="HR71" s="12" t="s">
        <v>97</v>
      </c>
      <c r="II71" s="9">
        <f t="shared" si="940"/>
        <v>0</v>
      </c>
      <c r="IK71" s="2">
        <v>20</v>
      </c>
      <c r="IL71" s="2">
        <v>20</v>
      </c>
      <c r="IN71" s="63">
        <f t="shared" si="996"/>
        <v>0</v>
      </c>
      <c r="IQ71" s="12" t="s">
        <v>97</v>
      </c>
      <c r="JH71" s="9">
        <f t="shared" si="941"/>
        <v>0</v>
      </c>
      <c r="JJ71" s="2">
        <v>20</v>
      </c>
      <c r="JK71" s="2">
        <v>20</v>
      </c>
      <c r="JM71" s="63">
        <f t="shared" si="997"/>
        <v>0</v>
      </c>
      <c r="JP71" s="12" t="s">
        <v>97</v>
      </c>
      <c r="KG71" s="9">
        <f t="shared" si="942"/>
        <v>0</v>
      </c>
      <c r="KI71" s="2">
        <v>20</v>
      </c>
      <c r="KJ71" s="2">
        <v>20</v>
      </c>
      <c r="KL71" s="63">
        <f t="shared" si="998"/>
        <v>0</v>
      </c>
    </row>
    <row r="72" spans="1:298" ht="14" x14ac:dyDescent="0.35">
      <c r="B72" s="12" t="s">
        <v>98</v>
      </c>
      <c r="C72" s="19">
        <f>$B$4-F72-H72-J72</f>
        <v>0</v>
      </c>
      <c r="D72" s="19">
        <f t="shared" si="931"/>
        <v>0</v>
      </c>
      <c r="E72" s="2">
        <v>0</v>
      </c>
      <c r="F72" s="2">
        <v>744</v>
      </c>
      <c r="G72" s="121">
        <f t="shared" si="60"/>
        <v>100</v>
      </c>
      <c r="H72" s="2">
        <v>0</v>
      </c>
      <c r="I72" s="121">
        <f t="shared" si="1000"/>
        <v>0</v>
      </c>
      <c r="J72" s="2">
        <v>0</v>
      </c>
      <c r="K72" s="121">
        <f t="shared" si="1001"/>
        <v>0</v>
      </c>
      <c r="L72" s="2">
        <v>0</v>
      </c>
      <c r="M72" s="121">
        <f t="shared" si="1002"/>
        <v>0</v>
      </c>
      <c r="N72" s="121">
        <f t="shared" si="1003"/>
        <v>0</v>
      </c>
      <c r="O72" s="135">
        <v>100</v>
      </c>
      <c r="P72" s="121">
        <f t="shared" si="945"/>
        <v>0</v>
      </c>
      <c r="Q72" s="2">
        <f t="shared" si="976"/>
        <v>0</v>
      </c>
      <c r="R72" s="9">
        <f t="shared" si="947"/>
        <v>744</v>
      </c>
      <c r="S72" s="33">
        <v>0</v>
      </c>
      <c r="T72" s="2">
        <v>20</v>
      </c>
      <c r="U72" s="2">
        <v>20</v>
      </c>
      <c r="V72" s="2">
        <v>0</v>
      </c>
      <c r="W72" s="2">
        <f t="shared" si="948"/>
        <v>100</v>
      </c>
      <c r="Z72" s="12" t="s">
        <v>98</v>
      </c>
      <c r="AA72" s="19">
        <f t="shared" si="840"/>
        <v>0</v>
      </c>
      <c r="AB72" s="19">
        <f>$Z$4-AC72-AD72-AF72-AH72</f>
        <v>0</v>
      </c>
      <c r="AC72" s="2">
        <v>0</v>
      </c>
      <c r="AD72" s="2">
        <v>744</v>
      </c>
      <c r="AE72" s="2">
        <f t="shared" si="986"/>
        <v>1</v>
      </c>
      <c r="AF72" s="2">
        <v>0</v>
      </c>
      <c r="AG72" s="2">
        <f t="shared" si="987"/>
        <v>0</v>
      </c>
      <c r="AH72" s="2">
        <v>0</v>
      </c>
      <c r="AI72" s="2">
        <f t="shared" si="988"/>
        <v>0</v>
      </c>
      <c r="AJ72" s="2">
        <v>0</v>
      </c>
      <c r="AK72" s="2">
        <f t="shared" si="933"/>
        <v>0</v>
      </c>
      <c r="AL72" s="2">
        <f t="shared" si="934"/>
        <v>0</v>
      </c>
      <c r="AM72" s="128">
        <f t="shared" si="935"/>
        <v>1</v>
      </c>
      <c r="AN72" s="2">
        <f t="shared" si="936"/>
        <v>0</v>
      </c>
      <c r="AO72" s="2">
        <f t="shared" si="937"/>
        <v>0</v>
      </c>
      <c r="AP72" s="2">
        <v>0</v>
      </c>
      <c r="AQ72" s="9">
        <f t="shared" si="352"/>
        <v>744</v>
      </c>
      <c r="AR72" s="2">
        <v>0</v>
      </c>
      <c r="AS72" s="2">
        <v>20</v>
      </c>
      <c r="AT72" s="2">
        <v>20</v>
      </c>
      <c r="AU72" s="2">
        <v>20</v>
      </c>
      <c r="AV72" s="63">
        <f t="shared" si="949"/>
        <v>1</v>
      </c>
      <c r="AY72" s="12" t="s">
        <v>98</v>
      </c>
      <c r="AZ72" s="2">
        <f t="shared" si="938"/>
        <v>0</v>
      </c>
      <c r="BA72" s="2">
        <f t="shared" si="939"/>
        <v>0</v>
      </c>
      <c r="BB72" s="2">
        <f>'[43]UNIT DATA'!L15</f>
        <v>0</v>
      </c>
      <c r="BC72" s="2">
        <f>'[43]UNIT DATA'!M15</f>
        <v>720</v>
      </c>
      <c r="BD72" s="2">
        <f t="shared" si="950"/>
        <v>1</v>
      </c>
      <c r="BE72" s="2">
        <f>'[43]UNIT DATA'!$N15</f>
        <v>0</v>
      </c>
      <c r="BF72" s="2">
        <f t="shared" si="951"/>
        <v>0</v>
      </c>
      <c r="BG72" s="2">
        <f>'[43]UNIT DATA'!$O15</f>
        <v>0</v>
      </c>
      <c r="BH72" s="2">
        <f t="shared" si="952"/>
        <v>0</v>
      </c>
      <c r="BI72" s="2">
        <f>'[43]UNIT DATA'!$P15</f>
        <v>0</v>
      </c>
      <c r="BJ72" s="2">
        <f t="shared" ref="BJ72" si="1005">AZ72/$AY$4</f>
        <v>0</v>
      </c>
      <c r="BK72" s="2">
        <f t="shared" ref="BK72" si="1006">(AZ72-BI72)/$AY$4</f>
        <v>0</v>
      </c>
      <c r="BL72" s="128">
        <f t="shared" si="1004"/>
        <v>1</v>
      </c>
      <c r="BM72" s="2">
        <f t="shared" ref="BM72" si="1007">BQ72/($AY$4*BS72)</f>
        <v>0</v>
      </c>
      <c r="BN72" s="2">
        <f t="shared" ref="BN72" si="1008">BI72/$AY$4</f>
        <v>0</v>
      </c>
      <c r="BO72" s="2">
        <f>'[43]UNIT DATA'!Q15</f>
        <v>0</v>
      </c>
      <c r="BP72" s="9">
        <f t="shared" si="358"/>
        <v>720</v>
      </c>
      <c r="BQ72" s="34">
        <f>'[43]UNIT DATA'!$F15</f>
        <v>0</v>
      </c>
      <c r="BR72" s="2">
        <v>20</v>
      </c>
      <c r="BS72" s="2">
        <v>20</v>
      </c>
      <c r="BT72" s="2">
        <f>'[43]UNIT DATA'!$E15</f>
        <v>20</v>
      </c>
      <c r="BU72" s="63">
        <f t="shared" si="954"/>
        <v>1</v>
      </c>
      <c r="BX72" s="12" t="s">
        <v>98</v>
      </c>
      <c r="BY72" s="2">
        <f t="shared" si="989"/>
        <v>0</v>
      </c>
      <c r="BZ72" s="2">
        <f t="shared" si="990"/>
        <v>0</v>
      </c>
      <c r="CA72" s="2">
        <f>'[44]UNIT DATA'!L15</f>
        <v>0</v>
      </c>
      <c r="CB72" s="2">
        <f>'[44]UNIT DATA'!M15</f>
        <v>744</v>
      </c>
      <c r="CC72" s="2">
        <f t="shared" si="957"/>
        <v>1</v>
      </c>
      <c r="CD72" s="2">
        <f>'[44]UNIT DATA'!$N15</f>
        <v>0</v>
      </c>
      <c r="CE72" s="2">
        <f t="shared" si="957"/>
        <v>0</v>
      </c>
      <c r="CF72" s="2">
        <f>'[44]UNIT DATA'!$O15</f>
        <v>0</v>
      </c>
      <c r="CG72" s="2">
        <f t="shared" si="957"/>
        <v>0</v>
      </c>
      <c r="CH72" s="2">
        <f>'[44]UNIT DATA'!$P15</f>
        <v>0</v>
      </c>
      <c r="CI72" s="2">
        <f t="shared" si="991"/>
        <v>0</v>
      </c>
      <c r="CJ72" s="2">
        <f t="shared" si="992"/>
        <v>0</v>
      </c>
      <c r="CK72" s="128">
        <f t="shared" si="993"/>
        <v>1</v>
      </c>
      <c r="CL72" s="2">
        <f t="shared" si="994"/>
        <v>0</v>
      </c>
      <c r="CM72" s="2">
        <f t="shared" si="995"/>
        <v>0</v>
      </c>
      <c r="CN72" s="2">
        <f>'[44]UNIT DATA'!$Q15</f>
        <v>0</v>
      </c>
      <c r="CO72" s="9">
        <f t="shared" si="368"/>
        <v>744</v>
      </c>
      <c r="CP72" s="2">
        <f>'[44]UNIT DATA'!$F15</f>
        <v>0</v>
      </c>
      <c r="CQ72" s="2">
        <v>20</v>
      </c>
      <c r="CR72" s="2">
        <v>20</v>
      </c>
      <c r="CS72" s="2">
        <f>'[44]UNIT DATA'!$E15</f>
        <v>20</v>
      </c>
      <c r="CT72" s="63">
        <f t="shared" si="963"/>
        <v>1</v>
      </c>
      <c r="CW72" s="12" t="s">
        <v>98</v>
      </c>
      <c r="DN72" s="9">
        <f t="shared" si="370"/>
        <v>0</v>
      </c>
      <c r="DP72" s="2">
        <v>20</v>
      </c>
      <c r="DQ72" s="2">
        <v>20</v>
      </c>
      <c r="DS72" s="63">
        <f t="shared" si="964"/>
        <v>0</v>
      </c>
      <c r="DV72" s="12" t="s">
        <v>98</v>
      </c>
      <c r="EM72" s="9">
        <f t="shared" si="372"/>
        <v>0</v>
      </c>
      <c r="EO72" s="2">
        <v>20</v>
      </c>
      <c r="EP72" s="2">
        <v>20</v>
      </c>
      <c r="ER72" s="63">
        <f t="shared" si="965"/>
        <v>0</v>
      </c>
      <c r="EU72" s="12" t="s">
        <v>98</v>
      </c>
      <c r="FL72" s="9">
        <f t="shared" si="374"/>
        <v>0</v>
      </c>
      <c r="FN72" s="2">
        <v>20</v>
      </c>
      <c r="FO72" s="2">
        <v>20</v>
      </c>
      <c r="FQ72" s="63">
        <f t="shared" si="966"/>
        <v>0</v>
      </c>
      <c r="FT72" s="12" t="s">
        <v>98</v>
      </c>
      <c r="GK72" s="9">
        <f t="shared" si="376"/>
        <v>0</v>
      </c>
      <c r="GM72" s="2">
        <v>20</v>
      </c>
      <c r="GN72" s="2">
        <v>20</v>
      </c>
      <c r="GP72" s="63">
        <f t="shared" si="967"/>
        <v>0</v>
      </c>
      <c r="GS72" s="12" t="s">
        <v>98</v>
      </c>
      <c r="HJ72" s="9">
        <f t="shared" si="378"/>
        <v>0</v>
      </c>
      <c r="HL72" s="2">
        <v>20</v>
      </c>
      <c r="HM72" s="2">
        <v>20</v>
      </c>
      <c r="HO72" s="63">
        <f t="shared" si="968"/>
        <v>0</v>
      </c>
      <c r="HR72" s="12" t="s">
        <v>98</v>
      </c>
      <c r="II72" s="9">
        <f t="shared" si="940"/>
        <v>0</v>
      </c>
      <c r="IK72" s="2">
        <v>20</v>
      </c>
      <c r="IL72" s="2">
        <v>20</v>
      </c>
      <c r="IN72" s="63">
        <f t="shared" si="996"/>
        <v>0</v>
      </c>
      <c r="IQ72" s="12" t="s">
        <v>98</v>
      </c>
      <c r="JH72" s="9">
        <f t="shared" si="941"/>
        <v>0</v>
      </c>
      <c r="JJ72" s="2">
        <v>20</v>
      </c>
      <c r="JK72" s="2">
        <v>20</v>
      </c>
      <c r="JM72" s="63">
        <f t="shared" si="997"/>
        <v>0</v>
      </c>
      <c r="JP72" s="12" t="s">
        <v>98</v>
      </c>
      <c r="KG72" s="9">
        <f t="shared" si="942"/>
        <v>0</v>
      </c>
      <c r="KI72" s="2">
        <v>20</v>
      </c>
      <c r="KJ72" s="2">
        <v>20</v>
      </c>
      <c r="KL72" s="63">
        <f t="shared" si="998"/>
        <v>0</v>
      </c>
    </row>
    <row r="73" spans="1:298" ht="14" hidden="1" x14ac:dyDescent="0.35">
      <c r="B73" s="49" t="s">
        <v>45</v>
      </c>
      <c r="C73" s="14">
        <f>SUM(C59:C72)</f>
        <v>7432.5599999999995</v>
      </c>
      <c r="D73" s="14">
        <f>SUM(D59:D72)</f>
        <v>4452.49</v>
      </c>
      <c r="E73" s="14">
        <f>SUM(E59:E72)</f>
        <v>2980.0699999999997</v>
      </c>
      <c r="F73" s="14">
        <f>SUM(F59:F72)</f>
        <v>2983.4400000000005</v>
      </c>
      <c r="G73" s="37">
        <f>(G59*$U$59+G60*$U$60+G61*$U$61+G62*$U$62+G63*$U$63+G64*$U$64+G65*$U$65+G66*$U$66+G67*$U$67+G68*$U$68+G69*$U$69+G70*$U$70+G71*$U$71+G72*$U$72)/$U$73</f>
        <v>28.014705882352942</v>
      </c>
      <c r="H73" s="10">
        <f>SUM(H59:H72)</f>
        <v>0</v>
      </c>
      <c r="I73" s="37">
        <f>(I59*$U$59+I60*$U$60+I61*$U$61+I62*$U$62+I63*$U$63+I64*$U$64+I65*$U$65+I66*$U$66+I67*$U$67+I68*$U$68+I69*$U$69+I70*$U$70+I71*$U$71+I72*$U$72)/$U$73</f>
        <v>0</v>
      </c>
      <c r="J73" s="11">
        <f>SUM(J59:J72)</f>
        <v>0</v>
      </c>
      <c r="K73" s="37">
        <f>(K59*$U$59+K60*$U$60+K61*$U$61+K62*$U$62+K63*$U$63+K64*$U$64+K65*$U$65+K66*$U$66+K67*$U$67+K68*$U$68+K69*$U$69+K70*$U$70+K71*$U$71+K72*$U$72)/$U$73</f>
        <v>0</v>
      </c>
      <c r="L73" s="10">
        <f>SUM(L59:L72)</f>
        <v>0</v>
      </c>
      <c r="M73" s="37">
        <f>(M59*$U$59+M60*$U$60+M61*$U$61+M62*$U$62+M63*$U$63+M64*$U$64+M65*$U$65+M66*$U$66+M67*$U$67+M68*$U$68+M69*$U$69+M70*$U$70+M71*$U$71+M72*$U$72)/$U$73</f>
        <v>71.985294117647058</v>
      </c>
      <c r="N73" s="37">
        <f t="shared" ref="N73:Q73" si="1009">(N59*$U$59+N60*$U$60+N61*$U$61+N62*$U$62+N63*$U$63+N64*$U$64+N65*$U$65+N66*$U$66+N67*$U$67+N68*$U$68+N69*$U$69+N70*$U$70+N71*$U$71+N72*$U$72)/$U$73</f>
        <v>71.985294117647058</v>
      </c>
      <c r="O73" s="37">
        <f t="shared" si="1009"/>
        <v>6.1286787217892469</v>
      </c>
      <c r="P73" s="37">
        <f t="shared" si="1009"/>
        <v>1.2805434337444654</v>
      </c>
      <c r="Q73" s="37">
        <f t="shared" si="1009"/>
        <v>0</v>
      </c>
      <c r="R73" s="52">
        <f>SUM(R59:R72)</f>
        <v>10416</v>
      </c>
      <c r="S73" s="47">
        <f>SUM(S59:S72)</f>
        <v>106099.33900000002</v>
      </c>
      <c r="T73" s="10">
        <f>SUM(T59:T72)</f>
        <v>340</v>
      </c>
      <c r="U73" s="10">
        <f>SUM(U59:U72)</f>
        <v>340</v>
      </c>
      <c r="V73" s="10">
        <f>SUM(V59:V72)</f>
        <v>270</v>
      </c>
      <c r="Z73" s="49" t="s">
        <v>45</v>
      </c>
      <c r="AA73" s="10">
        <f>SUM(AA59:AA72)</f>
        <v>8031.71</v>
      </c>
      <c r="AB73" s="10">
        <f t="shared" ref="AB73:AJ73" si="1010">SUM(AB59:AB72)</f>
        <v>5761.97</v>
      </c>
      <c r="AC73" s="10">
        <f t="shared" si="1010"/>
        <v>2269.7399999999998</v>
      </c>
      <c r="AD73" s="10">
        <f t="shared" si="1010"/>
        <v>2252.29</v>
      </c>
      <c r="AE73" s="37">
        <f>(AE59*$AT$59+AE60*$AT$60+AE61*$AT$61+AE62*$AT$62+AE63*$AT$63+AE64*$AT$64+AE65*$AT$65+AE66*$AT$66+AE67*$AT$67+AE68*$AT$68+AE69*$AT$69+AE70*$AT$70+AE71*$AT$71+AE72*$AT$72)/$AT$73</f>
        <v>0.20788761068943709</v>
      </c>
      <c r="AF73" s="10">
        <f t="shared" si="1010"/>
        <v>132</v>
      </c>
      <c r="AG73" s="37">
        <f>(AG59*$AT$59+AG60*$AT$60+AG61*$AT$61+AG62*$AT$62+AG63*$AT$63+AG64*$AT$64+AG65*$AT$65+AG66*$AT$66+AG67*$AT$67+AG68*$AT$68+AG69*$AT$69+AG70*$AT$70+AG71*$AT$71+AG72*$AT$72)/$AT$73</f>
        <v>1.2808349146110056E-2</v>
      </c>
      <c r="AH73" s="10">
        <f t="shared" si="1010"/>
        <v>0</v>
      </c>
      <c r="AI73" s="37">
        <f>(AI59*$AT$59+AI60*$AT$60+AI61*$AT$61+AI62*$AT$62+AI63*$AT$63+AI64*$AT$64+AI65*$AT$65+AI66*$AT$66+AI67*$AT$67+AI68*$AT$68+AI69*$AT$69+AI70*$AT$70+AI71*$AT$71+AI72*$AT$72)/$AT$73</f>
        <v>0</v>
      </c>
      <c r="AJ73" s="10">
        <f t="shared" si="1010"/>
        <v>0</v>
      </c>
      <c r="AK73" s="37">
        <f>(AK59*$AT$59+AK60*$AT$60+AK61*$AT$61+AK62*$AT$62+AK63*$AT$63+AK64*$AT$64+AK65*$AT$65+AK66*$AT$66+AK67*$AT$67+AK68*$AT$68+AK69*$AT$69+AK70*$AT$70+AK71*$AT$71+AK72*$AT$72)/$AT$73</f>
        <v>0.77930404016445287</v>
      </c>
      <c r="AL73" s="37">
        <f t="shared" ref="AL73:AO73" si="1011">(AL59*$AT$59+AL60*$AT$60+AL61*$AT$61+AL62*$AT$62+AL63*$AT$63+AL64*$AT$64+AL65*$AT$65+AL66*$AT$66+AL67*$AT$67+AL68*$AT$68+AL69*$AT$69+AL70*$AT$70+AL71*$AT$71+AL72*$AT$72)/$AT$73</f>
        <v>0.77930404016445287</v>
      </c>
      <c r="AM73" s="37">
        <f t="shared" si="1011"/>
        <v>0.20900024776809487</v>
      </c>
      <c r="AN73" s="37">
        <f t="shared" si="1011"/>
        <v>0.51271149193548382</v>
      </c>
      <c r="AO73" s="37">
        <f t="shared" si="1011"/>
        <v>0</v>
      </c>
      <c r="AP73" s="10">
        <f t="shared" ref="AP73:AR73" si="1012">SUM(AP59:AP72)</f>
        <v>4</v>
      </c>
      <c r="AQ73" s="52">
        <f t="shared" si="1012"/>
        <v>10416</v>
      </c>
      <c r="AR73" s="14">
        <f t="shared" si="1012"/>
        <v>129695.49900000001</v>
      </c>
      <c r="AS73" s="10">
        <f>SUM(AS59:AS72)</f>
        <v>340</v>
      </c>
      <c r="AT73" s="10">
        <f>SUM(AT59:AT72)</f>
        <v>340</v>
      </c>
      <c r="AU73" s="10">
        <f>SUM(AU59:AU72)</f>
        <v>340</v>
      </c>
      <c r="AY73" s="49" t="s">
        <v>45</v>
      </c>
      <c r="AZ73" s="14">
        <f>SUM(AZ59:AZ72)</f>
        <v>7663.8899999999994</v>
      </c>
      <c r="BA73" s="14">
        <f t="shared" ref="BA73:BI73" si="1013">SUM(BA59:BA72)</f>
        <v>3875.69</v>
      </c>
      <c r="BB73" s="14">
        <f t="shared" si="1013"/>
        <v>3788.2</v>
      </c>
      <c r="BC73" s="14">
        <f t="shared" si="1013"/>
        <v>2416.11</v>
      </c>
      <c r="BD73" s="37">
        <f>(BD59*$BS$59+BD60*$BS$60+BD61*$BS$61+BD62*$BS$62+BD63*$BS$63+BD64*$BS$64+BD65*$BS$65+BD66*$BS$66+BD67*$BS$67+BD68*$BS$68+BD69*$BS$69+BD70*$BS$70+BD71*$BS$71+BD72*$BS$72)/$BS$73</f>
        <v>0.23194097222222221</v>
      </c>
      <c r="BE73" s="10">
        <f t="shared" si="1013"/>
        <v>0</v>
      </c>
      <c r="BF73" s="37">
        <f>(BF59*$BS$59+BF60*$BS$60+BF61*$BS$61+BF62*$BS$62+BF63*$BS$63+BF64*$BS$64+BF65*$BS$65+BF66*$BS$66+BF67*$BS$67+BF68*$BS$68+BF69*$BS$69+BF70*$BS$70+BF71*$BS$71+BF72*$BS$72)/$BS$73</f>
        <v>0</v>
      </c>
      <c r="BG73" s="10">
        <f t="shared" si="1013"/>
        <v>0</v>
      </c>
      <c r="BH73" s="37">
        <f>(BH59*$BS$59+BH60*$BS$60+BH61*$BS$61+BH62*$BS$62+BH63*$BS$63+BH64*$BS$64+BH65*$BS$65+BH66*$BS$66+BH67*$BS$67+BH68*$BS$68+BH69*$BS$69+BH70*$BS$70+BH71*$BS$71+BH72*$BS$72)/$BS$73</f>
        <v>0</v>
      </c>
      <c r="BI73" s="10">
        <f t="shared" si="1013"/>
        <v>0</v>
      </c>
      <c r="BJ73" s="37">
        <f>(BJ59*$BS$59+BJ60*$BS$60+BJ61*$BS$61+BJ62*$BS$62+BJ63*$BS$63+BJ64*$BS$64+BJ65*$BS$65+BJ66*$BS$66+BJ67*$BS$67+BJ68*$BS$68+BJ69*$BS$69+BJ70*$BS$70+BJ71*$BS$71+BJ72*$BS$72)/$BS$73</f>
        <v>0.76805902777777779</v>
      </c>
      <c r="BK73" s="37">
        <f t="shared" ref="BK73:BN73" si="1014">(BK59*$BS$59+BK60*$BS$60+BK61*$BS$61+BK62*$BS$62+BK63*$BS$63+BK64*$BS$64+BK65*$BS$65+BK66*$BS$66+BK67*$BS$67+BK68*$BS$68+BK69*$BS$69+BK70*$BS$70+BK71*$BS$71+BK72*$BS$72)/$BS$73</f>
        <v>0.76805902777777779</v>
      </c>
      <c r="BL73" s="37">
        <f t="shared" si="1014"/>
        <v>0.24935737232643004</v>
      </c>
      <c r="BM73" s="37">
        <f t="shared" si="1014"/>
        <v>0.37949031862745092</v>
      </c>
      <c r="BN73" s="37">
        <f t="shared" si="1014"/>
        <v>0</v>
      </c>
      <c r="BO73" s="10">
        <f t="shared" ref="BO73:BQ73" si="1015">SUM(BO59:BO72)</f>
        <v>12</v>
      </c>
      <c r="BP73" s="52">
        <f t="shared" si="1015"/>
        <v>10080</v>
      </c>
      <c r="BQ73" s="14">
        <f t="shared" si="1015"/>
        <v>92899.23</v>
      </c>
      <c r="BR73" s="10">
        <f>SUM(BR59:BR72)</f>
        <v>340</v>
      </c>
      <c r="BS73" s="10">
        <f t="shared" ref="BS73:BT73" si="1016">SUM(BS59:BS72)</f>
        <v>340</v>
      </c>
      <c r="BT73" s="10">
        <f t="shared" si="1016"/>
        <v>340</v>
      </c>
      <c r="BX73" s="49" t="s">
        <v>45</v>
      </c>
      <c r="BY73" s="14">
        <f>SUM(BY59:BY72)</f>
        <v>7080.4400000000005</v>
      </c>
      <c r="BZ73" s="14">
        <f t="shared" ref="BZ73:CH73" si="1017">SUM(BZ59:BZ72)</f>
        <v>3908.9999999999995</v>
      </c>
      <c r="CA73" s="14">
        <f t="shared" si="1017"/>
        <v>3171.44</v>
      </c>
      <c r="CB73" s="14">
        <f t="shared" si="1017"/>
        <v>3335.56</v>
      </c>
      <c r="CC73" s="37">
        <f>(CC59*$CR59+CC60*$CR60+CC61*$CR61+CC62*$CR62+CC63*$CR63+CC64*$CR64+CC65*$CR65+CC66*$CR66+CC67*$CR67+CC68*$CR68+CC69*$CR69+CC70*$CR70+CC71*$CR71+CC72*$CR72)/$CR73</f>
        <v>0.31494702719797601</v>
      </c>
      <c r="CD73" s="10">
        <f t="shared" si="1017"/>
        <v>0</v>
      </c>
      <c r="CE73" s="37">
        <f>(CE59*$CR59+CE60*$CR60+CE61*$CR61+CE62*$CR62+CE63*$CR63+CE64*$CR64+CE65*$CR65+CE66*$CR66+CE67*$CR67+CE68*$CR68+CE69*$CR69+CE70*$CR70+CE71*$CR71+CE72*$CR72)/$CR73</f>
        <v>0</v>
      </c>
      <c r="CF73" s="10">
        <f t="shared" si="1017"/>
        <v>0</v>
      </c>
      <c r="CG73" s="37">
        <f>(CG59*$CR59+CG60*$CR60+CG61*$CR61+CG62*$CR62+CG63*$CR63+CG64*$CR64+CG65*$CR65+CG66*$CR66+CG67*$CR67+CG68*$CR68+CG69*$CR69+CG70*$CR70+CG71*$CR71+CG72*$CR72)/$CR73</f>
        <v>0</v>
      </c>
      <c r="CH73" s="10">
        <f t="shared" si="1017"/>
        <v>0</v>
      </c>
      <c r="CI73" s="37">
        <f t="shared" ref="CI73:CM73" si="1018">(CI59*$CR59+CI60*$CR60+CI61*$CR61+CI62*$CR62+CI63*$CR63+CI64*$CR64+CI65*$CR65+CI66*$CR66+CI67*$CR67+CI68*$CR68+CI69*$CR69+CI70*$CR70+CI71*$CR71+CI72*$CR72)/$CR73</f>
        <v>0.68505297280202404</v>
      </c>
      <c r="CJ73" s="37">
        <f t="shared" si="1018"/>
        <v>0.68505297280202404</v>
      </c>
      <c r="CK73" s="37">
        <f t="shared" si="1018"/>
        <v>0.37078242553871787</v>
      </c>
      <c r="CL73" s="37">
        <f t="shared" si="1018"/>
        <v>0.30169258380771657</v>
      </c>
      <c r="CM73" s="37">
        <f t="shared" si="1018"/>
        <v>0</v>
      </c>
      <c r="CN73" s="10">
        <f t="shared" ref="CN73:CO73" si="1019">SUM(CN59:CN72)</f>
        <v>8</v>
      </c>
      <c r="CO73" s="52">
        <f t="shared" si="1019"/>
        <v>10416</v>
      </c>
      <c r="CP73" s="14">
        <f>SUM(CP59:CP72)</f>
        <v>76316.156000000003</v>
      </c>
      <c r="CQ73" s="10">
        <f>SUM(CQ59:CQ72)</f>
        <v>340</v>
      </c>
      <c r="CR73" s="10">
        <f t="shared" ref="CR73:CS73" si="1020">SUM(CR59:CR72)</f>
        <v>340</v>
      </c>
      <c r="CS73" s="10">
        <f t="shared" si="1020"/>
        <v>340</v>
      </c>
      <c r="CW73" s="49" t="s">
        <v>45</v>
      </c>
      <c r="CX73" s="10">
        <f>SUM(CX59:CX72)</f>
        <v>0</v>
      </c>
      <c r="CY73" s="10">
        <f t="shared" ref="CY73:DA73" si="1021">SUM(CY59:CY72)</f>
        <v>0</v>
      </c>
      <c r="CZ73" s="10">
        <f t="shared" si="1021"/>
        <v>0</v>
      </c>
      <c r="DA73" s="10">
        <f t="shared" si="1021"/>
        <v>0</v>
      </c>
      <c r="DN73" s="52">
        <f t="shared" ref="DN73" si="1022">SUM(DN59:DN72)</f>
        <v>0</v>
      </c>
      <c r="DP73" s="10">
        <f>SUM(DP59:DP72)</f>
        <v>340</v>
      </c>
      <c r="DQ73" s="10">
        <f t="shared" ref="DQ73" si="1023">SUM(DQ59:DQ72)</f>
        <v>340</v>
      </c>
      <c r="DV73" s="49" t="s">
        <v>45</v>
      </c>
      <c r="DW73" s="10">
        <f>SUM(DW59:DW72)</f>
        <v>0</v>
      </c>
      <c r="DX73" s="10">
        <f t="shared" ref="DX73:DZ73" si="1024">SUM(DX59:DX72)</f>
        <v>0</v>
      </c>
      <c r="DY73" s="10">
        <f t="shared" si="1024"/>
        <v>0</v>
      </c>
      <c r="DZ73" s="10">
        <f t="shared" si="1024"/>
        <v>0</v>
      </c>
      <c r="EM73" s="52">
        <f t="shared" ref="EM73" si="1025">SUM(EM59:EM72)</f>
        <v>0</v>
      </c>
      <c r="EO73" s="10">
        <f>SUM(EO59:EO72)</f>
        <v>340</v>
      </c>
      <c r="EP73" s="10">
        <f t="shared" ref="EP73" si="1026">SUM(EP59:EP72)</f>
        <v>340</v>
      </c>
      <c r="EU73" s="49" t="s">
        <v>45</v>
      </c>
      <c r="EV73" s="10">
        <f>SUM(EV59:EV72)</f>
        <v>0</v>
      </c>
      <c r="EW73" s="10">
        <f t="shared" ref="EW73:EY73" si="1027">SUM(EW59:EW72)</f>
        <v>0</v>
      </c>
      <c r="EX73" s="10">
        <f t="shared" si="1027"/>
        <v>0</v>
      </c>
      <c r="EY73" s="10">
        <f t="shared" si="1027"/>
        <v>0</v>
      </c>
      <c r="FL73" s="52">
        <f t="shared" ref="FL73" si="1028">SUM(FL59:FL72)</f>
        <v>0</v>
      </c>
      <c r="FN73" s="10">
        <f>SUM(FN59:FN72)</f>
        <v>340</v>
      </c>
      <c r="FO73" s="10">
        <f t="shared" ref="FO73" si="1029">SUM(FO59:FO72)</f>
        <v>340</v>
      </c>
      <c r="FT73" s="49" t="s">
        <v>45</v>
      </c>
      <c r="FU73" s="10">
        <f>SUM(FU59:FU72)</f>
        <v>0</v>
      </c>
      <c r="FV73" s="10">
        <f t="shared" ref="FV73:FX73" si="1030">SUM(FV59:FV72)</f>
        <v>0</v>
      </c>
      <c r="FW73" s="10">
        <f t="shared" si="1030"/>
        <v>0</v>
      </c>
      <c r="FX73" s="10">
        <f t="shared" si="1030"/>
        <v>0</v>
      </c>
      <c r="GK73" s="52">
        <f t="shared" ref="GK73" si="1031">SUM(GK59:GK72)</f>
        <v>0</v>
      </c>
      <c r="GM73" s="10">
        <f>SUM(GM59:GM72)</f>
        <v>340</v>
      </c>
      <c r="GN73" s="10">
        <f t="shared" ref="GN73" si="1032">SUM(GN59:GN72)</f>
        <v>340</v>
      </c>
      <c r="GS73" s="49" t="s">
        <v>45</v>
      </c>
      <c r="GT73" s="10">
        <f>SUM(GT59:GT72)</f>
        <v>0</v>
      </c>
      <c r="GU73" s="10">
        <f t="shared" ref="GU73:GW73" si="1033">SUM(GU59:GU72)</f>
        <v>0</v>
      </c>
      <c r="GV73" s="10">
        <f t="shared" si="1033"/>
        <v>0</v>
      </c>
      <c r="GW73" s="10">
        <f t="shared" si="1033"/>
        <v>0</v>
      </c>
      <c r="HJ73" s="52">
        <f t="shared" ref="HJ73" si="1034">SUM(HJ59:HJ72)</f>
        <v>0</v>
      </c>
      <c r="HL73" s="10">
        <f>SUM(HL59:HL72)</f>
        <v>340</v>
      </c>
      <c r="HM73" s="10">
        <f t="shared" ref="HM73" si="1035">SUM(HM59:HM72)</f>
        <v>340</v>
      </c>
      <c r="HR73" s="49" t="s">
        <v>45</v>
      </c>
      <c r="HS73" s="10">
        <f>SUM(HS59:HS72)</f>
        <v>0</v>
      </c>
      <c r="HT73" s="10">
        <f t="shared" ref="HT73:HV73" si="1036">SUM(HT59:HT72)</f>
        <v>0</v>
      </c>
      <c r="HU73" s="10">
        <f t="shared" si="1036"/>
        <v>0</v>
      </c>
      <c r="HV73" s="10">
        <f t="shared" si="1036"/>
        <v>0</v>
      </c>
      <c r="II73" s="52">
        <f t="shared" ref="II73" si="1037">SUM(II59:II72)</f>
        <v>0</v>
      </c>
      <c r="IK73" s="10">
        <f>SUM(IK59:IK72)</f>
        <v>340</v>
      </c>
      <c r="IL73" s="10">
        <f t="shared" ref="IL73" si="1038">SUM(IL59:IL72)</f>
        <v>340</v>
      </c>
      <c r="IQ73" s="49" t="s">
        <v>45</v>
      </c>
      <c r="IR73" s="10">
        <f>SUM(IR59:IR72)</f>
        <v>0</v>
      </c>
      <c r="IS73" s="10">
        <f t="shared" ref="IS73:IU73" si="1039">SUM(IS59:IS72)</f>
        <v>0</v>
      </c>
      <c r="IT73" s="10">
        <f t="shared" si="1039"/>
        <v>0</v>
      </c>
      <c r="IU73" s="10">
        <f t="shared" si="1039"/>
        <v>0</v>
      </c>
      <c r="JH73" s="52">
        <f t="shared" ref="JH73" si="1040">SUM(JH59:JH72)</f>
        <v>0</v>
      </c>
      <c r="JJ73" s="10">
        <f>SUM(JJ59:JJ72)</f>
        <v>340</v>
      </c>
      <c r="JK73" s="10">
        <f t="shared" ref="JK73" si="1041">SUM(JK59:JK72)</f>
        <v>340</v>
      </c>
      <c r="JP73" s="49" t="s">
        <v>45</v>
      </c>
      <c r="JQ73" s="10">
        <f>SUM(JQ59:JQ72)</f>
        <v>0</v>
      </c>
      <c r="JR73" s="10">
        <f t="shared" ref="JR73:JT73" si="1042">SUM(JR59:JR72)</f>
        <v>0</v>
      </c>
      <c r="JS73" s="10">
        <f t="shared" si="1042"/>
        <v>0</v>
      </c>
      <c r="JT73" s="10">
        <f t="shared" si="1042"/>
        <v>0</v>
      </c>
      <c r="KG73" s="52">
        <f t="shared" ref="KG73" si="1043">SUM(KG59:KG72)</f>
        <v>0</v>
      </c>
      <c r="KI73" s="10">
        <f>SUM(KI59:KI72)</f>
        <v>340</v>
      </c>
      <c r="KJ73" s="10">
        <f t="shared" ref="KJ73" si="1044">SUM(KJ59:KJ72)</f>
        <v>340</v>
      </c>
    </row>
    <row r="74" spans="1:298" ht="14" hidden="1" x14ac:dyDescent="0.35">
      <c r="B74" s="58" t="s">
        <v>75</v>
      </c>
      <c r="C74" s="75">
        <f>SUM(C73,C58,C53,C50,C46,C43,C41,C39,C37,C33)</f>
        <v>19521.39</v>
      </c>
      <c r="D74" s="75">
        <f t="shared" ref="D74:L74" si="1045">SUM(D73,D58,D53,D50,D46,D43,D41,D39,D37,D33)</f>
        <v>8316.77</v>
      </c>
      <c r="E74" s="75">
        <f t="shared" si="1045"/>
        <v>11204.62</v>
      </c>
      <c r="F74" s="75">
        <f t="shared" si="1045"/>
        <v>7462.71</v>
      </c>
      <c r="G74" s="77">
        <f>(G33*$U$33+G37*$U$37+G39*$U$39+G41*$U$41+G43*$U$43+G46*$U$46+G50*$U$50+G53*$U$53+G58*$U$58+G73*$U$73)/$U$74</f>
        <v>87.020596348818671</v>
      </c>
      <c r="H74" s="75">
        <f t="shared" si="1045"/>
        <v>2463.9</v>
      </c>
      <c r="I74" s="77">
        <f>(I33*$U$33+I37*$U$37+I39*$U$39+I41*$U$41+I43*$U$43+I46*$U$46+I50*$U$50+I53*$U$53+I58*$U$58+I73*$U$73)/$U$74</f>
        <v>128.40729503832603</v>
      </c>
      <c r="J74" s="75">
        <f t="shared" si="1045"/>
        <v>1056</v>
      </c>
      <c r="K74" s="77">
        <f>(K33*$U$33+K37*$U$37+K39*$U$39+K41*$U$41+K43*$U$43+K46*$U$46+K50*$U$50+K53*$U$53+K58*$U$58+K73*$U$73)/$U$74</f>
        <v>18.778469833596731</v>
      </c>
      <c r="L74" s="78">
        <f t="shared" si="1045"/>
        <v>0</v>
      </c>
      <c r="M74" s="77">
        <f>(M33*$U$33+M37*$U$37+M39*$U$39+M41*$U$41+M43*$U$43+M46*$U$46+M50*$U$50+M53*$U$53+M58*$U$58+M73*$U$73)/$U$74</f>
        <v>285.94035085680645</v>
      </c>
      <c r="N74" s="77">
        <f t="shared" ref="N74:Q74" si="1046">(N33*$U$33+N37*$U$37+N39*$U$39+N41*$U$41+N43*$U$43+N46*$U$46+N50*$U$50+N53*$U$53+N58*$U$58+N73*$U$73)/$U$74</f>
        <v>285.94035085680645</v>
      </c>
      <c r="O74" s="77">
        <f t="shared" si="1046"/>
        <v>29.205023065698423</v>
      </c>
      <c r="P74" s="77">
        <f t="shared" si="1046"/>
        <v>14.289576913199582</v>
      </c>
      <c r="Q74" s="77">
        <f t="shared" si="1046"/>
        <v>0</v>
      </c>
      <c r="R74" s="84"/>
      <c r="S74" s="75">
        <f t="shared" ref="S74:V74" si="1047">SUM(S73,S58,S53,S50,S46,S43,S41,S39,S37,S33)</f>
        <v>232070.739</v>
      </c>
      <c r="T74" s="75">
        <f t="shared" si="1047"/>
        <v>1566</v>
      </c>
      <c r="U74" s="75">
        <f t="shared" si="1047"/>
        <v>1526.8</v>
      </c>
      <c r="V74" s="75">
        <f t="shared" si="1047"/>
        <v>883.2</v>
      </c>
      <c r="W74" s="15"/>
      <c r="X74" s="16"/>
      <c r="Z74" s="58" t="s">
        <v>75</v>
      </c>
      <c r="AA74" s="75">
        <f>SUM(AA73,AA58,AA53,AA50,AA46,AA43,AA41,AA39,AA37,AA33)</f>
        <v>18982.41</v>
      </c>
      <c r="AB74" s="75">
        <f t="shared" ref="AB74:AD74" si="1048">SUM(AB73,AB58,AB53,AB50,AB46,AB43,AB41,AB39,AB37,AB33)</f>
        <v>9447.510000000002</v>
      </c>
      <c r="AC74" s="75">
        <f t="shared" si="1048"/>
        <v>9534.9</v>
      </c>
      <c r="AD74" s="75">
        <f t="shared" si="1048"/>
        <v>8245.59</v>
      </c>
      <c r="AE74" s="77">
        <f>(AE33*$AT$33+AE37*$AT$37+AE39*$AT$39+AE41*$AT$41+AE43*$AT$43+AE46*$AT$46+AE50*$AT$50+AE53*$AT$53+AE58*$AT$58+AE73*$AT$73)/$AT$74</f>
        <v>0.29916218227172725</v>
      </c>
      <c r="AF74" s="75">
        <f t="shared" ref="AF74" si="1049">SUM(AF73,AF58,AF53,AF50,AF46,AF43,AF41,AF39,AF37,AF33)</f>
        <v>3108</v>
      </c>
      <c r="AG74" s="77">
        <f>(AG33*$AT$33+AG37*$AT$37+AG39*$AT$39+AG41*$AT$41+AG43*$AT$43+AG46*$AT$46+AG50*$AT$50+AG53*$AT$53+AG58*$AT$58+AG73*$AT$73)/$AT$74</f>
        <v>0.16397356478234043</v>
      </c>
      <c r="AH74" s="75">
        <f t="shared" ref="AH74" si="1050">SUM(AH73,AH58,AH53,AH50,AH46,AH43,AH41,AH39,AH37,AH33)</f>
        <v>168</v>
      </c>
      <c r="AI74" s="77">
        <f>(AI33*$AT$33+AI37*$AT$37+AI39*$AT$39+AI41*$AT$41+AI43*$AT$43+AI46*$AT$46+AI50*$AT$50+AI53*$AT$53+AI58*$AT$58+AI73*$AT$73)/$AT$74</f>
        <v>7.2468667337125085E-3</v>
      </c>
      <c r="AJ74" s="78">
        <f t="shared" ref="AJ74" si="1051">SUM(AJ73,AJ58,AJ53,AJ50,AJ46,AJ43,AJ41,AJ39,AJ37,AJ33)</f>
        <v>0</v>
      </c>
      <c r="AK74" s="77">
        <f>(AK33*$AT$33+AK37*$AT$37+AK39*$AT$39+AK41*$AT$41+AK43*$AT$43+AK46*$AT$46+AK50*$AT$50+AK53*$AT$53+AK58*$AT$58+AK73*$AT$73)/$AT$74</f>
        <v>0.52961738621221977</v>
      </c>
      <c r="AL74" s="104">
        <f t="shared" ref="AL74:AO74" si="1052">(AL33*$AT$33+AL37*$AT$37+AL39*$AT$39+AL41*$AT$41+AL43*$AT$43+AL46*$AT$46+AL50*$AT$50+AL53*$AT$53+AL58*$AT$58+AL73*$AT$73)/$AT$74</f>
        <v>0.52961738621221977</v>
      </c>
      <c r="AM74" s="77">
        <f t="shared" si="1052"/>
        <v>0.30617827709013562</v>
      </c>
      <c r="AN74" s="77">
        <f t="shared" si="1052"/>
        <v>0.21588558524963311</v>
      </c>
      <c r="AO74" s="77">
        <f t="shared" si="1052"/>
        <v>0</v>
      </c>
      <c r="AP74" s="78">
        <f t="shared" ref="AP74:AU74" si="1053">SUM(AP73,AP58,AP53,AP50,AP46,AP43,AP41,AP39,AP37,AP33)</f>
        <v>11</v>
      </c>
      <c r="AQ74" s="79">
        <f t="shared" si="1053"/>
        <v>30504</v>
      </c>
      <c r="AR74" s="75">
        <f t="shared" si="1053"/>
        <v>245232.899</v>
      </c>
      <c r="AS74" s="75">
        <f t="shared" si="1053"/>
        <v>1566</v>
      </c>
      <c r="AT74" s="75">
        <f t="shared" si="1053"/>
        <v>1526.8</v>
      </c>
      <c r="AU74" s="78">
        <f t="shared" si="1053"/>
        <v>887.88404588112633</v>
      </c>
      <c r="AY74" s="58" t="s">
        <v>75</v>
      </c>
      <c r="AZ74" s="75">
        <f>SUM(AZ73,AZ58,AZ53,AZ50,AZ46,AZ43,AZ41,AZ39,AZ37,AZ33)</f>
        <v>18482.965</v>
      </c>
      <c r="BA74" s="75">
        <f t="shared" ref="BA74:BI74" si="1054">SUM(BA73,BA58,BA53,BA50,BA46,BA43,BA41,BA39,BA37,BA33)</f>
        <v>5974.6700000000019</v>
      </c>
      <c r="BB74" s="75">
        <f t="shared" si="1054"/>
        <v>12508.295</v>
      </c>
      <c r="BC74" s="75">
        <f t="shared" si="1054"/>
        <v>8157.0350000000008</v>
      </c>
      <c r="BD74" s="77">
        <f>(BD33*$BS$33+BD37*$BS$37+BD39*$BS$39+BD41*$BS$41+BD43*$BS$43+BD46*$BS$46+BD50*$BS$50+BD53*$BS$53+BD58*$BS$58+BD73*$BS$73)/$BS$74</f>
        <v>0.30038578099074315</v>
      </c>
      <c r="BE74" s="75">
        <f t="shared" si="1054"/>
        <v>2880</v>
      </c>
      <c r="BF74" s="77">
        <f>(BF33*$BS$33+BF37*$BS$37+BF39*$BS$39+BF41*$BS$41+BF43*$BS$43+BF46*$BS$46+BF50*$BS$50+BF53*$BS$53+BF58*$BS$58+BF73*$BS$73)/$BS$74</f>
        <v>0.1611212994498297</v>
      </c>
      <c r="BG74" s="76">
        <f t="shared" si="1054"/>
        <v>0</v>
      </c>
      <c r="BH74" s="77">
        <f>(BH33*$BS$33+BH37*$BS$37+BH39*$BS$39+BH41*$BS$41+BH43*$BS$43+BH46*$BS$46+BH50*$BS$50+BH53*$BS$53+BH58*$BS$58+BH73*$BS$73)/$BS$74</f>
        <v>0</v>
      </c>
      <c r="BI74" s="76">
        <f t="shared" si="1054"/>
        <v>0</v>
      </c>
      <c r="BJ74" s="77">
        <f>(BJ33*$BS$33+BJ37*$BS$37+BJ39*$BS$39+BJ41*$BS$41+BJ43*$BS$43+BJ46*$BS$46+BJ50*$BS$50+BJ53*$BS$53+BJ58*$BS$58+BJ73*$BS$73)/$BS$74</f>
        <v>0.51556915744258136</v>
      </c>
      <c r="BK74" s="77">
        <f>(BK33*$BS$33+BK37*$BS$37+BK39*$BS$39+BK41*$BS$41+BK43*$BS$43+BK46*$BS$46+BK50*$BS$50+BK53*$BS$53+BK58*$BS$58+BK73*$BS$73)/$BS$74</f>
        <v>0.53849291955942713</v>
      </c>
      <c r="BL74" s="77">
        <f t="shared" ref="BL74:BN74" si="1055">(BL33*$BS$33+BL37*$BS$37+BL39*$BS$39+BL41*$BS$41+BL43*$BS$43+BL46*$BS$46+BL50*$BS$50+BL53*$BS$53+BL58*$BS$58+BL73*$BS$73)/$BS$74</f>
        <v>0.32412031957035464</v>
      </c>
      <c r="BM74" s="77">
        <f t="shared" si="1055"/>
        <v>0.14104479467869538</v>
      </c>
      <c r="BN74" s="77">
        <f t="shared" si="1055"/>
        <v>6.1416972406672481E-11</v>
      </c>
      <c r="BO74" s="78">
        <f t="shared" ref="BO74:BT74" si="1056">SUM(BO73,BO58,BO53,BO50,BO46,BO43,BO41,BO39,BO37,BO33)</f>
        <v>15</v>
      </c>
      <c r="BP74" s="79">
        <f t="shared" si="1056"/>
        <v>29520</v>
      </c>
      <c r="BQ74" s="75">
        <f t="shared" si="1056"/>
        <v>157509.93</v>
      </c>
      <c r="BR74" s="75">
        <f t="shared" si="1056"/>
        <v>1566</v>
      </c>
      <c r="BS74" s="75">
        <f t="shared" si="1056"/>
        <v>1526.8</v>
      </c>
      <c r="BT74" s="75">
        <f t="shared" si="1056"/>
        <v>881.02275088806482</v>
      </c>
      <c r="BX74" s="58" t="s">
        <v>75</v>
      </c>
      <c r="BY74" s="75">
        <f>SUM(BY73,BY58,BY53,BY50,BY46,BY43,BY41,BY39,BY37,BY33)</f>
        <v>18710.43</v>
      </c>
      <c r="BZ74" s="75">
        <f t="shared" ref="BZ74:CH74" si="1057">SUM(BZ73,BZ58,BZ53,BZ50,BZ46,BZ43,BZ41,BZ39,BZ37,BZ33)</f>
        <v>9397</v>
      </c>
      <c r="CA74" s="75">
        <f t="shared" si="1057"/>
        <v>9313.43</v>
      </c>
      <c r="CB74" s="75">
        <f t="shared" si="1057"/>
        <v>8810.6899999999987</v>
      </c>
      <c r="CC74" s="108">
        <f>(CC33*$CR33+CC37*$CR37+CC39*$CR39+CC41*$CR41+CC43*$CR43+CC46*$CR46+CC50*$CR50+CC53*$CR53+CC58*$CR58+CC73*$CR73)/$CR74</f>
        <v>0.32239725462419117</v>
      </c>
      <c r="CD74" s="75">
        <f t="shared" si="1057"/>
        <v>2976</v>
      </c>
      <c r="CE74" s="108">
        <f>(CE33*$CR33+CE37*$CR37+CE39*$CR39+CE41*$CR41+CE43*$CR43+CE46*$CR46+CE50*$CR50+CE53*$CR53+CE58*$CR58+CE73*$CR73)/$CR74</f>
        <v>0.1611212994498297</v>
      </c>
      <c r="CF74" s="75">
        <f t="shared" si="1057"/>
        <v>6.88</v>
      </c>
      <c r="CG74" s="104">
        <f>(CG33*$CR33+CG37*$CR37+CG39*$CR39+CG41*$CR41+CG43*$CR43+CG46*$CR46+CG50*$CR50+CG53*$CR53+CG58*$CR58+CG73*$CR73)/$CR74</f>
        <v>4.6757432087914563E-4</v>
      </c>
      <c r="CH74" s="76">
        <f t="shared" si="1057"/>
        <v>0</v>
      </c>
      <c r="CI74" s="108">
        <f t="shared" ref="CI74:CM74" si="1058">(CI33*$CR33+CI37*$CR37+CI39*$CR39+CI41*$CR41+CI43*$CR43+CI46*$CR46+CI50*$CR50+CI53*$CR53+CI58*$CR58+CI73*$CR73)/$CR74</f>
        <v>0.51448051489023361</v>
      </c>
      <c r="CJ74" s="108">
        <f t="shared" si="1058"/>
        <v>0.51448051489023361</v>
      </c>
      <c r="CK74" s="108">
        <f t="shared" si="1058"/>
        <v>0.38327758850304516</v>
      </c>
      <c r="CL74" s="108">
        <f t="shared" si="1058"/>
        <v>0.18630421064789382</v>
      </c>
      <c r="CM74" s="108">
        <f t="shared" si="1058"/>
        <v>0</v>
      </c>
      <c r="CN74" s="78">
        <f t="shared" ref="CN74:CS74" si="1059">SUM(CN73,CN58,CN53,CN50,CN46,CN43,CN41,CN39,CN37,CN33)</f>
        <v>19</v>
      </c>
      <c r="CO74" s="79">
        <f t="shared" si="1059"/>
        <v>30504</v>
      </c>
      <c r="CP74" s="75">
        <f t="shared" si="1059"/>
        <v>211630.25599999999</v>
      </c>
      <c r="CQ74" s="75">
        <f t="shared" si="1059"/>
        <v>1566</v>
      </c>
      <c r="CR74" s="75">
        <f t="shared" si="1059"/>
        <v>1526.8</v>
      </c>
      <c r="CS74" s="76">
        <f t="shared" si="1059"/>
        <v>881</v>
      </c>
      <c r="CW74" s="58" t="s">
        <v>75</v>
      </c>
      <c r="CX74" s="55">
        <f>SUM(CX73,CX58,CX53,CX50,CX46,CX43,CX41,CX39,CX37,CX33)</f>
        <v>0</v>
      </c>
      <c r="CY74" s="55">
        <f t="shared" ref="CY74:DA74" si="1060">SUM(CY73,CY58,CY53,CY50,CY46,CY43,CY41,CY39,CY37,CY33)</f>
        <v>0</v>
      </c>
      <c r="CZ74" s="55">
        <f t="shared" si="1060"/>
        <v>0</v>
      </c>
      <c r="DA74" s="55">
        <f t="shared" si="1060"/>
        <v>0</v>
      </c>
      <c r="DM74" s="57">
        <f t="shared" ref="DM74:DR74" si="1061">SUM(DM73,DM58,DM53,DM50,DM46,DM43,DM41,DM39,DM37,DM33)</f>
        <v>0</v>
      </c>
      <c r="DN74" s="64">
        <f t="shared" si="1061"/>
        <v>0</v>
      </c>
      <c r="DO74" s="55">
        <f t="shared" si="1061"/>
        <v>0</v>
      </c>
      <c r="DP74" s="55">
        <f t="shared" si="1061"/>
        <v>1566</v>
      </c>
      <c r="DQ74" s="75">
        <f t="shared" si="1061"/>
        <v>1526.8</v>
      </c>
      <c r="DR74" s="57">
        <f t="shared" si="1061"/>
        <v>0</v>
      </c>
      <c r="DV74" s="58" t="s">
        <v>75</v>
      </c>
      <c r="DW74" s="55">
        <f>SUM(DW73,DW58,DW53,DW50,DW46,DW43,DW41,DW39,DW37,DW33)</f>
        <v>0</v>
      </c>
      <c r="DX74" s="55">
        <f t="shared" ref="DX74:DZ74" si="1062">SUM(DX73,DX58,DX53,DX50,DX46,DX43,DX41,DX39,DX37,DX33)</f>
        <v>0</v>
      </c>
      <c r="DY74" s="55">
        <f t="shared" si="1062"/>
        <v>0</v>
      </c>
      <c r="DZ74" s="55">
        <f t="shared" si="1062"/>
        <v>0</v>
      </c>
      <c r="EL74" s="57">
        <f t="shared" ref="EL74:EQ74" si="1063">SUM(EL73,EL58,EL53,EL50,EL46,EL43,EL41,EL39,EL37,EL33)</f>
        <v>0</v>
      </c>
      <c r="EM74" s="64">
        <f t="shared" si="1063"/>
        <v>0</v>
      </c>
      <c r="EN74" s="55">
        <f t="shared" si="1063"/>
        <v>0</v>
      </c>
      <c r="EO74" s="55">
        <f t="shared" si="1063"/>
        <v>1566</v>
      </c>
      <c r="EP74" s="75">
        <f t="shared" si="1063"/>
        <v>1526.8</v>
      </c>
      <c r="EQ74" s="57">
        <f t="shared" si="1063"/>
        <v>0</v>
      </c>
      <c r="EU74" s="58" t="s">
        <v>75</v>
      </c>
      <c r="EV74" s="55">
        <f>SUM(EV73,EV58,EV53,EV50,EV46,EV43,EV41,EV39,EV37,EV33)</f>
        <v>0</v>
      </c>
      <c r="EW74" s="55">
        <f t="shared" ref="EW74:EY74" si="1064">SUM(EW73,EW58,EW53,EW50,EW46,EW43,EW41,EW39,EW37,EW33)</f>
        <v>0</v>
      </c>
      <c r="EX74" s="55">
        <f t="shared" si="1064"/>
        <v>0</v>
      </c>
      <c r="EY74" s="55">
        <f t="shared" si="1064"/>
        <v>0</v>
      </c>
      <c r="FK74" s="57">
        <f t="shared" ref="FK74:FP74" si="1065">SUM(FK73,FK58,FK53,FK50,FK46,FK43,FK41,FK39,FK37,FK33)</f>
        <v>0</v>
      </c>
      <c r="FL74" s="64">
        <f t="shared" si="1065"/>
        <v>0</v>
      </c>
      <c r="FM74" s="55">
        <f t="shared" si="1065"/>
        <v>0</v>
      </c>
      <c r="FN74" s="55">
        <f t="shared" si="1065"/>
        <v>1566</v>
      </c>
      <c r="FO74" s="75">
        <f t="shared" si="1065"/>
        <v>1526.8</v>
      </c>
      <c r="FP74" s="57">
        <f t="shared" si="1065"/>
        <v>0</v>
      </c>
      <c r="FT74" s="58" t="s">
        <v>75</v>
      </c>
      <c r="FU74" s="55">
        <f>SUM(FU73,FU58,FU53,FU50,FU46,FU43,FU41,FU39,FU37,FU33)</f>
        <v>0</v>
      </c>
      <c r="FV74" s="55">
        <f t="shared" ref="FV74:FX74" si="1066">SUM(FV73,FV58,FV53,FV50,FV46,FV43,FV41,FV39,FV37,FV33)</f>
        <v>0</v>
      </c>
      <c r="FW74" s="55">
        <f t="shared" si="1066"/>
        <v>0</v>
      </c>
      <c r="FX74" s="55">
        <f t="shared" si="1066"/>
        <v>0</v>
      </c>
      <c r="GJ74" s="57">
        <f t="shared" ref="GJ74:GO74" si="1067">SUM(GJ73,GJ58,GJ53,GJ50,GJ46,GJ43,GJ41,GJ39,GJ37,GJ33)</f>
        <v>0</v>
      </c>
      <c r="GK74" s="64">
        <f t="shared" si="1067"/>
        <v>0</v>
      </c>
      <c r="GL74" s="55">
        <f t="shared" si="1067"/>
        <v>0</v>
      </c>
      <c r="GM74" s="55">
        <f t="shared" si="1067"/>
        <v>1566</v>
      </c>
      <c r="GN74" s="75">
        <f t="shared" si="1067"/>
        <v>1526.8</v>
      </c>
      <c r="GO74" s="57">
        <f t="shared" si="1067"/>
        <v>0</v>
      </c>
      <c r="GS74" s="58" t="s">
        <v>75</v>
      </c>
      <c r="GT74" s="55">
        <f>SUM(GT73,GT58,GT53,GT50,GT46,GT43,GT41,GT39,GT37,GT33)</f>
        <v>0</v>
      </c>
      <c r="GU74" s="55">
        <f t="shared" ref="GU74:GW74" si="1068">SUM(GU73,GU58,GU53,GU50,GU46,GU43,GU41,GU39,GU37,GU33)</f>
        <v>0</v>
      </c>
      <c r="GV74" s="55">
        <f t="shared" si="1068"/>
        <v>0</v>
      </c>
      <c r="GW74" s="55">
        <f t="shared" si="1068"/>
        <v>0</v>
      </c>
      <c r="HI74" s="57">
        <f t="shared" ref="HI74:HN74" si="1069">SUM(HI73,HI58,HI53,HI50,HI46,HI43,HI41,HI39,HI37,HI33)</f>
        <v>0</v>
      </c>
      <c r="HJ74" s="64">
        <f t="shared" si="1069"/>
        <v>0</v>
      </c>
      <c r="HK74" s="55">
        <f t="shared" si="1069"/>
        <v>0</v>
      </c>
      <c r="HL74" s="55">
        <f t="shared" si="1069"/>
        <v>1566</v>
      </c>
      <c r="HM74" s="75">
        <f t="shared" si="1069"/>
        <v>1526.8</v>
      </c>
      <c r="HN74" s="57">
        <f t="shared" si="1069"/>
        <v>0</v>
      </c>
      <c r="HR74" s="58" t="s">
        <v>75</v>
      </c>
      <c r="HS74" s="55">
        <f>SUM(HS73,HS58,HS53,HS50,HS46,HS43,HS41,HS39,HS37,HS33)</f>
        <v>0</v>
      </c>
      <c r="HT74" s="55">
        <f t="shared" ref="HT74:HV74" si="1070">SUM(HT73,HT58,HT53,HT50,HT46,HT43,HT41,HT39,HT37,HT33)</f>
        <v>0</v>
      </c>
      <c r="HU74" s="55">
        <f t="shared" si="1070"/>
        <v>0</v>
      </c>
      <c r="HV74" s="55">
        <f t="shared" si="1070"/>
        <v>0</v>
      </c>
      <c r="IH74" s="57">
        <f t="shared" ref="IH74:IM74" si="1071">SUM(IH73,IH58,IH53,IH50,IH46,IH43,IH41,IH39,IH37,IH33)</f>
        <v>0</v>
      </c>
      <c r="II74" s="64">
        <f t="shared" si="1071"/>
        <v>0</v>
      </c>
      <c r="IJ74" s="55">
        <f t="shared" si="1071"/>
        <v>0</v>
      </c>
      <c r="IK74" s="55">
        <f t="shared" si="1071"/>
        <v>1566</v>
      </c>
      <c r="IL74" s="75">
        <f t="shared" si="1071"/>
        <v>1526.8</v>
      </c>
      <c r="IM74" s="57">
        <f t="shared" si="1071"/>
        <v>0</v>
      </c>
      <c r="IQ74" s="58" t="s">
        <v>75</v>
      </c>
      <c r="IR74" s="55">
        <f>SUM(IR73,IR58,IR53,IR50,IR46,IR43,IR41,IR39,IR37,IR33)</f>
        <v>0</v>
      </c>
      <c r="IS74" s="55">
        <f t="shared" ref="IS74:IU74" si="1072">SUM(IS73,IS58,IS53,IS50,IS46,IS43,IS41,IS39,IS37,IS33)</f>
        <v>0</v>
      </c>
      <c r="IT74" s="55">
        <f t="shared" si="1072"/>
        <v>0</v>
      </c>
      <c r="IU74" s="55">
        <f t="shared" si="1072"/>
        <v>0</v>
      </c>
      <c r="JG74" s="57">
        <f t="shared" ref="JG74:JL74" si="1073">SUM(JG73,JG58,JG53,JG50,JG46,JG43,JG41,JG39,JG37,JG33)</f>
        <v>0</v>
      </c>
      <c r="JH74" s="64">
        <f t="shared" si="1073"/>
        <v>0</v>
      </c>
      <c r="JI74" s="55">
        <f t="shared" si="1073"/>
        <v>0</v>
      </c>
      <c r="JJ74" s="55">
        <f t="shared" si="1073"/>
        <v>1566</v>
      </c>
      <c r="JK74" s="75">
        <f t="shared" si="1073"/>
        <v>1526.8</v>
      </c>
      <c r="JL74" s="57">
        <f t="shared" si="1073"/>
        <v>0</v>
      </c>
      <c r="JP74" s="58" t="s">
        <v>75</v>
      </c>
      <c r="JQ74" s="55">
        <f>SUM(JQ73,JQ58,JQ53,JQ50,JQ46,JQ43,JQ41,JQ39,JQ37,JQ33)</f>
        <v>0</v>
      </c>
      <c r="JR74" s="55">
        <f t="shared" ref="JR74:JT74" si="1074">SUM(JR73,JR58,JR53,JR50,JR46,JR43,JR41,JR39,JR37,JR33)</f>
        <v>0</v>
      </c>
      <c r="JS74" s="55">
        <f t="shared" si="1074"/>
        <v>0</v>
      </c>
      <c r="JT74" s="55">
        <f t="shared" si="1074"/>
        <v>0</v>
      </c>
      <c r="KF74" s="57">
        <f t="shared" ref="KF74:KK74" si="1075">SUM(KF73,KF58,KF53,KF50,KF46,KF43,KF41,KF39,KF37,KF33)</f>
        <v>0</v>
      </c>
      <c r="KG74" s="64">
        <f t="shared" si="1075"/>
        <v>0</v>
      </c>
      <c r="KH74" s="55">
        <f t="shared" si="1075"/>
        <v>0</v>
      </c>
      <c r="KI74" s="55">
        <f t="shared" si="1075"/>
        <v>1566</v>
      </c>
      <c r="KJ74" s="75">
        <f t="shared" si="1075"/>
        <v>1526.8</v>
      </c>
      <c r="KK74" s="57">
        <f t="shared" si="1075"/>
        <v>0</v>
      </c>
    </row>
    <row r="75" spans="1:298" ht="14" hidden="1" x14ac:dyDescent="0.35">
      <c r="B75" s="12"/>
      <c r="V75" s="9"/>
      <c r="Z75" s="12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Y75" s="22"/>
      <c r="BZ75" s="22"/>
      <c r="CC75" s="127"/>
      <c r="CE75" s="110"/>
      <c r="CI75" s="110"/>
      <c r="CJ75" s="110"/>
      <c r="CK75" s="110"/>
      <c r="CL75" s="110"/>
      <c r="CM75" s="110"/>
      <c r="CQ75" s="22"/>
      <c r="CR75" s="17"/>
      <c r="DQ75" s="17"/>
      <c r="EP75" s="17"/>
      <c r="FO75" s="17"/>
      <c r="GN75" s="17"/>
      <c r="HM75" s="17"/>
      <c r="IL75" s="17"/>
      <c r="JK75" s="17"/>
      <c r="KJ75" s="17"/>
    </row>
    <row r="76" spans="1:298" ht="14" hidden="1" x14ac:dyDescent="0.35">
      <c r="B76" s="60" t="s">
        <v>76</v>
      </c>
      <c r="C76" s="80">
        <f>SUM(C74,C22)</f>
        <v>24932.09</v>
      </c>
      <c r="D76" s="80">
        <f t="shared" ref="D76:L76" si="1076">SUM(D74,D22)</f>
        <v>13667.37</v>
      </c>
      <c r="E76" s="80">
        <f t="shared" si="1076"/>
        <v>11264.720000000001</v>
      </c>
      <c r="F76" s="80">
        <f t="shared" si="1076"/>
        <v>9387.7099999999991</v>
      </c>
      <c r="G76" s="81">
        <f>(G22*$U$22+G74*$U$74)/$U$76</f>
        <v>193.48295468230887</v>
      </c>
      <c r="H76" s="80">
        <f t="shared" si="1076"/>
        <v>3951.9</v>
      </c>
      <c r="I76" s="81">
        <f>(I22*$U$22+I74*$U$74)/$U$76</f>
        <v>172.79413063480413</v>
      </c>
      <c r="J76" s="80">
        <f t="shared" si="1076"/>
        <v>1160.3</v>
      </c>
      <c r="K76" s="81">
        <f>(K22*$U$22+K74*$U$74)/$U$76</f>
        <v>15.827527850527519</v>
      </c>
      <c r="L76" s="80">
        <f t="shared" si="1076"/>
        <v>822.36999999999989</v>
      </c>
      <c r="M76" s="81">
        <f t="shared" ref="M76:Q76" si="1077">(M22*$U$22+M74*$U$74)/$U$76</f>
        <v>559.54504584973199</v>
      </c>
      <c r="N76" s="81">
        <f t="shared" si="1077"/>
        <v>491.0152029115597</v>
      </c>
      <c r="O76" s="81">
        <f t="shared" si="1077"/>
        <v>16.069796693615498</v>
      </c>
      <c r="P76" s="81">
        <f t="shared" si="1077"/>
        <v>20.703279868005655</v>
      </c>
      <c r="Q76" s="81">
        <f t="shared" si="1077"/>
        <v>6.9997572964287408E-2</v>
      </c>
      <c r="R76" s="83"/>
      <c r="S76" s="80">
        <f t="shared" ref="S76:V76" si="1078">SUM(S74,S22)</f>
        <v>1069007.7390000001</v>
      </c>
      <c r="T76" s="80">
        <f t="shared" si="1078"/>
        <v>4358</v>
      </c>
      <c r="U76" s="80">
        <f t="shared" si="1078"/>
        <v>4017.8</v>
      </c>
      <c r="V76" s="80">
        <f t="shared" si="1078"/>
        <v>2455.1999999999998</v>
      </c>
      <c r="Z76" s="60" t="s">
        <v>76</v>
      </c>
      <c r="AA76" s="80">
        <f>SUM(AA74,AA22)</f>
        <v>24175.07</v>
      </c>
      <c r="AB76" s="80">
        <f t="shared" ref="AB76:AD76" si="1079">SUM(AB74,AB22)</f>
        <v>14580.070000000002</v>
      </c>
      <c r="AC76" s="80">
        <f t="shared" si="1079"/>
        <v>9595</v>
      </c>
      <c r="AD76" s="80">
        <f t="shared" si="1079"/>
        <v>10334.93</v>
      </c>
      <c r="AE76" s="81">
        <f>(AE22*$AT$22+AE74*$AT$74)/$AT$76</f>
        <v>0.32231979318377307</v>
      </c>
      <c r="AF76" s="80">
        <f t="shared" ref="AF76" si="1080">SUM(AF74,AF22)</f>
        <v>4596</v>
      </c>
      <c r="AG76" s="81">
        <f>(AG22*$AT$22+AG74*$AT$74)/$AT$76</f>
        <v>0.10014307300255794</v>
      </c>
      <c r="AH76" s="80">
        <f t="shared" ref="AH76" si="1081">SUM(AH74,AH22)</f>
        <v>326</v>
      </c>
      <c r="AI76" s="81">
        <f>(AI22*$AT$22+AI74*$AT$74)/$AT$76</f>
        <v>8.0905427835379871E-3</v>
      </c>
      <c r="AJ76" s="80">
        <f t="shared" ref="AJ76" si="1082">SUM(AJ74,AJ22)</f>
        <v>485.33000000000004</v>
      </c>
      <c r="AK76" s="81">
        <f>(AK22*$AT$22+AK74*$AT$74)/$AT$76</f>
        <v>0.56944659103013084</v>
      </c>
      <c r="AL76" s="81">
        <f t="shared" ref="AL76:AO76" si="1083">(AL22*$AT$22+AL74*$AT$74)/$AT$76</f>
        <v>0.52966539825197223</v>
      </c>
      <c r="AM76" s="81">
        <f t="shared" si="1083"/>
        <v>0.35556049884223695</v>
      </c>
      <c r="AN76" s="81">
        <f t="shared" si="1083"/>
        <v>0.37212325146378183</v>
      </c>
      <c r="AO76" s="81">
        <f t="shared" si="1083"/>
        <v>3.9781192778158697E-2</v>
      </c>
      <c r="AP76" s="82">
        <f t="shared" ref="AP76:AU76" si="1084">SUM(AP74,AP22)</f>
        <v>22</v>
      </c>
      <c r="AQ76" s="85">
        <f t="shared" si="1084"/>
        <v>39432</v>
      </c>
      <c r="AR76" s="80">
        <f t="shared" si="1084"/>
        <v>1112366.899</v>
      </c>
      <c r="AS76" s="80">
        <f t="shared" si="1084"/>
        <v>4358</v>
      </c>
      <c r="AT76" s="80">
        <f t="shared" si="1084"/>
        <v>4017.8</v>
      </c>
      <c r="AU76" s="80">
        <f t="shared" si="1084"/>
        <v>2594.8840458811264</v>
      </c>
      <c r="AY76" s="60" t="s">
        <v>76</v>
      </c>
      <c r="AZ76" s="80">
        <f>SUM(AZ74,AZ22)</f>
        <v>23891.685000000001</v>
      </c>
      <c r="BA76" s="80">
        <f t="shared" ref="BA76:BC76" si="1085">SUM(BA74,BA22)</f>
        <v>11380.990000000002</v>
      </c>
      <c r="BB76" s="80">
        <f t="shared" si="1085"/>
        <v>12510.695</v>
      </c>
      <c r="BC76" s="80">
        <f t="shared" si="1085"/>
        <v>9702.6450000000004</v>
      </c>
      <c r="BD76" s="81">
        <f>(BD22*$BS$22+BD74*$BS$74)/$BS$76</f>
        <v>0.28520816654083769</v>
      </c>
      <c r="BE76" s="80">
        <f t="shared" ref="BE76" si="1086">SUM(BE74,BE22)</f>
        <v>4320</v>
      </c>
      <c r="BF76" s="81">
        <f>(BF22*$BS$22+BF74*$BS$74)/$BS$76</f>
        <v>9.9059186619543035E-2</v>
      </c>
      <c r="BG76" s="80">
        <f t="shared" ref="BG76" si="1087">SUM(BG74,BG22)</f>
        <v>245.67000000000002</v>
      </c>
      <c r="BH76" s="81">
        <f>(BH22*$BS$22+BH74*$BS$74)/$BS$76</f>
        <v>1.0219699420910281E-2</v>
      </c>
      <c r="BI76" s="80">
        <f t="shared" ref="BI76" si="1088">SUM(BI74,BI22)</f>
        <v>583.30000000000007</v>
      </c>
      <c r="BJ76" s="81">
        <f>(BJ22*$BS$22+BJ74*$BS$74)/$BS$76</f>
        <v>0.59680171241447766</v>
      </c>
      <c r="BK76" s="81">
        <f t="shared" ref="BK76:BN76" si="1089">(BK22*$BS$22+BK74*$BS$74)/$BS$76</f>
        <v>0.56038338508221752</v>
      </c>
      <c r="BL76" s="81">
        <f t="shared" si="1089"/>
        <v>0.32662330818458185</v>
      </c>
      <c r="BM76" s="81">
        <f t="shared" si="1089"/>
        <v>0.36094897795473724</v>
      </c>
      <c r="BN76" s="81">
        <f t="shared" si="1089"/>
        <v>4.5129562359830511E-2</v>
      </c>
      <c r="BO76" s="82">
        <f t="shared" ref="BO76:BT76" si="1090">SUM(BO74,BO22)</f>
        <v>24</v>
      </c>
      <c r="BP76" s="85">
        <f t="shared" si="1090"/>
        <v>38160</v>
      </c>
      <c r="BQ76" s="80">
        <f t="shared" si="1090"/>
        <v>1046618.9299999999</v>
      </c>
      <c r="BR76" s="80">
        <f t="shared" si="1090"/>
        <v>4358</v>
      </c>
      <c r="BS76" s="80">
        <f t="shared" si="1090"/>
        <v>4017.8</v>
      </c>
      <c r="BT76" s="80">
        <f t="shared" si="1090"/>
        <v>2394.0227508880648</v>
      </c>
      <c r="BX76" s="60" t="s">
        <v>76</v>
      </c>
      <c r="BY76" s="80">
        <f>SUM(BY74,BY22)</f>
        <v>24795.22</v>
      </c>
      <c r="BZ76" s="80">
        <f t="shared" ref="BZ76:CB76" si="1091">SUM(BZ74,BZ22)</f>
        <v>15481.79</v>
      </c>
      <c r="CA76" s="80">
        <f t="shared" si="1091"/>
        <v>9313.43</v>
      </c>
      <c r="CB76" s="80">
        <f t="shared" si="1091"/>
        <v>10165.899999999998</v>
      </c>
      <c r="CC76" s="114">
        <f>(CC22*$CR22+CC74*$CR74)/$CR76</f>
        <v>0.2790378981208354</v>
      </c>
      <c r="CD76" s="80">
        <f t="shared" ref="CD76" si="1092">SUM(CD74,CD22)</f>
        <v>4464</v>
      </c>
      <c r="CE76" s="114">
        <f>(CE22*$CR22+CE74*$CR74)/$CR76</f>
        <v>9.9059186619543035E-2</v>
      </c>
      <c r="CF76" s="80">
        <f t="shared" ref="CF76" si="1093">SUM(CF74,CF22)</f>
        <v>6.88</v>
      </c>
      <c r="CG76" s="107">
        <f>(CG22*$CR22+CG74*$CR74)/$CR76</f>
        <v>1.7768243145957477E-4</v>
      </c>
      <c r="CH76" s="80">
        <f t="shared" ref="CH76" si="1094">SUM(CH74,CH22)</f>
        <v>855.68000000000006</v>
      </c>
      <c r="CI76" s="114">
        <f t="shared" ref="CI76:CM76" si="1095">(CI22*$CR22+CI74*$CR74)/$CR76</f>
        <v>0.62114254353744114</v>
      </c>
      <c r="CJ76" s="114">
        <f t="shared" si="1095"/>
        <v>0.56421874757463708</v>
      </c>
      <c r="CK76" s="114">
        <f t="shared" si="1095"/>
        <v>0.34471909979685245</v>
      </c>
      <c r="CL76" s="114">
        <f t="shared" si="1095"/>
        <v>0.40141606945865088</v>
      </c>
      <c r="CM76" s="114">
        <f t="shared" si="1095"/>
        <v>5.6923795962804224E-2</v>
      </c>
      <c r="CN76" s="82">
        <f t="shared" ref="CN76:CS76" si="1096">SUM(CN74,CN22)</f>
        <v>32</v>
      </c>
      <c r="CO76" s="85">
        <f t="shared" si="1096"/>
        <v>39432</v>
      </c>
      <c r="CP76" s="80">
        <f t="shared" si="1096"/>
        <v>1199930.2560000001</v>
      </c>
      <c r="CQ76" s="80">
        <f t="shared" si="1096"/>
        <v>4358</v>
      </c>
      <c r="CR76" s="80">
        <f t="shared" si="1096"/>
        <v>4017.8</v>
      </c>
      <c r="CS76" s="80">
        <f t="shared" si="1096"/>
        <v>2690</v>
      </c>
      <c r="CW76" s="60" t="s">
        <v>76</v>
      </c>
      <c r="CX76" s="61">
        <f>SUM(CX74,CX22)</f>
        <v>0</v>
      </c>
      <c r="CY76" s="61">
        <f t="shared" ref="CY76:DA76" si="1097">SUM(CY74,CY22)</f>
        <v>0</v>
      </c>
      <c r="CZ76" s="61">
        <f t="shared" si="1097"/>
        <v>0</v>
      </c>
      <c r="DA76" s="61">
        <f t="shared" si="1097"/>
        <v>0</v>
      </c>
      <c r="DC76" s="61">
        <f t="shared" ref="DC76" si="1098">SUM(DC74,DC22)</f>
        <v>0</v>
      </c>
      <c r="DE76" s="61">
        <f t="shared" ref="DE76" si="1099">SUM(DE74,DE22)</f>
        <v>0</v>
      </c>
      <c r="DG76" s="61">
        <f t="shared" ref="DG76" si="1100">SUM(DG74,DG22)</f>
        <v>0</v>
      </c>
      <c r="DM76" s="62">
        <f t="shared" ref="DM76:DR76" si="1101">SUM(DM74,DM22)</f>
        <v>0</v>
      </c>
      <c r="DN76" s="74">
        <f t="shared" si="1101"/>
        <v>0</v>
      </c>
      <c r="DO76" s="61">
        <f t="shared" si="1101"/>
        <v>0</v>
      </c>
      <c r="DP76" s="61">
        <f t="shared" si="1101"/>
        <v>4358</v>
      </c>
      <c r="DQ76" s="80">
        <f t="shared" si="1101"/>
        <v>4017.8</v>
      </c>
      <c r="DR76" s="61">
        <f t="shared" si="1101"/>
        <v>0</v>
      </c>
      <c r="DV76" s="60" t="s">
        <v>76</v>
      </c>
      <c r="DW76" s="61">
        <f>SUM(DW74,DW22)</f>
        <v>0</v>
      </c>
      <c r="DX76" s="61">
        <f t="shared" ref="DX76:DZ76" si="1102">SUM(DX74,DX22)</f>
        <v>0</v>
      </c>
      <c r="DY76" s="61">
        <f t="shared" si="1102"/>
        <v>0</v>
      </c>
      <c r="DZ76" s="61">
        <f t="shared" si="1102"/>
        <v>0</v>
      </c>
      <c r="EB76" s="61">
        <f t="shared" ref="EB76" si="1103">SUM(EB74,EB22)</f>
        <v>0</v>
      </c>
      <c r="ED76" s="61">
        <f t="shared" ref="ED76" si="1104">SUM(ED74,ED22)</f>
        <v>0</v>
      </c>
      <c r="EF76" s="61">
        <f t="shared" ref="EF76" si="1105">SUM(EF74,EF22)</f>
        <v>0</v>
      </c>
      <c r="EL76" s="62">
        <f t="shared" ref="EL76:EQ76" si="1106">SUM(EL74,EL22)</f>
        <v>0</v>
      </c>
      <c r="EM76" s="74">
        <f t="shared" si="1106"/>
        <v>0</v>
      </c>
      <c r="EN76" s="61">
        <f t="shared" si="1106"/>
        <v>0</v>
      </c>
      <c r="EO76" s="61">
        <f t="shared" si="1106"/>
        <v>4358</v>
      </c>
      <c r="EP76" s="80">
        <f t="shared" si="1106"/>
        <v>4017.8</v>
      </c>
      <c r="EQ76" s="61">
        <f t="shared" si="1106"/>
        <v>0</v>
      </c>
      <c r="EU76" s="60" t="s">
        <v>76</v>
      </c>
      <c r="EV76" s="61">
        <f>SUM(EV74,EV22)</f>
        <v>0</v>
      </c>
      <c r="EW76" s="61">
        <f t="shared" ref="EW76:EY76" si="1107">SUM(EW74,EW22)</f>
        <v>0</v>
      </c>
      <c r="EX76" s="61">
        <f t="shared" si="1107"/>
        <v>0</v>
      </c>
      <c r="EY76" s="61">
        <f t="shared" si="1107"/>
        <v>0</v>
      </c>
      <c r="FA76" s="61">
        <f t="shared" ref="FA76" si="1108">SUM(FA74,FA22)</f>
        <v>0</v>
      </c>
      <c r="FC76" s="61">
        <f t="shared" ref="FC76" si="1109">SUM(FC74,FC22)</f>
        <v>0</v>
      </c>
      <c r="FE76" s="61">
        <f t="shared" ref="FE76" si="1110">SUM(FE74,FE22)</f>
        <v>0</v>
      </c>
      <c r="FK76" s="62">
        <f t="shared" ref="FK76:FP76" si="1111">SUM(FK74,FK22)</f>
        <v>0</v>
      </c>
      <c r="FL76" s="74">
        <f t="shared" si="1111"/>
        <v>0</v>
      </c>
      <c r="FM76" s="61">
        <f t="shared" si="1111"/>
        <v>0</v>
      </c>
      <c r="FN76" s="61">
        <f t="shared" si="1111"/>
        <v>4358</v>
      </c>
      <c r="FO76" s="80">
        <f t="shared" si="1111"/>
        <v>4017.8</v>
      </c>
      <c r="FP76" s="61">
        <f t="shared" si="1111"/>
        <v>0</v>
      </c>
      <c r="FT76" s="60" t="s">
        <v>76</v>
      </c>
      <c r="FU76" s="61">
        <f>SUM(FU74,FU22)</f>
        <v>0</v>
      </c>
      <c r="FV76" s="61">
        <f t="shared" ref="FV76:FX76" si="1112">SUM(FV74,FV22)</f>
        <v>0</v>
      </c>
      <c r="FW76" s="61">
        <f t="shared" si="1112"/>
        <v>0</v>
      </c>
      <c r="FX76" s="61">
        <f t="shared" si="1112"/>
        <v>0</v>
      </c>
      <c r="FZ76" s="61">
        <f t="shared" ref="FZ76" si="1113">SUM(FZ74,FZ22)</f>
        <v>0</v>
      </c>
      <c r="GB76" s="61">
        <f t="shared" ref="GB76" si="1114">SUM(GB74,GB22)</f>
        <v>0</v>
      </c>
      <c r="GD76" s="61">
        <f t="shared" ref="GD76" si="1115">SUM(GD74,GD22)</f>
        <v>0</v>
      </c>
      <c r="GJ76" s="62">
        <f t="shared" ref="GJ76:GO76" si="1116">SUM(GJ74,GJ22)</f>
        <v>0</v>
      </c>
      <c r="GK76" s="74">
        <f t="shared" si="1116"/>
        <v>0</v>
      </c>
      <c r="GL76" s="61">
        <f t="shared" si="1116"/>
        <v>0</v>
      </c>
      <c r="GM76" s="61">
        <f t="shared" si="1116"/>
        <v>4358</v>
      </c>
      <c r="GN76" s="80">
        <f t="shared" si="1116"/>
        <v>4017.8</v>
      </c>
      <c r="GO76" s="61">
        <f t="shared" si="1116"/>
        <v>0</v>
      </c>
      <c r="GS76" s="60" t="s">
        <v>76</v>
      </c>
      <c r="GT76" s="61">
        <f>SUM(GT74,GT22)</f>
        <v>0</v>
      </c>
      <c r="GU76" s="61">
        <f t="shared" ref="GU76:GW76" si="1117">SUM(GU74,GU22)</f>
        <v>0</v>
      </c>
      <c r="GV76" s="61">
        <f t="shared" si="1117"/>
        <v>0</v>
      </c>
      <c r="GW76" s="61">
        <f t="shared" si="1117"/>
        <v>0</v>
      </c>
      <c r="GY76" s="61">
        <f t="shared" ref="GY76" si="1118">SUM(GY74,GY22)</f>
        <v>0</v>
      </c>
      <c r="HA76" s="61">
        <f t="shared" ref="HA76" si="1119">SUM(HA74,HA22)</f>
        <v>0</v>
      </c>
      <c r="HC76" s="61">
        <f t="shared" ref="HC76" si="1120">SUM(HC74,HC22)</f>
        <v>0</v>
      </c>
      <c r="HI76" s="62">
        <f t="shared" ref="HI76:HN76" si="1121">SUM(HI74,HI22)</f>
        <v>0</v>
      </c>
      <c r="HJ76" s="74">
        <f t="shared" si="1121"/>
        <v>0</v>
      </c>
      <c r="HK76" s="61">
        <f t="shared" si="1121"/>
        <v>0</v>
      </c>
      <c r="HL76" s="61">
        <f t="shared" si="1121"/>
        <v>4358</v>
      </c>
      <c r="HM76" s="80">
        <f t="shared" si="1121"/>
        <v>4017.8</v>
      </c>
      <c r="HN76" s="61">
        <f t="shared" si="1121"/>
        <v>0</v>
      </c>
      <c r="HR76" s="60" t="s">
        <v>76</v>
      </c>
      <c r="HS76" s="61">
        <f>SUM(HS74,HS22)</f>
        <v>0</v>
      </c>
      <c r="HT76" s="61">
        <f t="shared" ref="HT76:HV76" si="1122">SUM(HT74,HT22)</f>
        <v>0</v>
      </c>
      <c r="HU76" s="61">
        <f t="shared" si="1122"/>
        <v>0</v>
      </c>
      <c r="HV76" s="61">
        <f t="shared" si="1122"/>
        <v>0</v>
      </c>
      <c r="HX76" s="61">
        <f t="shared" ref="HX76" si="1123">SUM(HX74,HX22)</f>
        <v>0</v>
      </c>
      <c r="HZ76" s="61">
        <f t="shared" ref="HZ76" si="1124">SUM(HZ74,HZ22)</f>
        <v>0</v>
      </c>
      <c r="IB76" s="61">
        <f t="shared" ref="IB76" si="1125">SUM(IB74,IB22)</f>
        <v>0</v>
      </c>
      <c r="IH76" s="62">
        <f t="shared" ref="IH76:IM76" si="1126">SUM(IH74,IH22)</f>
        <v>0</v>
      </c>
      <c r="II76" s="74">
        <f t="shared" si="1126"/>
        <v>0</v>
      </c>
      <c r="IJ76" s="61">
        <f t="shared" si="1126"/>
        <v>0</v>
      </c>
      <c r="IK76" s="61">
        <f t="shared" si="1126"/>
        <v>4358</v>
      </c>
      <c r="IL76" s="80">
        <f t="shared" si="1126"/>
        <v>4017.8</v>
      </c>
      <c r="IM76" s="61">
        <f t="shared" si="1126"/>
        <v>0</v>
      </c>
      <c r="IQ76" s="60" t="s">
        <v>76</v>
      </c>
      <c r="IR76" s="61">
        <f>SUM(IR74,IR22)</f>
        <v>0</v>
      </c>
      <c r="IS76" s="61">
        <f t="shared" ref="IS76:IU76" si="1127">SUM(IS74,IS22)</f>
        <v>0</v>
      </c>
      <c r="IT76" s="61">
        <f t="shared" si="1127"/>
        <v>0</v>
      </c>
      <c r="IU76" s="61">
        <f t="shared" si="1127"/>
        <v>0</v>
      </c>
      <c r="IW76" s="61">
        <f t="shared" ref="IW76" si="1128">SUM(IW74,IW22)</f>
        <v>0</v>
      </c>
      <c r="IY76" s="61">
        <f t="shared" ref="IY76" si="1129">SUM(IY74,IY22)</f>
        <v>0</v>
      </c>
      <c r="JA76" s="61">
        <f t="shared" ref="JA76" si="1130">SUM(JA74,JA22)</f>
        <v>0</v>
      </c>
      <c r="JG76" s="62">
        <f t="shared" ref="JG76:JL76" si="1131">SUM(JG74,JG22)</f>
        <v>0</v>
      </c>
      <c r="JH76" s="74">
        <f t="shared" si="1131"/>
        <v>0</v>
      </c>
      <c r="JI76" s="61">
        <f t="shared" si="1131"/>
        <v>0</v>
      </c>
      <c r="JJ76" s="61">
        <f t="shared" si="1131"/>
        <v>4358</v>
      </c>
      <c r="JK76" s="80">
        <f t="shared" si="1131"/>
        <v>4017.8</v>
      </c>
      <c r="JL76" s="61">
        <f t="shared" si="1131"/>
        <v>0</v>
      </c>
      <c r="JP76" s="60" t="s">
        <v>76</v>
      </c>
      <c r="JQ76" s="61">
        <f>SUM(JQ74,JQ22)</f>
        <v>0</v>
      </c>
      <c r="JR76" s="61">
        <f t="shared" ref="JR76:JT76" si="1132">SUM(JR74,JR22)</f>
        <v>0</v>
      </c>
      <c r="JS76" s="61">
        <f t="shared" si="1132"/>
        <v>0</v>
      </c>
      <c r="JT76" s="61">
        <f t="shared" si="1132"/>
        <v>0</v>
      </c>
      <c r="JV76" s="61">
        <f t="shared" ref="JV76" si="1133">SUM(JV74,JV22)</f>
        <v>0</v>
      </c>
      <c r="JX76" s="61">
        <f t="shared" ref="JX76" si="1134">SUM(JX74,JX22)</f>
        <v>0</v>
      </c>
      <c r="JZ76" s="61">
        <f t="shared" ref="JZ76" si="1135">SUM(JZ74,JZ22)</f>
        <v>0</v>
      </c>
      <c r="KF76" s="62">
        <f t="shared" ref="KF76:KK76" si="1136">SUM(KF74,KF22)</f>
        <v>0</v>
      </c>
      <c r="KG76" s="74">
        <f t="shared" si="1136"/>
        <v>0</v>
      </c>
      <c r="KH76" s="61">
        <f t="shared" si="1136"/>
        <v>0</v>
      </c>
      <c r="KI76" s="61">
        <f t="shared" si="1136"/>
        <v>4358</v>
      </c>
      <c r="KJ76" s="80">
        <f t="shared" si="1136"/>
        <v>4017.8</v>
      </c>
      <c r="KK76" s="61">
        <f t="shared" si="1136"/>
        <v>0</v>
      </c>
    </row>
    <row r="77" spans="1:298" ht="42" hidden="1" x14ac:dyDescent="0.35">
      <c r="B77" s="12"/>
      <c r="R77" s="15" t="s">
        <v>116</v>
      </c>
      <c r="S77" s="16">
        <f>SUM(S73,S58,S53,S50,S46,S43,S41,S39,S37,S33,S21,S18,S15,S12)</f>
        <v>1069007.7390000001</v>
      </c>
      <c r="AE77" s="63"/>
      <c r="CC77" s="110"/>
    </row>
    <row r="78" spans="1:298" ht="14" hidden="1" x14ac:dyDescent="0.35">
      <c r="B78" s="12"/>
    </row>
    <row r="79" spans="1:298" ht="14" hidden="1" x14ac:dyDescent="0.35">
      <c r="B79" s="12"/>
    </row>
    <row r="80" spans="1:298" ht="14" hidden="1" x14ac:dyDescent="0.35">
      <c r="B80" s="12"/>
    </row>
    <row r="81" spans="2:2" ht="14" hidden="1" x14ac:dyDescent="0.35">
      <c r="B81" s="12"/>
    </row>
    <row r="82" spans="2:2" ht="14" hidden="1" x14ac:dyDescent="0.35">
      <c r="B82" s="12"/>
    </row>
  </sheetData>
  <mergeCells count="12">
    <mergeCell ref="JO3:KL3"/>
    <mergeCell ref="A3:W3"/>
    <mergeCell ref="Y3:AV3"/>
    <mergeCell ref="AX3:BU3"/>
    <mergeCell ref="BW3:CT3"/>
    <mergeCell ref="CV3:DS3"/>
    <mergeCell ref="DU3:ER3"/>
    <mergeCell ref="ET3:FQ3"/>
    <mergeCell ref="FS3:GP3"/>
    <mergeCell ref="GR3:HO3"/>
    <mergeCell ref="HQ3:IN3"/>
    <mergeCell ref="IP3:JM3"/>
  </mergeCells>
  <phoneticPr fontId="3" type="noConversion"/>
  <pageMargins left="0.7" right="0.7" top="0.75" bottom="0.75" header="0.3" footer="0.3"/>
  <pageSetup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DBC20-0F0B-4E05-8763-42021174041A}">
  <sheetPr>
    <tabColor rgb="FF00B0F0"/>
  </sheetPr>
  <dimension ref="A1:KM82"/>
  <sheetViews>
    <sheetView zoomScale="82" zoomScaleNormal="100" workbookViewId="0">
      <pane ySplit="5" topLeftCell="A35" activePane="bottomLeft" state="frozen"/>
      <selection pane="bottomLeft" activeCell="CA35" sqref="CA35"/>
    </sheetView>
  </sheetViews>
  <sheetFormatPr defaultColWidth="8.7265625" defaultRowHeight="12.75" customHeight="1" x14ac:dyDescent="0.35"/>
  <cols>
    <col min="1" max="1" width="18.1796875" style="2" bestFit="1" customWidth="1"/>
    <col min="2" max="2" width="14.26953125" style="2" customWidth="1"/>
    <col min="3" max="3" width="11.81640625" style="2" bestFit="1" customWidth="1"/>
    <col min="4" max="4" width="10.7265625" style="2" bestFit="1" customWidth="1"/>
    <col min="5" max="5" width="11.81640625" style="2" bestFit="1" customWidth="1"/>
    <col min="6" max="6" width="10.7265625" style="2" bestFit="1" customWidth="1"/>
    <col min="7" max="7" width="9.1796875" style="2"/>
    <col min="8" max="8" width="10.7265625" style="2" bestFit="1" customWidth="1"/>
    <col min="9" max="9" width="9.1796875" style="2"/>
    <col min="10" max="10" width="10.7265625" style="2" bestFit="1" customWidth="1"/>
    <col min="11" max="11" width="9.1796875" style="2"/>
    <col min="12" max="12" width="8.81640625" style="2" bestFit="1" customWidth="1"/>
    <col min="13" max="16" width="9.1796875" style="2"/>
    <col min="17" max="17" width="0" style="2" hidden="1" customWidth="1"/>
    <col min="18" max="18" width="5.7265625" style="2" hidden="1" customWidth="1"/>
    <col min="19" max="19" width="11.1796875" style="2" customWidth="1"/>
    <col min="20" max="20" width="15" style="2" bestFit="1" customWidth="1"/>
    <col min="21" max="21" width="12.1796875" style="2" customWidth="1"/>
    <col min="22" max="22" width="10.26953125" style="2" customWidth="1"/>
    <col min="23" max="23" width="10" style="2" customWidth="1"/>
    <col min="24" max="24" width="11.26953125" style="2" bestFit="1" customWidth="1"/>
    <col min="25" max="25" width="15" style="2" bestFit="1" customWidth="1"/>
    <col min="26" max="26" width="18" style="2" bestFit="1" customWidth="1"/>
    <col min="27" max="27" width="15.26953125" style="2" bestFit="1" customWidth="1"/>
    <col min="28" max="28" width="11.81640625" style="2" bestFit="1" customWidth="1"/>
    <col min="29" max="29" width="10.7265625" style="2" bestFit="1" customWidth="1"/>
    <col min="30" max="30" width="11.26953125" style="2" customWidth="1"/>
    <col min="31" max="31" width="10.7265625" style="2" bestFit="1" customWidth="1"/>
    <col min="32" max="32" width="9.1796875" style="2"/>
    <col min="33" max="33" width="10.7265625" style="2" bestFit="1" customWidth="1"/>
    <col min="34" max="41" width="9.1796875" style="2"/>
    <col min="42" max="43" width="0" style="2" hidden="1" customWidth="1"/>
    <col min="44" max="44" width="9.81640625" style="2" hidden="1" customWidth="1"/>
    <col min="45" max="45" width="13.7265625" style="2" customWidth="1"/>
    <col min="46" max="46" width="12.453125" style="2" customWidth="1"/>
    <col min="47" max="47" width="10.7265625" style="2" customWidth="1"/>
    <col min="48" max="48" width="10.54296875" style="2" customWidth="1"/>
    <col min="49" max="49" width="11.26953125" style="2" bestFit="1" customWidth="1"/>
    <col min="50" max="50" width="9.1796875" style="2"/>
    <col min="51" max="51" width="18" style="2" bestFit="1" customWidth="1"/>
    <col min="52" max="52" width="15.26953125" style="2" bestFit="1" customWidth="1"/>
    <col min="53" max="53" width="11.81640625" style="2" bestFit="1" customWidth="1"/>
    <col min="54" max="56" width="10.7265625" style="2" bestFit="1" customWidth="1"/>
    <col min="57" max="57" width="9.1796875" style="2"/>
    <col min="58" max="58" width="10.7265625" style="2" bestFit="1" customWidth="1"/>
    <col min="59" max="61" width="9.1796875" style="2"/>
    <col min="62" max="62" width="8.81640625" style="2" bestFit="1" customWidth="1"/>
    <col min="63" max="66" width="9.1796875" style="2"/>
    <col min="67" max="69" width="0" style="2" hidden="1" customWidth="1"/>
    <col min="70" max="70" width="15" style="2" bestFit="1" customWidth="1"/>
    <col min="71" max="71" width="11.453125" style="2" customWidth="1"/>
    <col min="72" max="72" width="10.1796875" style="2" customWidth="1"/>
    <col min="73" max="73" width="10.453125" style="2" customWidth="1"/>
    <col min="74" max="74" width="11.26953125" style="2" bestFit="1" customWidth="1"/>
    <col min="75" max="75" width="9.1796875" style="2"/>
    <col min="76" max="76" width="18" style="2" bestFit="1" customWidth="1"/>
    <col min="77" max="77" width="15.26953125" style="2" bestFit="1" customWidth="1"/>
    <col min="78" max="79" width="11.81640625" style="2" bestFit="1" customWidth="1"/>
    <col min="80" max="80" width="10.7265625" style="2" bestFit="1" customWidth="1"/>
    <col min="81" max="81" width="11.81640625" style="2" bestFit="1" customWidth="1"/>
    <col min="82" max="82" width="9.54296875" style="2" bestFit="1" customWidth="1"/>
    <col min="83" max="83" width="10.7265625" style="2" bestFit="1" customWidth="1"/>
    <col min="84" max="84" width="9.54296875" style="2" bestFit="1" customWidth="1"/>
    <col min="85" max="87" width="9.1796875" style="2"/>
    <col min="88" max="91" width="9.54296875" style="2" bestFit="1" customWidth="1"/>
    <col min="92" max="94" width="0" style="2" hidden="1" customWidth="1"/>
    <col min="95" max="95" width="15" style="2" bestFit="1" customWidth="1"/>
    <col min="96" max="96" width="11.54296875" style="2" customWidth="1"/>
    <col min="97" max="97" width="10.453125" style="2" customWidth="1"/>
    <col min="98" max="98" width="9.81640625" style="2" customWidth="1"/>
    <col min="99" max="99" width="11.26953125" style="2" bestFit="1" customWidth="1"/>
    <col min="100" max="100" width="9.1796875" style="2"/>
    <col min="101" max="101" width="18" style="2" bestFit="1" customWidth="1"/>
    <col min="102" max="102" width="15.26953125" style="2" bestFit="1" customWidth="1"/>
    <col min="103" max="119" width="9.1796875" style="2"/>
    <col min="120" max="120" width="11.81640625" style="2" customWidth="1"/>
    <col min="121" max="121" width="12.26953125" style="2" customWidth="1"/>
    <col min="122" max="122" width="11" style="2" customWidth="1"/>
    <col min="123" max="123" width="10.26953125" style="2" customWidth="1"/>
    <col min="124" max="124" width="11.26953125" style="2" bestFit="1" customWidth="1"/>
    <col min="125" max="125" width="9.1796875" style="2"/>
    <col min="126" max="126" width="18" style="2" bestFit="1" customWidth="1"/>
    <col min="127" max="127" width="15.26953125" style="2" bestFit="1" customWidth="1"/>
    <col min="128" max="144" width="9.1796875" style="2"/>
    <col min="145" max="145" width="12.1796875" style="2" customWidth="1"/>
    <col min="146" max="146" width="11.26953125" style="2" customWidth="1"/>
    <col min="147" max="147" width="9.7265625" style="2" customWidth="1"/>
    <col min="148" max="148" width="10.7265625" style="2" customWidth="1"/>
    <col min="149" max="149" width="11.26953125" style="2" bestFit="1" customWidth="1"/>
    <col min="150" max="150" width="9.1796875" style="2"/>
    <col min="151" max="151" width="18" style="2" bestFit="1" customWidth="1"/>
    <col min="152" max="152" width="15.26953125" style="2" bestFit="1" customWidth="1"/>
    <col min="153" max="169" width="9.1796875" style="2"/>
    <col min="170" max="170" width="11.81640625" style="2" customWidth="1"/>
    <col min="171" max="171" width="12.7265625" style="2" customWidth="1"/>
    <col min="172" max="172" width="10.54296875" style="2" customWidth="1"/>
    <col min="173" max="173" width="11" style="2" customWidth="1"/>
    <col min="174" max="174" width="11.26953125" style="2" bestFit="1" customWidth="1"/>
    <col min="175" max="175" width="9.1796875" style="2"/>
    <col min="176" max="176" width="18" style="2" bestFit="1" customWidth="1"/>
    <col min="177" max="177" width="15.26953125" style="2" bestFit="1" customWidth="1"/>
    <col min="178" max="194" width="9.1796875" style="2"/>
    <col min="195" max="195" width="11.81640625" style="2" customWidth="1"/>
    <col min="196" max="196" width="12" style="2" customWidth="1"/>
    <col min="197" max="197" width="10" style="2" customWidth="1"/>
    <col min="198" max="198" width="10.26953125" style="2" customWidth="1"/>
    <col min="199" max="199" width="11.26953125" style="2" bestFit="1" customWidth="1"/>
    <col min="200" max="200" width="9.1796875" style="2"/>
    <col min="201" max="201" width="18" style="2" bestFit="1" customWidth="1"/>
    <col min="202" max="202" width="15.26953125" style="2" bestFit="1" customWidth="1"/>
    <col min="203" max="219" width="9.1796875" style="2"/>
    <col min="220" max="220" width="11.453125" style="2" customWidth="1"/>
    <col min="221" max="221" width="12.453125" style="2" customWidth="1"/>
    <col min="222" max="222" width="11" style="2" customWidth="1"/>
    <col min="223" max="223" width="11.453125" style="2" customWidth="1"/>
    <col min="224" max="224" width="11.26953125" style="2" bestFit="1" customWidth="1"/>
    <col min="225" max="225" width="9.1796875" style="2"/>
    <col min="226" max="226" width="18" style="2" bestFit="1" customWidth="1"/>
    <col min="227" max="227" width="15.26953125" style="2" bestFit="1" customWidth="1"/>
    <col min="228" max="244" width="9.1796875" style="2"/>
    <col min="245" max="245" width="12.7265625" style="2" customWidth="1"/>
    <col min="246" max="246" width="12" style="2" customWidth="1"/>
    <col min="247" max="247" width="10" style="2" customWidth="1"/>
    <col min="248" max="248" width="10.26953125" style="2" customWidth="1"/>
    <col min="249" max="249" width="11.26953125" style="2" bestFit="1" customWidth="1"/>
    <col min="250" max="250" width="9.1796875" style="2"/>
    <col min="251" max="251" width="18" style="2" bestFit="1" customWidth="1"/>
    <col min="252" max="252" width="15.26953125" style="2" bestFit="1" customWidth="1"/>
    <col min="253" max="269" width="9.1796875" style="2"/>
    <col min="270" max="270" width="11.7265625" style="2" customWidth="1"/>
    <col min="271" max="271" width="12" style="2" customWidth="1"/>
    <col min="272" max="272" width="9.7265625" style="2" customWidth="1"/>
    <col min="273" max="273" width="10" style="2" customWidth="1"/>
    <col min="274" max="274" width="11.26953125" style="2" bestFit="1" customWidth="1"/>
    <col min="275" max="275" width="9.1796875" style="2"/>
    <col min="276" max="276" width="18" style="2" bestFit="1" customWidth="1"/>
    <col min="277" max="277" width="15.26953125" style="2" bestFit="1" customWidth="1"/>
    <col min="278" max="294" width="9.1796875" style="2"/>
    <col min="295" max="295" width="11.453125" style="2" customWidth="1"/>
    <col min="296" max="296" width="11.1796875" style="2" customWidth="1"/>
    <col min="297" max="297" width="10.1796875" style="2" customWidth="1"/>
    <col min="298" max="298" width="10.453125" style="2" customWidth="1"/>
    <col min="299" max="299" width="11.26953125" style="2" bestFit="1" customWidth="1"/>
    <col min="300" max="16384" width="8.7265625" style="2"/>
  </cols>
  <sheetData>
    <row r="1" spans="1:299" ht="14" x14ac:dyDescent="0.35">
      <c r="F1" s="17"/>
    </row>
    <row r="2" spans="1:299" ht="15" customHeight="1" x14ac:dyDescent="0.35"/>
    <row r="3" spans="1:299" ht="13" customHeight="1" x14ac:dyDescent="0.35">
      <c r="A3" s="212" t="s">
        <v>105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Z3" s="212" t="s">
        <v>106</v>
      </c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Y3" s="212" t="s">
        <v>107</v>
      </c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X3" s="212" t="s">
        <v>108</v>
      </c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W3" s="212" t="s">
        <v>109</v>
      </c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V3" s="212" t="s">
        <v>110</v>
      </c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U3" s="212" t="s">
        <v>0</v>
      </c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T3" s="212" t="s">
        <v>1</v>
      </c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S3" s="212" t="s">
        <v>2</v>
      </c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R3" s="212" t="s">
        <v>3</v>
      </c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Q3" s="212" t="s">
        <v>4</v>
      </c>
      <c r="IR3" s="212"/>
      <c r="IS3" s="212"/>
      <c r="IT3" s="212"/>
      <c r="IU3" s="212"/>
      <c r="IV3" s="212"/>
      <c r="IW3" s="212"/>
      <c r="IX3" s="212"/>
      <c r="IY3" s="212"/>
      <c r="IZ3" s="212"/>
      <c r="JA3" s="212"/>
      <c r="JB3" s="212"/>
      <c r="JC3" s="212"/>
      <c r="JD3" s="212"/>
      <c r="JE3" s="212"/>
      <c r="JF3" s="212"/>
      <c r="JG3" s="212"/>
      <c r="JH3" s="212"/>
      <c r="JI3" s="212"/>
      <c r="JJ3" s="212"/>
      <c r="JK3" s="212"/>
      <c r="JL3" s="212"/>
      <c r="JM3" s="212"/>
      <c r="JN3" s="212"/>
      <c r="JP3" s="212" t="s">
        <v>5</v>
      </c>
      <c r="JQ3" s="212"/>
      <c r="JR3" s="212"/>
      <c r="JS3" s="212"/>
      <c r="JT3" s="212"/>
      <c r="JU3" s="212"/>
      <c r="JV3" s="212"/>
      <c r="JW3" s="212"/>
      <c r="JX3" s="212"/>
      <c r="JY3" s="212"/>
      <c r="JZ3" s="212"/>
      <c r="KA3" s="212"/>
      <c r="KB3" s="212"/>
      <c r="KC3" s="212"/>
      <c r="KD3" s="212"/>
      <c r="KE3" s="212"/>
      <c r="KF3" s="212"/>
      <c r="KG3" s="212"/>
      <c r="KH3" s="212"/>
      <c r="KI3" s="212"/>
      <c r="KJ3" s="212"/>
      <c r="KK3" s="212"/>
      <c r="KL3" s="212"/>
      <c r="KM3" s="212"/>
    </row>
    <row r="4" spans="1:299" ht="14" x14ac:dyDescent="0.35">
      <c r="A4" s="17" t="s">
        <v>6</v>
      </c>
      <c r="B4" s="2">
        <v>744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Z4" s="17" t="s">
        <v>6</v>
      </c>
      <c r="AA4" s="2">
        <v>744</v>
      </c>
      <c r="AY4" s="17" t="s">
        <v>6</v>
      </c>
      <c r="AZ4" s="2">
        <v>720</v>
      </c>
      <c r="BX4" s="17" t="s">
        <v>6</v>
      </c>
      <c r="BY4" s="2">
        <v>744</v>
      </c>
      <c r="CW4" s="17" t="s">
        <v>6</v>
      </c>
      <c r="DV4" s="17" t="s">
        <v>6</v>
      </c>
      <c r="EU4" s="17" t="s">
        <v>6</v>
      </c>
      <c r="FT4" s="17" t="s">
        <v>6</v>
      </c>
      <c r="GS4" s="17" t="s">
        <v>6</v>
      </c>
      <c r="HR4" s="17" t="s">
        <v>6</v>
      </c>
      <c r="IQ4" s="17" t="s">
        <v>6</v>
      </c>
      <c r="JP4" s="17" t="s">
        <v>6</v>
      </c>
    </row>
    <row r="5" spans="1:299" ht="28" x14ac:dyDescent="0.35">
      <c r="A5" s="4" t="s">
        <v>7</v>
      </c>
      <c r="B5" s="5" t="s">
        <v>8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28</v>
      </c>
      <c r="H5" s="5" t="s">
        <v>29</v>
      </c>
      <c r="I5" s="5" t="s">
        <v>30</v>
      </c>
      <c r="J5" s="5" t="s">
        <v>31</v>
      </c>
      <c r="K5" s="5" t="s">
        <v>32</v>
      </c>
      <c r="L5" s="5" t="s">
        <v>33</v>
      </c>
      <c r="M5" s="5" t="s">
        <v>80</v>
      </c>
      <c r="N5" s="5" t="s">
        <v>34</v>
      </c>
      <c r="O5" s="5" t="s">
        <v>81</v>
      </c>
      <c r="P5" s="5" t="s">
        <v>35</v>
      </c>
      <c r="Q5" s="5" t="s">
        <v>82</v>
      </c>
      <c r="R5" s="6" t="s">
        <v>83</v>
      </c>
      <c r="S5" s="15" t="s">
        <v>111</v>
      </c>
      <c r="T5" s="7" t="s">
        <v>21</v>
      </c>
      <c r="U5" s="8" t="s">
        <v>22</v>
      </c>
      <c r="V5" s="15" t="s">
        <v>23</v>
      </c>
      <c r="W5" s="15" t="s">
        <v>112</v>
      </c>
      <c r="X5" s="17" t="s">
        <v>85</v>
      </c>
      <c r="Z5" s="4" t="s">
        <v>7</v>
      </c>
      <c r="AA5" s="5" t="s">
        <v>8</v>
      </c>
      <c r="AB5" s="5" t="s">
        <v>24</v>
      </c>
      <c r="AC5" s="5" t="s">
        <v>25</v>
      </c>
      <c r="AD5" s="5" t="s">
        <v>26</v>
      </c>
      <c r="AE5" s="5" t="s">
        <v>27</v>
      </c>
      <c r="AF5" s="5" t="s">
        <v>28</v>
      </c>
      <c r="AG5" s="5" t="s">
        <v>29</v>
      </c>
      <c r="AH5" s="5" t="s">
        <v>30</v>
      </c>
      <c r="AI5" s="5" t="s">
        <v>31</v>
      </c>
      <c r="AJ5" s="5" t="s">
        <v>32</v>
      </c>
      <c r="AK5" s="5" t="s">
        <v>33</v>
      </c>
      <c r="AL5" s="5" t="s">
        <v>80</v>
      </c>
      <c r="AM5" s="5" t="s">
        <v>34</v>
      </c>
      <c r="AN5" s="5" t="s">
        <v>81</v>
      </c>
      <c r="AO5" s="5" t="s">
        <v>35</v>
      </c>
      <c r="AP5" s="5" t="s">
        <v>82</v>
      </c>
      <c r="AQ5" s="6" t="s">
        <v>83</v>
      </c>
      <c r="AR5" s="15" t="s">
        <v>111</v>
      </c>
      <c r="AS5" s="7" t="s">
        <v>21</v>
      </c>
      <c r="AT5" s="8" t="s">
        <v>22</v>
      </c>
      <c r="AU5" s="15" t="s">
        <v>23</v>
      </c>
      <c r="AV5" s="15" t="s">
        <v>112</v>
      </c>
      <c r="AW5" s="17" t="s">
        <v>85</v>
      </c>
      <c r="AY5" s="4" t="s">
        <v>7</v>
      </c>
      <c r="AZ5" s="5" t="s">
        <v>8</v>
      </c>
      <c r="BA5" s="5" t="s">
        <v>24</v>
      </c>
      <c r="BB5" s="5" t="s">
        <v>25</v>
      </c>
      <c r="BC5" s="5" t="s">
        <v>26</v>
      </c>
      <c r="BD5" s="5" t="s">
        <v>27</v>
      </c>
      <c r="BE5" s="5" t="s">
        <v>28</v>
      </c>
      <c r="BF5" s="5" t="s">
        <v>29</v>
      </c>
      <c r="BG5" s="5" t="s">
        <v>30</v>
      </c>
      <c r="BH5" s="5" t="s">
        <v>31</v>
      </c>
      <c r="BI5" s="5" t="s">
        <v>32</v>
      </c>
      <c r="BJ5" s="5" t="s">
        <v>33</v>
      </c>
      <c r="BK5" s="5" t="s">
        <v>80</v>
      </c>
      <c r="BL5" s="5" t="s">
        <v>34</v>
      </c>
      <c r="BM5" s="5" t="s">
        <v>81</v>
      </c>
      <c r="BN5" s="5" t="s">
        <v>35</v>
      </c>
      <c r="BO5" s="5" t="s">
        <v>82</v>
      </c>
      <c r="BP5" s="6" t="s">
        <v>83</v>
      </c>
      <c r="BQ5" s="15" t="s">
        <v>111</v>
      </c>
      <c r="BR5" s="7" t="s">
        <v>21</v>
      </c>
      <c r="BS5" s="8" t="s">
        <v>22</v>
      </c>
      <c r="BT5" s="15" t="s">
        <v>23</v>
      </c>
      <c r="BU5" s="15" t="s">
        <v>112</v>
      </c>
      <c r="BV5" s="17" t="s">
        <v>85</v>
      </c>
      <c r="BX5" s="4" t="s">
        <v>7</v>
      </c>
      <c r="BY5" s="5" t="s">
        <v>8</v>
      </c>
      <c r="BZ5" s="5" t="s">
        <v>24</v>
      </c>
      <c r="CA5" s="5" t="s">
        <v>25</v>
      </c>
      <c r="CB5" s="5" t="s">
        <v>26</v>
      </c>
      <c r="CC5" s="5" t="s">
        <v>27</v>
      </c>
      <c r="CD5" s="5" t="s">
        <v>28</v>
      </c>
      <c r="CE5" s="5" t="s">
        <v>29</v>
      </c>
      <c r="CF5" s="5" t="s">
        <v>30</v>
      </c>
      <c r="CG5" s="5" t="s">
        <v>31</v>
      </c>
      <c r="CH5" s="5" t="s">
        <v>32</v>
      </c>
      <c r="CI5" s="5" t="s">
        <v>33</v>
      </c>
      <c r="CJ5" s="5" t="s">
        <v>80</v>
      </c>
      <c r="CK5" s="5" t="s">
        <v>34</v>
      </c>
      <c r="CL5" s="5" t="s">
        <v>81</v>
      </c>
      <c r="CM5" s="5" t="s">
        <v>35</v>
      </c>
      <c r="CN5" s="5" t="s">
        <v>82</v>
      </c>
      <c r="CO5" s="6" t="s">
        <v>83</v>
      </c>
      <c r="CP5" s="15" t="s">
        <v>111</v>
      </c>
      <c r="CQ5" s="7" t="s">
        <v>21</v>
      </c>
      <c r="CR5" s="8" t="s">
        <v>22</v>
      </c>
      <c r="CS5" s="15" t="s">
        <v>23</v>
      </c>
      <c r="CT5" s="15" t="s">
        <v>112</v>
      </c>
      <c r="CU5" s="17" t="s">
        <v>85</v>
      </c>
      <c r="CW5" s="4" t="s">
        <v>7</v>
      </c>
      <c r="CX5" s="5" t="s">
        <v>8</v>
      </c>
      <c r="CY5" s="5" t="s">
        <v>24</v>
      </c>
      <c r="CZ5" s="5" t="s">
        <v>25</v>
      </c>
      <c r="DA5" s="5" t="s">
        <v>26</v>
      </c>
      <c r="DB5" s="5" t="s">
        <v>27</v>
      </c>
      <c r="DC5" s="5" t="s">
        <v>28</v>
      </c>
      <c r="DD5" s="5" t="s">
        <v>29</v>
      </c>
      <c r="DE5" s="5" t="s">
        <v>30</v>
      </c>
      <c r="DF5" s="5" t="s">
        <v>31</v>
      </c>
      <c r="DG5" s="5" t="s">
        <v>32</v>
      </c>
      <c r="DH5" s="5" t="s">
        <v>33</v>
      </c>
      <c r="DI5" s="5" t="s">
        <v>80</v>
      </c>
      <c r="DJ5" s="5" t="s">
        <v>34</v>
      </c>
      <c r="DK5" s="5" t="s">
        <v>81</v>
      </c>
      <c r="DL5" s="5" t="s">
        <v>35</v>
      </c>
      <c r="DM5" s="5" t="s">
        <v>82</v>
      </c>
      <c r="DN5" s="6" t="s">
        <v>83</v>
      </c>
      <c r="DO5" s="15" t="s">
        <v>111</v>
      </c>
      <c r="DP5" s="7" t="s">
        <v>21</v>
      </c>
      <c r="DQ5" s="8" t="s">
        <v>22</v>
      </c>
      <c r="DR5" s="15" t="s">
        <v>23</v>
      </c>
      <c r="DS5" s="15" t="s">
        <v>112</v>
      </c>
      <c r="DT5" s="17" t="s">
        <v>85</v>
      </c>
      <c r="DV5" s="4" t="s">
        <v>7</v>
      </c>
      <c r="DW5" s="5" t="s">
        <v>8</v>
      </c>
      <c r="DX5" s="5" t="s">
        <v>24</v>
      </c>
      <c r="DY5" s="5" t="s">
        <v>25</v>
      </c>
      <c r="DZ5" s="5" t="s">
        <v>26</v>
      </c>
      <c r="EA5" s="5" t="s">
        <v>27</v>
      </c>
      <c r="EB5" s="5" t="s">
        <v>28</v>
      </c>
      <c r="EC5" s="5" t="s">
        <v>29</v>
      </c>
      <c r="ED5" s="5" t="s">
        <v>30</v>
      </c>
      <c r="EE5" s="5" t="s">
        <v>31</v>
      </c>
      <c r="EF5" s="5" t="s">
        <v>32</v>
      </c>
      <c r="EG5" s="5" t="s">
        <v>33</v>
      </c>
      <c r="EH5" s="5" t="s">
        <v>80</v>
      </c>
      <c r="EI5" s="5" t="s">
        <v>34</v>
      </c>
      <c r="EJ5" s="5" t="s">
        <v>81</v>
      </c>
      <c r="EK5" s="5" t="s">
        <v>35</v>
      </c>
      <c r="EL5" s="5" t="s">
        <v>82</v>
      </c>
      <c r="EM5" s="6" t="s">
        <v>83</v>
      </c>
      <c r="EN5" s="15" t="s">
        <v>111</v>
      </c>
      <c r="EO5" s="7" t="s">
        <v>21</v>
      </c>
      <c r="EP5" s="8" t="s">
        <v>22</v>
      </c>
      <c r="EQ5" s="15" t="s">
        <v>23</v>
      </c>
      <c r="ER5" s="15" t="s">
        <v>112</v>
      </c>
      <c r="ES5" s="17" t="s">
        <v>85</v>
      </c>
      <c r="EU5" s="4" t="s">
        <v>7</v>
      </c>
      <c r="EV5" s="5" t="s">
        <v>8</v>
      </c>
      <c r="EW5" s="5" t="s">
        <v>24</v>
      </c>
      <c r="EX5" s="5" t="s">
        <v>25</v>
      </c>
      <c r="EY5" s="5" t="s">
        <v>26</v>
      </c>
      <c r="EZ5" s="5" t="s">
        <v>27</v>
      </c>
      <c r="FA5" s="5" t="s">
        <v>28</v>
      </c>
      <c r="FB5" s="5" t="s">
        <v>29</v>
      </c>
      <c r="FC5" s="5" t="s">
        <v>30</v>
      </c>
      <c r="FD5" s="5" t="s">
        <v>31</v>
      </c>
      <c r="FE5" s="5" t="s">
        <v>32</v>
      </c>
      <c r="FF5" s="5" t="s">
        <v>33</v>
      </c>
      <c r="FG5" s="5" t="s">
        <v>80</v>
      </c>
      <c r="FH5" s="5" t="s">
        <v>34</v>
      </c>
      <c r="FI5" s="5" t="s">
        <v>81</v>
      </c>
      <c r="FJ5" s="5" t="s">
        <v>35</v>
      </c>
      <c r="FK5" s="5" t="s">
        <v>82</v>
      </c>
      <c r="FL5" s="6" t="s">
        <v>83</v>
      </c>
      <c r="FM5" s="15" t="s">
        <v>111</v>
      </c>
      <c r="FN5" s="7" t="s">
        <v>21</v>
      </c>
      <c r="FO5" s="8" t="s">
        <v>22</v>
      </c>
      <c r="FP5" s="15" t="s">
        <v>23</v>
      </c>
      <c r="FQ5" s="15" t="s">
        <v>112</v>
      </c>
      <c r="FR5" s="17" t="s">
        <v>85</v>
      </c>
      <c r="FT5" s="4" t="s">
        <v>7</v>
      </c>
      <c r="FU5" s="5" t="s">
        <v>8</v>
      </c>
      <c r="FV5" s="5" t="s">
        <v>24</v>
      </c>
      <c r="FW5" s="5" t="s">
        <v>25</v>
      </c>
      <c r="FX5" s="5" t="s">
        <v>26</v>
      </c>
      <c r="FY5" s="5" t="s">
        <v>27</v>
      </c>
      <c r="FZ5" s="5" t="s">
        <v>28</v>
      </c>
      <c r="GA5" s="5" t="s">
        <v>29</v>
      </c>
      <c r="GB5" s="5" t="s">
        <v>30</v>
      </c>
      <c r="GC5" s="5" t="s">
        <v>31</v>
      </c>
      <c r="GD5" s="5" t="s">
        <v>32</v>
      </c>
      <c r="GE5" s="5" t="s">
        <v>33</v>
      </c>
      <c r="GF5" s="5" t="s">
        <v>80</v>
      </c>
      <c r="GG5" s="5" t="s">
        <v>34</v>
      </c>
      <c r="GH5" s="5" t="s">
        <v>81</v>
      </c>
      <c r="GI5" s="5" t="s">
        <v>35</v>
      </c>
      <c r="GJ5" s="5" t="s">
        <v>82</v>
      </c>
      <c r="GK5" s="6" t="s">
        <v>83</v>
      </c>
      <c r="GL5" s="15" t="s">
        <v>111</v>
      </c>
      <c r="GM5" s="7" t="s">
        <v>21</v>
      </c>
      <c r="GN5" s="8" t="s">
        <v>22</v>
      </c>
      <c r="GO5" s="15" t="s">
        <v>23</v>
      </c>
      <c r="GP5" s="15" t="s">
        <v>112</v>
      </c>
      <c r="GQ5" s="17" t="s">
        <v>85</v>
      </c>
      <c r="GS5" s="4" t="s">
        <v>7</v>
      </c>
      <c r="GT5" s="5" t="s">
        <v>8</v>
      </c>
      <c r="GU5" s="5" t="s">
        <v>24</v>
      </c>
      <c r="GV5" s="5" t="s">
        <v>25</v>
      </c>
      <c r="GW5" s="5" t="s">
        <v>26</v>
      </c>
      <c r="GX5" s="5" t="s">
        <v>27</v>
      </c>
      <c r="GY5" s="5" t="s">
        <v>28</v>
      </c>
      <c r="GZ5" s="5" t="s">
        <v>29</v>
      </c>
      <c r="HA5" s="5" t="s">
        <v>30</v>
      </c>
      <c r="HB5" s="5" t="s">
        <v>31</v>
      </c>
      <c r="HC5" s="5" t="s">
        <v>32</v>
      </c>
      <c r="HD5" s="5" t="s">
        <v>33</v>
      </c>
      <c r="HE5" s="5" t="s">
        <v>80</v>
      </c>
      <c r="HF5" s="5" t="s">
        <v>34</v>
      </c>
      <c r="HG5" s="5" t="s">
        <v>81</v>
      </c>
      <c r="HH5" s="5" t="s">
        <v>35</v>
      </c>
      <c r="HI5" s="5" t="s">
        <v>82</v>
      </c>
      <c r="HJ5" s="6" t="s">
        <v>83</v>
      </c>
      <c r="HK5" s="15" t="s">
        <v>111</v>
      </c>
      <c r="HL5" s="7" t="s">
        <v>21</v>
      </c>
      <c r="HM5" s="8" t="s">
        <v>22</v>
      </c>
      <c r="HN5" s="15" t="s">
        <v>23</v>
      </c>
      <c r="HO5" s="15" t="s">
        <v>112</v>
      </c>
      <c r="HP5" s="17" t="s">
        <v>85</v>
      </c>
      <c r="HR5" s="4" t="s">
        <v>7</v>
      </c>
      <c r="HS5" s="5" t="s">
        <v>8</v>
      </c>
      <c r="HT5" s="5" t="s">
        <v>24</v>
      </c>
      <c r="HU5" s="5" t="s">
        <v>25</v>
      </c>
      <c r="HV5" s="5" t="s">
        <v>26</v>
      </c>
      <c r="HW5" s="5" t="s">
        <v>27</v>
      </c>
      <c r="HX5" s="5" t="s">
        <v>28</v>
      </c>
      <c r="HY5" s="5" t="s">
        <v>29</v>
      </c>
      <c r="HZ5" s="5" t="s">
        <v>30</v>
      </c>
      <c r="IA5" s="5" t="s">
        <v>31</v>
      </c>
      <c r="IB5" s="5" t="s">
        <v>32</v>
      </c>
      <c r="IC5" s="5" t="s">
        <v>33</v>
      </c>
      <c r="ID5" s="5" t="s">
        <v>80</v>
      </c>
      <c r="IE5" s="5" t="s">
        <v>34</v>
      </c>
      <c r="IF5" s="5" t="s">
        <v>81</v>
      </c>
      <c r="IG5" s="5" t="s">
        <v>35</v>
      </c>
      <c r="IH5" s="5" t="s">
        <v>82</v>
      </c>
      <c r="II5" s="6" t="s">
        <v>83</v>
      </c>
      <c r="IJ5" s="15" t="s">
        <v>111</v>
      </c>
      <c r="IK5" s="7" t="s">
        <v>21</v>
      </c>
      <c r="IL5" s="8" t="s">
        <v>22</v>
      </c>
      <c r="IM5" s="15" t="s">
        <v>23</v>
      </c>
      <c r="IN5" s="15" t="s">
        <v>112</v>
      </c>
      <c r="IO5" s="17" t="s">
        <v>85</v>
      </c>
      <c r="IQ5" s="4" t="s">
        <v>7</v>
      </c>
      <c r="IR5" s="5" t="s">
        <v>8</v>
      </c>
      <c r="IS5" s="5" t="s">
        <v>24</v>
      </c>
      <c r="IT5" s="5" t="s">
        <v>25</v>
      </c>
      <c r="IU5" s="5" t="s">
        <v>26</v>
      </c>
      <c r="IV5" s="5" t="s">
        <v>27</v>
      </c>
      <c r="IW5" s="5" t="s">
        <v>28</v>
      </c>
      <c r="IX5" s="5" t="s">
        <v>29</v>
      </c>
      <c r="IY5" s="5" t="s">
        <v>30</v>
      </c>
      <c r="IZ5" s="5" t="s">
        <v>31</v>
      </c>
      <c r="JA5" s="5" t="s">
        <v>32</v>
      </c>
      <c r="JB5" s="5" t="s">
        <v>33</v>
      </c>
      <c r="JC5" s="5" t="s">
        <v>80</v>
      </c>
      <c r="JD5" s="5" t="s">
        <v>34</v>
      </c>
      <c r="JE5" s="5" t="s">
        <v>81</v>
      </c>
      <c r="JF5" s="5" t="s">
        <v>35</v>
      </c>
      <c r="JG5" s="5" t="s">
        <v>82</v>
      </c>
      <c r="JH5" s="6" t="s">
        <v>83</v>
      </c>
      <c r="JI5" s="15" t="s">
        <v>111</v>
      </c>
      <c r="JJ5" s="7" t="s">
        <v>21</v>
      </c>
      <c r="JK5" s="8" t="s">
        <v>22</v>
      </c>
      <c r="JL5" s="15" t="s">
        <v>23</v>
      </c>
      <c r="JM5" s="15" t="s">
        <v>112</v>
      </c>
      <c r="JN5" s="17" t="s">
        <v>85</v>
      </c>
      <c r="JP5" s="4" t="s">
        <v>7</v>
      </c>
      <c r="JQ5" s="5" t="s">
        <v>8</v>
      </c>
      <c r="JR5" s="5" t="s">
        <v>24</v>
      </c>
      <c r="JS5" s="5" t="s">
        <v>25</v>
      </c>
      <c r="JT5" s="5" t="s">
        <v>26</v>
      </c>
      <c r="JU5" s="5" t="s">
        <v>27</v>
      </c>
      <c r="JV5" s="5" t="s">
        <v>28</v>
      </c>
      <c r="JW5" s="5" t="s">
        <v>29</v>
      </c>
      <c r="JX5" s="5" t="s">
        <v>30</v>
      </c>
      <c r="JY5" s="5" t="s">
        <v>31</v>
      </c>
      <c r="JZ5" s="5" t="s">
        <v>32</v>
      </c>
      <c r="KA5" s="5" t="s">
        <v>33</v>
      </c>
      <c r="KB5" s="5" t="s">
        <v>80</v>
      </c>
      <c r="KC5" s="5" t="s">
        <v>34</v>
      </c>
      <c r="KD5" s="5" t="s">
        <v>81</v>
      </c>
      <c r="KE5" s="5" t="s">
        <v>35</v>
      </c>
      <c r="KF5" s="5" t="s">
        <v>82</v>
      </c>
      <c r="KG5" s="6" t="s">
        <v>83</v>
      </c>
      <c r="KH5" s="15" t="s">
        <v>111</v>
      </c>
      <c r="KI5" s="7" t="s">
        <v>21</v>
      </c>
      <c r="KJ5" s="8" t="s">
        <v>22</v>
      </c>
      <c r="KK5" s="15" t="s">
        <v>23</v>
      </c>
      <c r="KL5" s="15" t="s">
        <v>112</v>
      </c>
      <c r="KM5" s="17" t="s">
        <v>85</v>
      </c>
    </row>
    <row r="6" spans="1:299" ht="14" x14ac:dyDescent="0.35">
      <c r="A6" s="24" t="s">
        <v>36</v>
      </c>
      <c r="B6" s="25" t="s">
        <v>37</v>
      </c>
      <c r="C6" s="19">
        <f>$B$4-F6-H6-J6</f>
        <v>726.4</v>
      </c>
      <c r="D6" s="19">
        <f>$B$4-E6-F6-H6-J6</f>
        <v>726.4</v>
      </c>
      <c r="E6" s="19">
        <v>0</v>
      </c>
      <c r="F6" s="2">
        <v>0</v>
      </c>
      <c r="G6" s="63">
        <f>F6/$B$4</f>
        <v>0</v>
      </c>
      <c r="H6" s="2">
        <v>0</v>
      </c>
      <c r="I6" s="63">
        <f>H6/$B$4</f>
        <v>0</v>
      </c>
      <c r="J6" s="19">
        <v>17.600000000000001</v>
      </c>
      <c r="K6" s="63">
        <f>J6/$B$4</f>
        <v>2.3655913978494626E-2</v>
      </c>
      <c r="L6" s="19">
        <f>'[26]UNIT DATA'!$P$2</f>
        <v>57.773000000000003</v>
      </c>
      <c r="M6" s="63">
        <f>C6/$B$4</f>
        <v>0.97634408602150535</v>
      </c>
      <c r="N6" s="63">
        <f>(C6-L6)/$B$4</f>
        <v>0.89869220430107521</v>
      </c>
      <c r="O6" s="86">
        <f>IF((AND(D6=0,F6=0)),0,(F6+L6)/(D6+F6+L6))</f>
        <v>7.3673793920474184E-2</v>
      </c>
      <c r="P6" s="63">
        <f>T6/($B$4*V6)</f>
        <v>0.82416192283364964</v>
      </c>
      <c r="Q6" s="63">
        <f>L6/$B$4</f>
        <v>7.765188172043011E-2</v>
      </c>
      <c r="R6" s="9">
        <v>0</v>
      </c>
      <c r="S6" s="9">
        <f>SUM(D6,E6,F6,H6,J6)</f>
        <v>744</v>
      </c>
      <c r="T6" s="38">
        <v>93816</v>
      </c>
      <c r="U6" s="26">
        <v>160</v>
      </c>
      <c r="V6" s="2">
        <v>153</v>
      </c>
      <c r="W6" s="2">
        <v>156</v>
      </c>
      <c r="X6" s="63">
        <f>SUM(G6,I6,K6,N6,Q6)</f>
        <v>1</v>
      </c>
      <c r="Z6" s="24" t="s">
        <v>36</v>
      </c>
      <c r="AA6" s="25" t="s">
        <v>37</v>
      </c>
      <c r="AB6" s="19">
        <f>$AA$4-AE6-AG6-AI6</f>
        <v>667.4</v>
      </c>
      <c r="AC6" s="19">
        <f t="shared" ref="AC6:AC11" si="0">$AA$4-AD6-AE6-AG6-AI6</f>
        <v>667.4</v>
      </c>
      <c r="AD6" s="19">
        <v>0</v>
      </c>
      <c r="AE6" s="19">
        <v>0</v>
      </c>
      <c r="AF6" s="63">
        <f>AE6/$AA$4</f>
        <v>0</v>
      </c>
      <c r="AG6" s="19">
        <v>0</v>
      </c>
      <c r="AH6" s="63">
        <f>AG6/$AA$4</f>
        <v>0</v>
      </c>
      <c r="AI6" s="19">
        <v>76.599999999999994</v>
      </c>
      <c r="AJ6" s="63">
        <f>AI6/$AA$4</f>
        <v>0.10295698924731182</v>
      </c>
      <c r="AK6" s="19">
        <v>0</v>
      </c>
      <c r="AL6" s="63">
        <f>AB6/$AA$4</f>
        <v>0.89704301075268811</v>
      </c>
      <c r="AM6" s="63">
        <f>(AB6-AK6)/$AA$4</f>
        <v>0.89704301075268811</v>
      </c>
      <c r="AN6" s="86">
        <f>IF((AND(AC6=0,AE6=0)),0,(AE6+AK6)/(AC6+AE6+AK6))</f>
        <v>0</v>
      </c>
      <c r="AO6" s="63">
        <f>AS6/($AA$4*AU6)</f>
        <v>0.7268167123480217</v>
      </c>
      <c r="AP6" s="63">
        <f>AK6/$AA$4</f>
        <v>0</v>
      </c>
      <c r="AQ6" s="2">
        <v>0</v>
      </c>
      <c r="AR6" s="9">
        <f>SUM(AC6,AD6,AE6,AG6,AI6)</f>
        <v>744</v>
      </c>
      <c r="AS6" s="13">
        <v>82735</v>
      </c>
      <c r="AT6" s="26">
        <v>160</v>
      </c>
      <c r="AU6" s="2">
        <v>153</v>
      </c>
      <c r="AV6" s="2">
        <v>151</v>
      </c>
      <c r="AW6" s="63">
        <f>SUM(AF6,AH6,AJ6,AM6,AP6)</f>
        <v>0.99999999999999989</v>
      </c>
      <c r="AY6" s="24" t="s">
        <v>36</v>
      </c>
      <c r="AZ6" s="25" t="s">
        <v>37</v>
      </c>
      <c r="BA6" s="2">
        <f>$AZ$4-BD6-BF6-BH6</f>
        <v>653.82999999999993</v>
      </c>
      <c r="BB6" s="2">
        <f>$AZ$4-BC6-BD6-BF6-BH6</f>
        <v>653.82999999999993</v>
      </c>
      <c r="BC6" s="2">
        <f>'[27]UNIT DATA'!L2</f>
        <v>0</v>
      </c>
      <c r="BD6" s="2">
        <f>'[27]UNIT DATA'!M2</f>
        <v>18.7</v>
      </c>
      <c r="BE6" s="63">
        <f>BD6/$AZ$4</f>
        <v>2.5972222222222223E-2</v>
      </c>
      <c r="BF6" s="2">
        <f>'[27]UNIT DATA'!$N2</f>
        <v>0</v>
      </c>
      <c r="BG6" s="63">
        <f>BF6/$AZ$4</f>
        <v>0</v>
      </c>
      <c r="BH6" s="2">
        <f>'[27]UNIT DATA'!$O2</f>
        <v>47.47</v>
      </c>
      <c r="BI6" s="63">
        <f>BH6/$AZ$4</f>
        <v>6.5930555555555548E-2</v>
      </c>
      <c r="BJ6" s="2">
        <f>'[27]UNIT DATA'!$P2</f>
        <v>0</v>
      </c>
      <c r="BK6" s="63">
        <f>BA6/$AZ$4</f>
        <v>0.90809722222222211</v>
      </c>
      <c r="BL6" s="63">
        <f>(BA6-BJ6)/$AZ$4</f>
        <v>0.90809722222222211</v>
      </c>
      <c r="BM6" s="86">
        <f>IF((AND(BB6=0,BD6=0)),0,(BD6+BJ6)/(BB6+BD6+BJ6))</f>
        <v>2.7805451057945369E-2</v>
      </c>
      <c r="BN6" s="63">
        <f>BR6/($AZ$4*BT6)</f>
        <v>0.76114742193173568</v>
      </c>
      <c r="BO6" s="63">
        <f>BJ6/$AZ$4</f>
        <v>0</v>
      </c>
      <c r="BP6" s="2">
        <f>'[27]UNIT DATA'!$Q2</f>
        <v>1</v>
      </c>
      <c r="BQ6" s="9">
        <f>SUM(BB6,BC6,BD6,BF6,BH6)</f>
        <v>720</v>
      </c>
      <c r="BR6" s="44">
        <f>'[27]UNIT DATA'!$F2</f>
        <v>83848</v>
      </c>
      <c r="BS6" s="26">
        <v>160</v>
      </c>
      <c r="BT6" s="2">
        <v>153</v>
      </c>
      <c r="BU6" s="2">
        <f>'[27]UNIT DATA'!$E2</f>
        <v>150</v>
      </c>
      <c r="BV6" s="63">
        <f>SUM(BE6,BG6,BI6,BL6,BO6)</f>
        <v>0.99999999999999989</v>
      </c>
      <c r="BX6" s="24" t="s">
        <v>36</v>
      </c>
      <c r="BY6" s="25" t="s">
        <v>37</v>
      </c>
      <c r="BZ6" s="2">
        <f>$BY$4-CC6-CE6-CG6</f>
        <v>656.1</v>
      </c>
      <c r="CA6" s="2">
        <f>$BY$4-CB6-CC6-CE6-CG6</f>
        <v>656.1</v>
      </c>
      <c r="CB6" s="2">
        <f>'[28]UNIT DATA'!L2</f>
        <v>0</v>
      </c>
      <c r="CC6" s="2">
        <f>'[28]UNIT DATA'!M2</f>
        <v>87.9</v>
      </c>
      <c r="CD6" s="63">
        <f>CC6/$BY$4</f>
        <v>0.11814516129032258</v>
      </c>
      <c r="CE6" s="2">
        <f>'[28]UNIT DATA'!N2</f>
        <v>0</v>
      </c>
      <c r="CF6" s="63">
        <f>CE6/$BY$4</f>
        <v>0</v>
      </c>
      <c r="CG6" s="2">
        <f>'[28]UNIT DATA'!O2</f>
        <v>0</v>
      </c>
      <c r="CH6" s="63">
        <f>CG6/$BY$4</f>
        <v>0</v>
      </c>
      <c r="CI6" s="2">
        <f>'[28]UNIT DATA'!P2</f>
        <v>35.99</v>
      </c>
      <c r="CJ6" s="63">
        <f>BZ6/$BY$4</f>
        <v>0.8818548387096774</v>
      </c>
      <c r="CK6" s="63">
        <f>(BZ6-CI6)/$BY$4</f>
        <v>0.83348118279569894</v>
      </c>
      <c r="CL6" s="86">
        <f>IF((AND(CA6=0,CC6=0)),0,(CC6+CI6)/(CA6+CC6+CI6))</f>
        <v>0.15883536968422673</v>
      </c>
      <c r="CM6" s="63">
        <f>CQ6/($BY$4*CS6)</f>
        <v>0.73796471993815449</v>
      </c>
      <c r="CN6" s="63">
        <f>CI6/$BY$4</f>
        <v>4.8373655913978499E-2</v>
      </c>
      <c r="CO6" s="2">
        <f>'[28]UNIT DATA'!Q2</f>
        <v>2</v>
      </c>
      <c r="CP6" s="9">
        <f>SUM(CA6,CB6,CC6,CE6,CG6)</f>
        <v>744</v>
      </c>
      <c r="CQ6" s="22">
        <f>'[28]UNIT DATA'!F2</f>
        <v>84004</v>
      </c>
      <c r="CR6" s="26">
        <v>160</v>
      </c>
      <c r="CS6" s="2">
        <v>153</v>
      </c>
      <c r="CT6" s="2">
        <f>'[28]UNIT DATA'!E2</f>
        <v>150</v>
      </c>
      <c r="CU6" s="63">
        <f>SUM(CD6,CF6,CH6,CK6,CN6)</f>
        <v>1</v>
      </c>
      <c r="CW6" s="24" t="s">
        <v>36</v>
      </c>
      <c r="CX6" s="25" t="s">
        <v>37</v>
      </c>
      <c r="DO6" s="9">
        <f>SUM(CZ6,DA6,DB6,DD6,DF6)</f>
        <v>0</v>
      </c>
      <c r="DQ6" s="26">
        <v>160</v>
      </c>
      <c r="DR6" s="2">
        <v>153</v>
      </c>
      <c r="DT6" s="63">
        <f>SUM(DC6,DE6,DG6,DJ6,DM6)</f>
        <v>0</v>
      </c>
      <c r="DV6" s="24" t="s">
        <v>36</v>
      </c>
      <c r="DW6" s="25" t="s">
        <v>37</v>
      </c>
      <c r="EN6" s="9">
        <f>SUM(DY6,DZ6,EA6,EC6,EE6)</f>
        <v>0</v>
      </c>
      <c r="EP6" s="26">
        <v>160</v>
      </c>
      <c r="EQ6" s="2">
        <v>153</v>
      </c>
      <c r="ES6" s="63">
        <f>SUM(EB6,ED6,EF6,EI6,EL6)</f>
        <v>0</v>
      </c>
      <c r="EU6" s="24" t="s">
        <v>36</v>
      </c>
      <c r="EV6" s="25" t="s">
        <v>37</v>
      </c>
      <c r="FM6" s="9">
        <f>SUM(EX6,EY6,EZ6,FB6,FD6)</f>
        <v>0</v>
      </c>
      <c r="FO6" s="26">
        <v>160</v>
      </c>
      <c r="FP6" s="2">
        <v>153</v>
      </c>
      <c r="FR6" s="63">
        <f>SUM(FA6,FC6,FE6,FH6,FK6)</f>
        <v>0</v>
      </c>
      <c r="FT6" s="24" t="s">
        <v>36</v>
      </c>
      <c r="FU6" s="25" t="s">
        <v>37</v>
      </c>
      <c r="GL6" s="9">
        <f>SUM(FW6,FX6,FY6,GA6,GC6)</f>
        <v>0</v>
      </c>
      <c r="GN6" s="26">
        <v>160</v>
      </c>
      <c r="GO6" s="2">
        <v>153</v>
      </c>
      <c r="GQ6" s="63">
        <f>SUM(FZ6,GB6,GD6,GG6,GJ6)</f>
        <v>0</v>
      </c>
      <c r="GS6" s="24" t="s">
        <v>36</v>
      </c>
      <c r="GT6" s="25" t="s">
        <v>37</v>
      </c>
      <c r="HK6" s="9">
        <f>SUM(GV6,GW6,GX6,GZ6,HB6)</f>
        <v>0</v>
      </c>
      <c r="HM6" s="26">
        <v>160</v>
      </c>
      <c r="HN6" s="2">
        <v>153</v>
      </c>
      <c r="HP6" s="63">
        <f>SUM(GY6,HA6,HC6,HF6,HI6)</f>
        <v>0</v>
      </c>
      <c r="HR6" s="24" t="s">
        <v>36</v>
      </c>
      <c r="HS6" s="25" t="s">
        <v>37</v>
      </c>
      <c r="IJ6" s="9">
        <f>SUM(HU6,HV6,HW6,HY6,IA6)</f>
        <v>0</v>
      </c>
      <c r="IL6" s="26">
        <v>160</v>
      </c>
      <c r="IM6" s="2">
        <v>153</v>
      </c>
      <c r="IO6" s="63">
        <f>SUM(HX6,HZ6,IB6,IE6,IH6)</f>
        <v>0</v>
      </c>
      <c r="IQ6" s="24" t="s">
        <v>36</v>
      </c>
      <c r="IR6" s="25" t="s">
        <v>37</v>
      </c>
      <c r="JI6" s="9">
        <f>SUM(IT6,IU6,IV6,IX6,IZ6)</f>
        <v>0</v>
      </c>
      <c r="JK6" s="26">
        <v>160</v>
      </c>
      <c r="JL6" s="2">
        <v>153</v>
      </c>
      <c r="JN6" s="63">
        <f>SUM(IW6,IY6,JA6,JD6,JG6)</f>
        <v>0</v>
      </c>
      <c r="JP6" s="24" t="s">
        <v>36</v>
      </c>
      <c r="JQ6" s="25" t="s">
        <v>37</v>
      </c>
      <c r="KH6" s="9">
        <f>SUM(JS6,JT6,JU6,JW6,JY6)</f>
        <v>0</v>
      </c>
      <c r="KJ6" s="26">
        <v>160</v>
      </c>
      <c r="KK6" s="2">
        <v>153</v>
      </c>
      <c r="KM6" s="63">
        <f>SUM(JV6,JX6,JZ6,KC6,KF6)</f>
        <v>0</v>
      </c>
    </row>
    <row r="7" spans="1:299" ht="14" x14ac:dyDescent="0.35">
      <c r="A7" s="24" t="s">
        <v>39</v>
      </c>
      <c r="B7" s="25" t="s">
        <v>40</v>
      </c>
      <c r="C7" s="19">
        <f t="shared" ref="C7:C11" si="1">$B$4-F7-H7-J7</f>
        <v>724.9</v>
      </c>
      <c r="D7" s="19">
        <f>$B$4-E7-F7-H7-J7</f>
        <v>724.9</v>
      </c>
      <c r="E7" s="19">
        <v>0</v>
      </c>
      <c r="F7" s="2">
        <v>0</v>
      </c>
      <c r="G7" s="63">
        <f t="shared" ref="G7:I11" si="2">F7/$B$4</f>
        <v>0</v>
      </c>
      <c r="H7" s="2">
        <v>0</v>
      </c>
      <c r="I7" s="63">
        <f t="shared" si="2"/>
        <v>0</v>
      </c>
      <c r="J7" s="19">
        <v>19.100000000000001</v>
      </c>
      <c r="K7" s="63">
        <f t="shared" ref="K7:K11" si="3">J7/$B$4</f>
        <v>2.5672043010752689E-2</v>
      </c>
      <c r="L7" s="19">
        <f>'[26]UNIT DATA'!$P$3</f>
        <v>48.164999999999999</v>
      </c>
      <c r="M7" s="63">
        <f>C7/$B$4</f>
        <v>0.97432795698924723</v>
      </c>
      <c r="N7" s="63">
        <f t="shared" ref="N7:N11" si="4">(C7-L7)/$B$4</f>
        <v>0.90959005376344093</v>
      </c>
      <c r="O7" s="86">
        <f t="shared" ref="O7:O11" si="5">IF((AND(D7=0,F7=0)),0,(F7+L7)/(D7+F7+L7))</f>
        <v>6.230394598125643E-2</v>
      </c>
      <c r="P7" s="63">
        <f t="shared" ref="P7:P11" si="6">T7/($B$4*V7)</f>
        <v>0.81019954507857739</v>
      </c>
      <c r="Q7" s="63">
        <f t="shared" ref="Q7:Q11" si="7">L7/$B$4</f>
        <v>6.4737903225806456E-2</v>
      </c>
      <c r="R7" s="9">
        <v>0</v>
      </c>
      <c r="S7" s="9">
        <f t="shared" ref="S7:S11" si="8">SUM(D7,E7,F7,H7,J7)</f>
        <v>744</v>
      </c>
      <c r="T7" s="39">
        <v>31345</v>
      </c>
      <c r="U7" s="26">
        <v>60</v>
      </c>
      <c r="V7" s="2">
        <v>52</v>
      </c>
      <c r="W7" s="2">
        <v>53</v>
      </c>
      <c r="X7" s="63">
        <f t="shared" ref="X7:X11" si="9">SUM(G7,I7,K7,N7,Q7)</f>
        <v>1</v>
      </c>
      <c r="Z7" s="24" t="s">
        <v>39</v>
      </c>
      <c r="AA7" s="25" t="s">
        <v>40</v>
      </c>
      <c r="AB7" s="19">
        <f t="shared" ref="AB7:AB10" si="10">$AA$4-AE7-AG7-AI7</f>
        <v>656.5</v>
      </c>
      <c r="AC7" s="19">
        <f t="shared" si="0"/>
        <v>656.5</v>
      </c>
      <c r="AD7" s="19">
        <v>0</v>
      </c>
      <c r="AE7" s="19">
        <v>6.1</v>
      </c>
      <c r="AF7" s="63">
        <f t="shared" ref="AF7:AH11" si="11">AE7/$AA$4</f>
        <v>8.1989247311827947E-3</v>
      </c>
      <c r="AG7" s="19">
        <v>0</v>
      </c>
      <c r="AH7" s="63">
        <f t="shared" si="11"/>
        <v>0</v>
      </c>
      <c r="AI7" s="19">
        <v>81.400000000000006</v>
      </c>
      <c r="AJ7" s="63">
        <f t="shared" ref="AJ7:AJ11" si="12">AI7/$AA$4</f>
        <v>0.10940860215053765</v>
      </c>
      <c r="AK7" s="19">
        <v>0</v>
      </c>
      <c r="AL7" s="63">
        <f t="shared" ref="AL7:AL11" si="13">AB7/$AA$4</f>
        <v>0.88239247311827962</v>
      </c>
      <c r="AM7" s="63">
        <f t="shared" ref="AM7:AM11" si="14">(AB7-AK7)/$AA$4</f>
        <v>0.88239247311827962</v>
      </c>
      <c r="AN7" s="86">
        <f t="shared" ref="AN7:AN11" si="15">IF((AND(AC7=0,AE7=0)),0,(AE7+AK7)/(AC7+AE7+AK7))</f>
        <v>9.2061575611228491E-3</v>
      </c>
      <c r="AO7" s="63">
        <f t="shared" ref="AO7:AO11" si="16">AS7/($AA$4*AU7)</f>
        <v>0.75273986765922252</v>
      </c>
      <c r="AP7" s="63">
        <f t="shared" ref="AP7:AP11" si="17">AK7/$AA$4</f>
        <v>0</v>
      </c>
      <c r="AQ7" s="2">
        <v>1</v>
      </c>
      <c r="AR7" s="9">
        <f t="shared" ref="AR7:AR11" si="18">SUM(AC7,AD7,AE7,AG7,AI7)</f>
        <v>744</v>
      </c>
      <c r="AS7" s="13">
        <v>29122</v>
      </c>
      <c r="AT7" s="26">
        <v>60</v>
      </c>
      <c r="AU7" s="2">
        <v>52</v>
      </c>
      <c r="AV7" s="2">
        <v>53</v>
      </c>
      <c r="AW7" s="63">
        <f t="shared" ref="AW7:AW11" si="19">SUM(AF7,AH7,AJ7,AM7,AP7)</f>
        <v>1</v>
      </c>
      <c r="AY7" s="24" t="s">
        <v>39</v>
      </c>
      <c r="AZ7" s="25" t="s">
        <v>40</v>
      </c>
      <c r="BA7" s="2">
        <f t="shared" ref="BA7:BA11" si="20">$AZ$4-BD7-BF7-BH7</f>
        <v>636.9</v>
      </c>
      <c r="BB7" s="2">
        <f t="shared" ref="BB7:BB11" si="21">$AZ$4-BC7-BD7-BF7-BH7</f>
        <v>636.9</v>
      </c>
      <c r="BC7" s="2">
        <f>'[27]UNIT DATA'!L3</f>
        <v>0</v>
      </c>
      <c r="BD7" s="2">
        <f>'[27]UNIT DATA'!M3</f>
        <v>21.2</v>
      </c>
      <c r="BE7" s="63">
        <f t="shared" ref="BE7:BG11" si="22">BD7/$AZ$4</f>
        <v>2.9444444444444443E-2</v>
      </c>
      <c r="BF7" s="2">
        <f>'[27]UNIT DATA'!$N3</f>
        <v>0</v>
      </c>
      <c r="BG7" s="63">
        <f t="shared" si="22"/>
        <v>0</v>
      </c>
      <c r="BH7" s="2">
        <f>'[27]UNIT DATA'!$O3</f>
        <v>61.9</v>
      </c>
      <c r="BI7" s="63">
        <f t="shared" ref="BI7:BI11" si="23">BH7/$AZ$4</f>
        <v>8.5972222222222214E-2</v>
      </c>
      <c r="BJ7" s="2">
        <f>'[27]UNIT DATA'!$P3</f>
        <v>0</v>
      </c>
      <c r="BK7" s="63">
        <f t="shared" ref="BK7:BK11" si="24">BA7/$AZ$4</f>
        <v>0.88458333333333328</v>
      </c>
      <c r="BL7" s="63">
        <f t="shared" ref="BL7:BL11" si="25">(BA7-BJ7)/$AZ$4</f>
        <v>0.88458333333333328</v>
      </c>
      <c r="BM7" s="86">
        <f t="shared" ref="BM7:BM11" si="26">IF((AND(BB7=0,BD7=0)),0,(BD7+BJ7)/(BB7+BD7+BJ7))</f>
        <v>3.2213949247834675E-2</v>
      </c>
      <c r="BN7" s="63">
        <f t="shared" ref="BN7:BN11" si="27">BR7/($AZ$4*BT7)</f>
        <v>0.78830128205128203</v>
      </c>
      <c r="BO7" s="63">
        <f t="shared" ref="BO7:BO11" si="28">BJ7/$AZ$4</f>
        <v>0</v>
      </c>
      <c r="BP7" s="2">
        <f>'[27]UNIT DATA'!$Q3</f>
        <v>1</v>
      </c>
      <c r="BQ7" s="9">
        <f t="shared" ref="BQ7:BQ11" si="29">SUM(BB7,BC7,BD7,BF7,BH7)</f>
        <v>720</v>
      </c>
      <c r="BR7" s="44">
        <f>'[27]UNIT DATA'!$F3</f>
        <v>29514</v>
      </c>
      <c r="BS7" s="26">
        <v>60</v>
      </c>
      <c r="BT7" s="2">
        <v>52</v>
      </c>
      <c r="BU7" s="2">
        <f>'[27]UNIT DATA'!$E3</f>
        <v>50</v>
      </c>
      <c r="BV7" s="63">
        <f t="shared" ref="BV7:BV11" si="30">SUM(BE7,BG7,BI7,BL7,BO7)</f>
        <v>0.99999999999999989</v>
      </c>
      <c r="BX7" s="24" t="s">
        <v>39</v>
      </c>
      <c r="BY7" s="25" t="s">
        <v>40</v>
      </c>
      <c r="BZ7" s="2">
        <f t="shared" ref="BZ7:BZ11" si="31">$BY$4-CC7-CE7-CG7</f>
        <v>647.9</v>
      </c>
      <c r="CA7" s="2">
        <f t="shared" ref="CA7:CA11" si="32">$BY$4-CB7-CC7-CE7-CG7</f>
        <v>647.9</v>
      </c>
      <c r="CB7" s="2">
        <f>'[28]UNIT DATA'!L3</f>
        <v>0</v>
      </c>
      <c r="CC7" s="2">
        <f>'[28]UNIT DATA'!M3</f>
        <v>96.1</v>
      </c>
      <c r="CD7" s="63">
        <f t="shared" ref="CD7:CD11" si="33">CC7/$BY$4</f>
        <v>0.12916666666666665</v>
      </c>
      <c r="CE7" s="2">
        <f>'[28]UNIT DATA'!N3</f>
        <v>0</v>
      </c>
      <c r="CF7" s="63">
        <f t="shared" ref="CF7:CF11" si="34">CE7/$BY$4</f>
        <v>0</v>
      </c>
      <c r="CG7" s="2">
        <f>'[28]UNIT DATA'!O3</f>
        <v>0</v>
      </c>
      <c r="CH7" s="63">
        <f t="shared" ref="CH7:CH11" si="35">CG7/$BY$4</f>
        <v>0</v>
      </c>
      <c r="CI7" s="2">
        <f>'[28]UNIT DATA'!P3</f>
        <v>32.96</v>
      </c>
      <c r="CJ7" s="63">
        <f t="shared" ref="CJ7:CJ11" si="36">BZ7/$BY$4</f>
        <v>0.87083333333333335</v>
      </c>
      <c r="CK7" s="63">
        <f t="shared" ref="CK7:CK11" si="37">(BZ7-CI7)/$BY$4</f>
        <v>0.82653225806451602</v>
      </c>
      <c r="CL7" s="86">
        <f t="shared" ref="CL7:CL11" si="38">IF((AND(CA7=0,CC7=0)),0,(CC7+CI7)/(CA7+CC7+CI7))</f>
        <v>0.16610893739703458</v>
      </c>
      <c r="CM7" s="63">
        <f t="shared" ref="CM7:CM11" si="39">CQ7/($BY$4*CS7)</f>
        <v>0.74304693961952029</v>
      </c>
      <c r="CN7" s="63">
        <f t="shared" ref="CN7:CN11" si="40">CI7/$BY$4</f>
        <v>4.4301075268817207E-2</v>
      </c>
      <c r="CO7" s="2">
        <f>'[28]UNIT DATA'!Q3</f>
        <v>1</v>
      </c>
      <c r="CP7" s="9">
        <f t="shared" ref="CP7:CP11" si="41">SUM(CA7,CB7,CC7,CE7,CG7)</f>
        <v>744</v>
      </c>
      <c r="CQ7" s="22">
        <f>'[28]UNIT DATA'!F3</f>
        <v>28747</v>
      </c>
      <c r="CR7" s="26">
        <v>60</v>
      </c>
      <c r="CS7" s="2">
        <v>52</v>
      </c>
      <c r="CT7" s="2">
        <f>'[28]UNIT DATA'!E3</f>
        <v>50</v>
      </c>
      <c r="CU7" s="63">
        <f t="shared" ref="CU7:CU11" si="42">SUM(CD7,CF7,CH7,CK7,CN7)</f>
        <v>0.99999999999999989</v>
      </c>
      <c r="CW7" s="24" t="s">
        <v>39</v>
      </c>
      <c r="CX7" s="25" t="s">
        <v>40</v>
      </c>
      <c r="DO7" s="9">
        <f t="shared" ref="DO7:DO11" si="43">SUM(CZ7,DA7,DB7,DD7,DF7)</f>
        <v>0</v>
      </c>
      <c r="DQ7" s="26">
        <v>60</v>
      </c>
      <c r="DR7" s="2">
        <v>52</v>
      </c>
      <c r="DT7" s="63">
        <f t="shared" ref="DT7:DT11" si="44">SUM(DC7,DE7,DG7,DJ7,DM7)</f>
        <v>0</v>
      </c>
      <c r="DV7" s="24" t="s">
        <v>39</v>
      </c>
      <c r="DW7" s="25" t="s">
        <v>40</v>
      </c>
      <c r="EN7" s="9">
        <f t="shared" ref="EN7:EN11" si="45">SUM(DY7,DZ7,EA7,EC7,EE7)</f>
        <v>0</v>
      </c>
      <c r="EP7" s="26">
        <v>60</v>
      </c>
      <c r="EQ7" s="2">
        <v>52</v>
      </c>
      <c r="ES7" s="63">
        <f t="shared" ref="ES7:ES11" si="46">SUM(EB7,ED7,EF7,EI7,EL7)</f>
        <v>0</v>
      </c>
      <c r="EU7" s="24" t="s">
        <v>39</v>
      </c>
      <c r="EV7" s="25" t="s">
        <v>40</v>
      </c>
      <c r="FM7" s="9">
        <f t="shared" ref="FM7:FM11" si="47">SUM(EX7,EY7,EZ7,FB7,FD7)</f>
        <v>0</v>
      </c>
      <c r="FO7" s="26">
        <v>60</v>
      </c>
      <c r="FP7" s="2">
        <v>52</v>
      </c>
      <c r="FR7" s="63">
        <f t="shared" ref="FR7:FR11" si="48">SUM(FA7,FC7,FE7,FH7,FK7)</f>
        <v>0</v>
      </c>
      <c r="FT7" s="24" t="s">
        <v>39</v>
      </c>
      <c r="FU7" s="25" t="s">
        <v>40</v>
      </c>
      <c r="GL7" s="9">
        <f t="shared" ref="GL7:GL11" si="49">SUM(FW7,FX7,FY7,GA7,GC7)</f>
        <v>0</v>
      </c>
      <c r="GN7" s="26">
        <v>60</v>
      </c>
      <c r="GO7" s="2">
        <v>52</v>
      </c>
      <c r="GQ7" s="63">
        <f t="shared" ref="GQ7:GQ11" si="50">SUM(FZ7,GB7,GD7,GG7,GJ7)</f>
        <v>0</v>
      </c>
      <c r="GS7" s="24" t="s">
        <v>39</v>
      </c>
      <c r="GT7" s="25" t="s">
        <v>40</v>
      </c>
      <c r="HK7" s="9">
        <f t="shared" ref="HK7:HK11" si="51">SUM(GV7,GW7,GX7,GZ7,HB7)</f>
        <v>0</v>
      </c>
      <c r="HM7" s="26">
        <v>60</v>
      </c>
      <c r="HN7" s="2">
        <v>52</v>
      </c>
      <c r="HP7" s="63">
        <f t="shared" ref="HP7:HP11" si="52">SUM(GY7,HA7,HC7,HF7,HI7)</f>
        <v>0</v>
      </c>
      <c r="HR7" s="24" t="s">
        <v>39</v>
      </c>
      <c r="HS7" s="25" t="s">
        <v>40</v>
      </c>
      <c r="IJ7" s="9">
        <f t="shared" ref="IJ7:IJ11" si="53">SUM(HU7,HV7,HW7,HY7,IA7)</f>
        <v>0</v>
      </c>
      <c r="IL7" s="26">
        <v>60</v>
      </c>
      <c r="IM7" s="2">
        <v>52</v>
      </c>
      <c r="IO7" s="63">
        <f t="shared" ref="IO7:IO11" si="54">SUM(HX7,HZ7,IB7,IE7,IH7)</f>
        <v>0</v>
      </c>
      <c r="IQ7" s="24" t="s">
        <v>39</v>
      </c>
      <c r="IR7" s="25" t="s">
        <v>40</v>
      </c>
      <c r="JI7" s="9">
        <f t="shared" ref="JI7:JI11" si="55">SUM(IT7,IU7,IV7,IX7,IZ7)</f>
        <v>0</v>
      </c>
      <c r="JK7" s="26">
        <v>60</v>
      </c>
      <c r="JL7" s="2">
        <v>52</v>
      </c>
      <c r="JN7" s="63">
        <f t="shared" ref="JN7:JN11" si="56">SUM(IW7,IY7,JA7,JD7,JG7)</f>
        <v>0</v>
      </c>
      <c r="JP7" s="24" t="s">
        <v>39</v>
      </c>
      <c r="JQ7" s="25" t="s">
        <v>40</v>
      </c>
      <c r="KH7" s="9">
        <f t="shared" ref="KH7:KH11" si="57">SUM(JS7,JT7,JU7,JW7,JY7)</f>
        <v>0</v>
      </c>
      <c r="KJ7" s="26">
        <v>60</v>
      </c>
      <c r="KK7" s="2">
        <v>52</v>
      </c>
      <c r="KM7" s="63">
        <f t="shared" ref="KM7:KM11" si="58">SUM(JV7,JX7,JZ7,KC7,KF7)</f>
        <v>0</v>
      </c>
    </row>
    <row r="8" spans="1:299" ht="14" x14ac:dyDescent="0.35">
      <c r="A8" s="25"/>
      <c r="B8" s="25" t="s">
        <v>41</v>
      </c>
      <c r="C8" s="19">
        <f t="shared" si="1"/>
        <v>610.1</v>
      </c>
      <c r="D8" s="19">
        <f t="shared" ref="D8:D10" si="59">$B$4-E8-F8-H8-J8</f>
        <v>550</v>
      </c>
      <c r="E8" s="19">
        <v>60.1</v>
      </c>
      <c r="F8" s="19">
        <v>133.9</v>
      </c>
      <c r="G8" s="63">
        <f t="shared" si="2"/>
        <v>0.17997311827956991</v>
      </c>
      <c r="H8" s="2">
        <v>0</v>
      </c>
      <c r="I8" s="63">
        <f t="shared" si="2"/>
        <v>0</v>
      </c>
      <c r="J8" s="19">
        <v>0</v>
      </c>
      <c r="K8" s="63">
        <f t="shared" si="3"/>
        <v>0</v>
      </c>
      <c r="L8" s="19">
        <f>'[26]UNIT DATA'!$P$4</f>
        <v>3.5680000000000001</v>
      </c>
      <c r="M8" s="63">
        <f t="shared" ref="M8:M11" si="60">C8/$B$4</f>
        <v>0.82002688172043015</v>
      </c>
      <c r="N8" s="63">
        <f t="shared" si="4"/>
        <v>0.81523118279569895</v>
      </c>
      <c r="O8" s="86">
        <f t="shared" si="5"/>
        <v>0.19996276190309953</v>
      </c>
      <c r="P8" s="63">
        <f t="shared" si="6"/>
        <v>0.72633448540706602</v>
      </c>
      <c r="Q8" s="63">
        <f t="shared" si="7"/>
        <v>4.7956989247311833E-3</v>
      </c>
      <c r="R8" s="9">
        <v>8</v>
      </c>
      <c r="S8" s="9">
        <f t="shared" si="8"/>
        <v>744</v>
      </c>
      <c r="T8" s="38">
        <v>75655</v>
      </c>
      <c r="U8" s="26">
        <v>160</v>
      </c>
      <c r="V8" s="2">
        <v>140</v>
      </c>
      <c r="W8" s="2">
        <v>160</v>
      </c>
      <c r="X8" s="63">
        <f t="shared" si="9"/>
        <v>1</v>
      </c>
      <c r="Z8" s="25"/>
      <c r="AA8" s="25" t="s">
        <v>41</v>
      </c>
      <c r="AB8" s="19">
        <f t="shared" si="10"/>
        <v>360.7</v>
      </c>
      <c r="AC8" s="19">
        <f t="shared" si="0"/>
        <v>300.59999999999997</v>
      </c>
      <c r="AD8" s="19">
        <v>60.1</v>
      </c>
      <c r="AE8" s="19">
        <v>383.3</v>
      </c>
      <c r="AF8" s="63">
        <f t="shared" si="11"/>
        <v>0.51518817204301082</v>
      </c>
      <c r="AG8" s="19">
        <v>0</v>
      </c>
      <c r="AH8" s="63">
        <f t="shared" si="11"/>
        <v>0</v>
      </c>
      <c r="AI8" s="19">
        <v>0</v>
      </c>
      <c r="AJ8" s="63">
        <f t="shared" si="12"/>
        <v>0</v>
      </c>
      <c r="AK8" s="19">
        <v>0</v>
      </c>
      <c r="AL8" s="63">
        <f t="shared" si="13"/>
        <v>0.48481182795698924</v>
      </c>
      <c r="AM8" s="63">
        <f t="shared" si="14"/>
        <v>0.48481182795698924</v>
      </c>
      <c r="AN8" s="86">
        <f t="shared" si="15"/>
        <v>0.5604620558561193</v>
      </c>
      <c r="AO8" s="63">
        <f t="shared" si="16"/>
        <v>0.51376728110599079</v>
      </c>
      <c r="AP8" s="63">
        <f t="shared" si="17"/>
        <v>0</v>
      </c>
      <c r="AQ8" s="2">
        <v>3</v>
      </c>
      <c r="AR8" s="9">
        <f t="shared" si="18"/>
        <v>744</v>
      </c>
      <c r="AS8" s="13">
        <v>53514</v>
      </c>
      <c r="AT8" s="26">
        <v>160</v>
      </c>
      <c r="AU8" s="2">
        <v>140</v>
      </c>
      <c r="AV8" s="2">
        <v>160</v>
      </c>
      <c r="AW8" s="63">
        <f t="shared" si="19"/>
        <v>1</v>
      </c>
      <c r="AY8" s="25"/>
      <c r="AZ8" s="25" t="s">
        <v>41</v>
      </c>
      <c r="BA8" s="2">
        <f t="shared" si="20"/>
        <v>583.70000000000005</v>
      </c>
      <c r="BB8" s="2">
        <f t="shared" si="21"/>
        <v>581.29999999999995</v>
      </c>
      <c r="BC8" s="2">
        <f>'[27]UNIT DATA'!L4</f>
        <v>2.4</v>
      </c>
      <c r="BD8" s="2">
        <f>'[27]UNIT DATA'!M4</f>
        <v>0</v>
      </c>
      <c r="BE8" s="63">
        <f t="shared" si="22"/>
        <v>0</v>
      </c>
      <c r="BF8" s="2">
        <f>'[27]UNIT DATA'!$N4</f>
        <v>0</v>
      </c>
      <c r="BG8" s="63">
        <f t="shared" si="22"/>
        <v>0</v>
      </c>
      <c r="BH8" s="2">
        <f>'[27]UNIT DATA'!$O4</f>
        <v>136.30000000000001</v>
      </c>
      <c r="BI8" s="63">
        <f t="shared" si="23"/>
        <v>0.18930555555555556</v>
      </c>
      <c r="BJ8" s="2">
        <f>'[27]UNIT DATA'!$P4</f>
        <v>0</v>
      </c>
      <c r="BK8" s="63">
        <f t="shared" si="24"/>
        <v>0.8106944444444445</v>
      </c>
      <c r="BL8" s="63">
        <f t="shared" si="25"/>
        <v>0.8106944444444445</v>
      </c>
      <c r="BM8" s="86">
        <f t="shared" si="26"/>
        <v>0</v>
      </c>
      <c r="BN8" s="63">
        <f t="shared" si="27"/>
        <v>0.78626984126984123</v>
      </c>
      <c r="BO8" s="63">
        <f t="shared" si="28"/>
        <v>0</v>
      </c>
      <c r="BP8" s="2">
        <f>'[27]UNIT DATA'!$Q4</f>
        <v>0</v>
      </c>
      <c r="BQ8" s="9">
        <f t="shared" si="29"/>
        <v>720</v>
      </c>
      <c r="BR8" s="44">
        <f>'[27]UNIT DATA'!$F4</f>
        <v>79256</v>
      </c>
      <c r="BS8" s="26">
        <v>160</v>
      </c>
      <c r="BT8" s="2">
        <v>140</v>
      </c>
      <c r="BU8" s="2">
        <f>'[27]UNIT DATA'!$E4</f>
        <v>160</v>
      </c>
      <c r="BV8" s="63">
        <f t="shared" si="30"/>
        <v>1</v>
      </c>
      <c r="BW8" s="63">
        <f>(BE6*$BT6+BE7*$BT7+BE8*$BT8+BE9+$BT9)/397</f>
        <v>0.14484851665267282</v>
      </c>
      <c r="BX8" s="25"/>
      <c r="BY8" s="25" t="s">
        <v>41</v>
      </c>
      <c r="BZ8" s="2">
        <f t="shared" si="31"/>
        <v>722.7</v>
      </c>
      <c r="CA8" s="2">
        <f t="shared" si="32"/>
        <v>722.7</v>
      </c>
      <c r="CB8" s="2">
        <f>'[28]UNIT DATA'!L4</f>
        <v>0</v>
      </c>
      <c r="CC8" s="2">
        <f>'[28]UNIT DATA'!M4</f>
        <v>21.3</v>
      </c>
      <c r="CD8" s="63">
        <f t="shared" si="33"/>
        <v>2.8629032258064516E-2</v>
      </c>
      <c r="CE8" s="2">
        <f>'[28]UNIT DATA'!N4</f>
        <v>0</v>
      </c>
      <c r="CF8" s="63">
        <f t="shared" si="34"/>
        <v>0</v>
      </c>
      <c r="CG8" s="2">
        <f>'[28]UNIT DATA'!O4</f>
        <v>0</v>
      </c>
      <c r="CH8" s="63">
        <f t="shared" si="35"/>
        <v>0</v>
      </c>
      <c r="CI8" s="2">
        <f>'[28]UNIT DATA'!P4</f>
        <v>31.74</v>
      </c>
      <c r="CJ8" s="63">
        <f t="shared" si="36"/>
        <v>0.97137096774193554</v>
      </c>
      <c r="CK8" s="63">
        <f t="shared" si="37"/>
        <v>0.92870967741935484</v>
      </c>
      <c r="CL8" s="86">
        <f t="shared" si="38"/>
        <v>6.8373424085389434E-2</v>
      </c>
      <c r="CM8" s="63">
        <f t="shared" si="39"/>
        <v>0.9078245007680491</v>
      </c>
      <c r="CN8" s="63">
        <f t="shared" si="40"/>
        <v>4.266129032258064E-2</v>
      </c>
      <c r="CO8" s="2">
        <f>'[28]UNIT DATA'!Q4</f>
        <v>2</v>
      </c>
      <c r="CP8" s="9">
        <f t="shared" si="41"/>
        <v>744</v>
      </c>
      <c r="CQ8" s="22">
        <f>'[28]UNIT DATA'!F4</f>
        <v>94559</v>
      </c>
      <c r="CR8" s="26">
        <v>160</v>
      </c>
      <c r="CS8" s="2">
        <v>140</v>
      </c>
      <c r="CT8" s="2">
        <f>'[28]UNIT DATA'!E4</f>
        <v>160</v>
      </c>
      <c r="CU8" s="63">
        <f t="shared" si="42"/>
        <v>1</v>
      </c>
      <c r="CW8" s="25"/>
      <c r="CX8" s="25" t="s">
        <v>41</v>
      </c>
      <c r="DO8" s="9">
        <f t="shared" si="43"/>
        <v>0</v>
      </c>
      <c r="DQ8" s="26">
        <v>160</v>
      </c>
      <c r="DR8" s="2">
        <v>140</v>
      </c>
      <c r="DT8" s="63">
        <f t="shared" si="44"/>
        <v>0</v>
      </c>
      <c r="DV8" s="25"/>
      <c r="DW8" s="25" t="s">
        <v>41</v>
      </c>
      <c r="EN8" s="9">
        <f t="shared" si="45"/>
        <v>0</v>
      </c>
      <c r="EP8" s="26">
        <v>160</v>
      </c>
      <c r="EQ8" s="2">
        <v>140</v>
      </c>
      <c r="ES8" s="63">
        <f t="shared" si="46"/>
        <v>0</v>
      </c>
      <c r="EU8" s="25"/>
      <c r="EV8" s="25" t="s">
        <v>41</v>
      </c>
      <c r="FM8" s="9">
        <f t="shared" si="47"/>
        <v>0</v>
      </c>
      <c r="FO8" s="26">
        <v>160</v>
      </c>
      <c r="FP8" s="2">
        <v>140</v>
      </c>
      <c r="FR8" s="63">
        <f t="shared" si="48"/>
        <v>0</v>
      </c>
      <c r="FT8" s="25"/>
      <c r="FU8" s="25" t="s">
        <v>41</v>
      </c>
      <c r="GL8" s="9">
        <f t="shared" si="49"/>
        <v>0</v>
      </c>
      <c r="GN8" s="26">
        <v>160</v>
      </c>
      <c r="GO8" s="2">
        <v>140</v>
      </c>
      <c r="GQ8" s="63">
        <f t="shared" si="50"/>
        <v>0</v>
      </c>
      <c r="GS8" s="25"/>
      <c r="GT8" s="25" t="s">
        <v>41</v>
      </c>
      <c r="HK8" s="9">
        <f t="shared" si="51"/>
        <v>0</v>
      </c>
      <c r="HM8" s="26">
        <v>160</v>
      </c>
      <c r="HN8" s="2">
        <v>140</v>
      </c>
      <c r="HP8" s="63">
        <f t="shared" si="52"/>
        <v>0</v>
      </c>
      <c r="HR8" s="25"/>
      <c r="HS8" s="25" t="s">
        <v>41</v>
      </c>
      <c r="IJ8" s="9">
        <f t="shared" si="53"/>
        <v>0</v>
      </c>
      <c r="IL8" s="26">
        <v>160</v>
      </c>
      <c r="IM8" s="2">
        <v>140</v>
      </c>
      <c r="IO8" s="63">
        <f t="shared" si="54"/>
        <v>0</v>
      </c>
      <c r="IQ8" s="25"/>
      <c r="IR8" s="25" t="s">
        <v>41</v>
      </c>
      <c r="JI8" s="9">
        <f t="shared" si="55"/>
        <v>0</v>
      </c>
      <c r="JK8" s="26">
        <v>160</v>
      </c>
      <c r="JL8" s="2">
        <v>140</v>
      </c>
      <c r="JN8" s="63">
        <f t="shared" si="56"/>
        <v>0</v>
      </c>
      <c r="JP8" s="25"/>
      <c r="JQ8" s="25" t="s">
        <v>41</v>
      </c>
      <c r="KH8" s="9">
        <f t="shared" si="57"/>
        <v>0</v>
      </c>
      <c r="KJ8" s="26">
        <v>160</v>
      </c>
      <c r="KK8" s="2">
        <v>140</v>
      </c>
      <c r="KM8" s="63">
        <f t="shared" si="58"/>
        <v>0</v>
      </c>
    </row>
    <row r="9" spans="1:299" ht="14" x14ac:dyDescent="0.35">
      <c r="B9" s="25" t="s">
        <v>42</v>
      </c>
      <c r="C9" s="19">
        <f>$B$4-F9-H9-J9</f>
        <v>0</v>
      </c>
      <c r="D9" s="19">
        <f t="shared" si="59"/>
        <v>0</v>
      </c>
      <c r="E9" s="19">
        <v>0</v>
      </c>
      <c r="F9" s="2">
        <v>0</v>
      </c>
      <c r="G9" s="63">
        <f t="shared" si="2"/>
        <v>0</v>
      </c>
      <c r="H9" s="2">
        <v>744</v>
      </c>
      <c r="I9" s="63">
        <f t="shared" si="2"/>
        <v>1</v>
      </c>
      <c r="J9" s="19">
        <v>0</v>
      </c>
      <c r="K9" s="63">
        <f t="shared" si="3"/>
        <v>0</v>
      </c>
      <c r="L9" s="2">
        <f>'[26]UNIT DATA'!$P$5</f>
        <v>0</v>
      </c>
      <c r="M9" s="63">
        <f t="shared" si="60"/>
        <v>0</v>
      </c>
      <c r="N9" s="63">
        <f t="shared" si="4"/>
        <v>0</v>
      </c>
      <c r="O9" s="86">
        <f t="shared" si="5"/>
        <v>0</v>
      </c>
      <c r="P9" s="63">
        <f t="shared" si="6"/>
        <v>0</v>
      </c>
      <c r="Q9" s="63">
        <f t="shared" si="7"/>
        <v>0</v>
      </c>
      <c r="R9" s="9">
        <v>0</v>
      </c>
      <c r="S9" s="9">
        <f t="shared" si="8"/>
        <v>744</v>
      </c>
      <c r="T9" s="27">
        <v>0</v>
      </c>
      <c r="U9" s="26">
        <v>60</v>
      </c>
      <c r="V9" s="2">
        <v>52</v>
      </c>
      <c r="W9" s="2">
        <v>0</v>
      </c>
      <c r="X9" s="63">
        <f t="shared" si="9"/>
        <v>1</v>
      </c>
      <c r="Y9" s="63">
        <f>(G6*V6+G7*V7+G8*V8+G9*V9)/397</f>
        <v>6.3466590829067471E-2</v>
      </c>
      <c r="AA9" s="25" t="s">
        <v>42</v>
      </c>
      <c r="AB9" s="19">
        <f>$AA$4-AE9-AG9-AI9</f>
        <v>0</v>
      </c>
      <c r="AC9" s="19">
        <f t="shared" si="0"/>
        <v>0</v>
      </c>
      <c r="AD9" s="19">
        <v>0</v>
      </c>
      <c r="AE9" s="19">
        <v>0</v>
      </c>
      <c r="AF9" s="63">
        <f t="shared" si="11"/>
        <v>0</v>
      </c>
      <c r="AG9" s="19">
        <v>744</v>
      </c>
      <c r="AH9" s="63">
        <f t="shared" si="11"/>
        <v>1</v>
      </c>
      <c r="AI9" s="19">
        <v>0</v>
      </c>
      <c r="AJ9" s="63">
        <f t="shared" si="12"/>
        <v>0</v>
      </c>
      <c r="AK9" s="19">
        <v>0</v>
      </c>
      <c r="AL9" s="63">
        <f t="shared" si="13"/>
        <v>0</v>
      </c>
      <c r="AM9" s="63">
        <f t="shared" si="14"/>
        <v>0</v>
      </c>
      <c r="AN9" s="86">
        <f t="shared" si="15"/>
        <v>0</v>
      </c>
      <c r="AO9" s="63">
        <f t="shared" si="16"/>
        <v>0</v>
      </c>
      <c r="AP9" s="63">
        <f t="shared" si="17"/>
        <v>0</v>
      </c>
      <c r="AQ9" s="2">
        <v>0</v>
      </c>
      <c r="AR9" s="9">
        <f t="shared" si="18"/>
        <v>744</v>
      </c>
      <c r="AS9" s="2">
        <v>0</v>
      </c>
      <c r="AT9" s="26">
        <v>60</v>
      </c>
      <c r="AU9" s="2">
        <v>52</v>
      </c>
      <c r="AV9" s="2">
        <v>0</v>
      </c>
      <c r="AW9" s="63">
        <f t="shared" si="19"/>
        <v>1</v>
      </c>
      <c r="AZ9" s="25" t="s">
        <v>42</v>
      </c>
      <c r="BA9" s="2">
        <f>$AZ$4-BD9-BF9-BH9</f>
        <v>0</v>
      </c>
      <c r="BB9" s="2">
        <f>$AZ$4-BC9-BD9-BF9-BH9</f>
        <v>0</v>
      </c>
      <c r="BC9" s="2">
        <f>'[27]UNIT DATA'!L5</f>
        <v>0</v>
      </c>
      <c r="BD9" s="2">
        <f>'[27]UNIT DATA'!M5</f>
        <v>0</v>
      </c>
      <c r="BE9" s="63">
        <f t="shared" si="22"/>
        <v>0</v>
      </c>
      <c r="BF9" s="2">
        <f>'[27]UNIT DATA'!$N5</f>
        <v>720</v>
      </c>
      <c r="BG9" s="63">
        <f t="shared" si="22"/>
        <v>1</v>
      </c>
      <c r="BH9" s="2">
        <f>'[27]UNIT DATA'!$O5</f>
        <v>0</v>
      </c>
      <c r="BI9" s="63">
        <f t="shared" si="23"/>
        <v>0</v>
      </c>
      <c r="BJ9" s="2">
        <f>'[27]UNIT DATA'!$P5</f>
        <v>0</v>
      </c>
      <c r="BK9" s="63">
        <f t="shared" si="24"/>
        <v>0</v>
      </c>
      <c r="BL9" s="63">
        <f t="shared" si="25"/>
        <v>0</v>
      </c>
      <c r="BM9" s="86">
        <f t="shared" si="26"/>
        <v>0</v>
      </c>
      <c r="BN9" s="63">
        <f t="shared" si="27"/>
        <v>0</v>
      </c>
      <c r="BO9" s="63">
        <f t="shared" si="28"/>
        <v>0</v>
      </c>
      <c r="BP9" s="2">
        <f>'[27]UNIT DATA'!$Q5</f>
        <v>0</v>
      </c>
      <c r="BQ9" s="9">
        <f t="shared" si="29"/>
        <v>720</v>
      </c>
      <c r="BR9" s="34">
        <f>'[27]UNIT DATA'!$F5</f>
        <v>0</v>
      </c>
      <c r="BS9" s="26">
        <v>60</v>
      </c>
      <c r="BT9" s="2">
        <v>52</v>
      </c>
      <c r="BU9" s="2">
        <f>'[27]UNIT DATA'!$E5</f>
        <v>0</v>
      </c>
      <c r="BV9" s="63">
        <f t="shared" si="30"/>
        <v>1</v>
      </c>
      <c r="BW9" s="63">
        <f>(BL6*$BT6+BL7*$BT7+BL8*$BT8+BL9+BT9)/397</f>
        <v>0.88270637419535403</v>
      </c>
      <c r="BY9" s="25" t="s">
        <v>42</v>
      </c>
      <c r="BZ9" s="2">
        <f t="shared" si="31"/>
        <v>0</v>
      </c>
      <c r="CA9" s="2">
        <f t="shared" si="32"/>
        <v>0</v>
      </c>
      <c r="CB9" s="2">
        <f>'[28]UNIT DATA'!L5</f>
        <v>0</v>
      </c>
      <c r="CC9" s="2">
        <f>'[28]UNIT DATA'!M5</f>
        <v>0</v>
      </c>
      <c r="CD9" s="63">
        <f t="shared" si="33"/>
        <v>0</v>
      </c>
      <c r="CE9" s="2">
        <f>'[28]UNIT DATA'!N5</f>
        <v>744</v>
      </c>
      <c r="CF9" s="63">
        <f t="shared" si="34"/>
        <v>1</v>
      </c>
      <c r="CG9" s="2">
        <f>'[28]UNIT DATA'!O5</f>
        <v>0</v>
      </c>
      <c r="CH9" s="63">
        <f t="shared" si="35"/>
        <v>0</v>
      </c>
      <c r="CI9" s="2">
        <f>'[28]UNIT DATA'!P5</f>
        <v>0</v>
      </c>
      <c r="CJ9" s="63">
        <f t="shared" si="36"/>
        <v>0</v>
      </c>
      <c r="CK9" s="63">
        <f t="shared" si="37"/>
        <v>0</v>
      </c>
      <c r="CL9" s="86">
        <f t="shared" si="38"/>
        <v>0</v>
      </c>
      <c r="CM9" s="63">
        <f t="shared" si="39"/>
        <v>0</v>
      </c>
      <c r="CN9" s="63">
        <f t="shared" si="40"/>
        <v>0</v>
      </c>
      <c r="CO9" s="2">
        <f>'[28]UNIT DATA'!Q5</f>
        <v>0</v>
      </c>
      <c r="CP9" s="9">
        <f t="shared" si="41"/>
        <v>744</v>
      </c>
      <c r="CQ9" s="2">
        <f>'[28]UNIT DATA'!F5</f>
        <v>0</v>
      </c>
      <c r="CR9" s="26">
        <v>60</v>
      </c>
      <c r="CS9" s="2">
        <v>52</v>
      </c>
      <c r="CT9" s="2">
        <f>'[28]UNIT DATA'!E5</f>
        <v>0</v>
      </c>
      <c r="CU9" s="63">
        <f t="shared" si="42"/>
        <v>1</v>
      </c>
      <c r="CX9" s="25" t="s">
        <v>42</v>
      </c>
      <c r="DO9" s="9">
        <f t="shared" si="43"/>
        <v>0</v>
      </c>
      <c r="DQ9" s="26">
        <v>60</v>
      </c>
      <c r="DR9" s="2">
        <v>52</v>
      </c>
      <c r="DT9" s="63">
        <f t="shared" si="44"/>
        <v>0</v>
      </c>
      <c r="DW9" s="25" t="s">
        <v>42</v>
      </c>
      <c r="EN9" s="9">
        <f t="shared" si="45"/>
        <v>0</v>
      </c>
      <c r="EP9" s="26">
        <v>60</v>
      </c>
      <c r="EQ9" s="2">
        <v>52</v>
      </c>
      <c r="ES9" s="63">
        <f t="shared" si="46"/>
        <v>0</v>
      </c>
      <c r="EV9" s="25" t="s">
        <v>42</v>
      </c>
      <c r="FM9" s="9">
        <f t="shared" si="47"/>
        <v>0</v>
      </c>
      <c r="FO9" s="26">
        <v>60</v>
      </c>
      <c r="FP9" s="2">
        <v>52</v>
      </c>
      <c r="FR9" s="63">
        <f t="shared" si="48"/>
        <v>0</v>
      </c>
      <c r="FU9" s="25" t="s">
        <v>42</v>
      </c>
      <c r="GL9" s="9">
        <f t="shared" si="49"/>
        <v>0</v>
      </c>
      <c r="GN9" s="26">
        <v>60</v>
      </c>
      <c r="GO9" s="2">
        <v>52</v>
      </c>
      <c r="GQ9" s="63">
        <f t="shared" si="50"/>
        <v>0</v>
      </c>
      <c r="GT9" s="25" t="s">
        <v>42</v>
      </c>
      <c r="HK9" s="9">
        <f t="shared" si="51"/>
        <v>0</v>
      </c>
      <c r="HM9" s="26">
        <v>60</v>
      </c>
      <c r="HN9" s="2">
        <v>52</v>
      </c>
      <c r="HP9" s="63">
        <f t="shared" si="52"/>
        <v>0</v>
      </c>
      <c r="HS9" s="25" t="s">
        <v>42</v>
      </c>
      <c r="IJ9" s="9">
        <f t="shared" si="53"/>
        <v>0</v>
      </c>
      <c r="IL9" s="26">
        <v>60</v>
      </c>
      <c r="IM9" s="2">
        <v>52</v>
      </c>
      <c r="IO9" s="63">
        <f t="shared" si="54"/>
        <v>0</v>
      </c>
      <c r="IR9" s="25" t="s">
        <v>42</v>
      </c>
      <c r="JI9" s="9">
        <f t="shared" si="55"/>
        <v>0</v>
      </c>
      <c r="JK9" s="26">
        <v>60</v>
      </c>
      <c r="JL9" s="2">
        <v>52</v>
      </c>
      <c r="JN9" s="63">
        <f t="shared" si="56"/>
        <v>0</v>
      </c>
      <c r="JQ9" s="25" t="s">
        <v>42</v>
      </c>
      <c r="KH9" s="9">
        <f t="shared" si="57"/>
        <v>0</v>
      </c>
      <c r="KJ9" s="26">
        <v>60</v>
      </c>
      <c r="KK9" s="2">
        <v>52</v>
      </c>
      <c r="KM9" s="63">
        <f t="shared" si="58"/>
        <v>0</v>
      </c>
    </row>
    <row r="10" spans="1:299" ht="14" x14ac:dyDescent="0.35">
      <c r="B10" s="25">
        <v>7</v>
      </c>
      <c r="C10" s="19">
        <f t="shared" si="1"/>
        <v>0</v>
      </c>
      <c r="D10" s="19">
        <f t="shared" si="59"/>
        <v>0</v>
      </c>
      <c r="E10" s="19">
        <v>0</v>
      </c>
      <c r="F10" s="2">
        <v>0</v>
      </c>
      <c r="G10" s="63">
        <f t="shared" si="2"/>
        <v>0</v>
      </c>
      <c r="H10" s="2">
        <v>744</v>
      </c>
      <c r="I10" s="63">
        <f t="shared" si="2"/>
        <v>1</v>
      </c>
      <c r="J10" s="19">
        <v>0</v>
      </c>
      <c r="K10" s="63">
        <f t="shared" si="3"/>
        <v>0</v>
      </c>
      <c r="L10" s="2">
        <f>'[26]UNIT DATA'!$P$6</f>
        <v>0</v>
      </c>
      <c r="M10" s="63">
        <f t="shared" si="60"/>
        <v>0</v>
      </c>
      <c r="N10" s="63">
        <f t="shared" si="4"/>
        <v>0</v>
      </c>
      <c r="O10" s="86">
        <f t="shared" si="5"/>
        <v>0</v>
      </c>
      <c r="P10" s="63">
        <f t="shared" si="6"/>
        <v>0</v>
      </c>
      <c r="Q10" s="63">
        <f t="shared" si="7"/>
        <v>0</v>
      </c>
      <c r="R10" s="9">
        <v>0</v>
      </c>
      <c r="S10" s="9">
        <f t="shared" si="8"/>
        <v>744</v>
      </c>
      <c r="T10" s="27">
        <v>0</v>
      </c>
      <c r="U10" s="26">
        <v>100</v>
      </c>
      <c r="V10" s="2">
        <v>100</v>
      </c>
      <c r="W10" s="2">
        <v>0</v>
      </c>
      <c r="X10" s="63">
        <f t="shared" si="9"/>
        <v>1</v>
      </c>
      <c r="AA10" s="25">
        <v>7</v>
      </c>
      <c r="AB10" s="19">
        <f t="shared" si="10"/>
        <v>0</v>
      </c>
      <c r="AC10" s="19">
        <f t="shared" si="0"/>
        <v>0</v>
      </c>
      <c r="AD10" s="19">
        <v>0</v>
      </c>
      <c r="AE10" s="19">
        <v>0</v>
      </c>
      <c r="AF10" s="63">
        <f t="shared" si="11"/>
        <v>0</v>
      </c>
      <c r="AG10" s="19">
        <v>744</v>
      </c>
      <c r="AH10" s="63">
        <f t="shared" si="11"/>
        <v>1</v>
      </c>
      <c r="AI10" s="19">
        <v>0</v>
      </c>
      <c r="AJ10" s="63">
        <f t="shared" si="12"/>
        <v>0</v>
      </c>
      <c r="AK10" s="19">
        <v>0</v>
      </c>
      <c r="AL10" s="63">
        <f t="shared" si="13"/>
        <v>0</v>
      </c>
      <c r="AM10" s="63">
        <f t="shared" si="14"/>
        <v>0</v>
      </c>
      <c r="AN10" s="86">
        <f t="shared" si="15"/>
        <v>0</v>
      </c>
      <c r="AO10" s="63">
        <f t="shared" si="16"/>
        <v>0</v>
      </c>
      <c r="AP10" s="63">
        <f t="shared" si="17"/>
        <v>0</v>
      </c>
      <c r="AQ10" s="2">
        <v>0</v>
      </c>
      <c r="AR10" s="9">
        <f t="shared" si="18"/>
        <v>744</v>
      </c>
      <c r="AS10" s="2">
        <v>0</v>
      </c>
      <c r="AT10" s="26">
        <v>100</v>
      </c>
      <c r="AU10" s="2">
        <v>100</v>
      </c>
      <c r="AV10" s="2">
        <v>0</v>
      </c>
      <c r="AW10" s="63">
        <f t="shared" si="19"/>
        <v>1</v>
      </c>
      <c r="AX10" s="63">
        <f>(AF6+AU6+AF7*AU7+AF8*AU8+AF9*AU9)/397</f>
        <v>0.56814279136534762</v>
      </c>
      <c r="AZ10" s="25">
        <v>7</v>
      </c>
      <c r="BA10" s="2">
        <f t="shared" si="20"/>
        <v>0</v>
      </c>
      <c r="BB10" s="2">
        <f t="shared" si="21"/>
        <v>0</v>
      </c>
      <c r="BC10" s="2">
        <f>'[27]UNIT DATA'!L6</f>
        <v>0</v>
      </c>
      <c r="BD10" s="2">
        <f>'[27]UNIT DATA'!M6</f>
        <v>0</v>
      </c>
      <c r="BE10" s="63">
        <f t="shared" si="22"/>
        <v>0</v>
      </c>
      <c r="BF10" s="2">
        <f>'[27]UNIT DATA'!$N6</f>
        <v>720</v>
      </c>
      <c r="BG10" s="63">
        <f t="shared" si="22"/>
        <v>1</v>
      </c>
      <c r="BH10" s="2">
        <f>'[27]UNIT DATA'!$O6</f>
        <v>0</v>
      </c>
      <c r="BI10" s="63">
        <f t="shared" si="23"/>
        <v>0</v>
      </c>
      <c r="BJ10" s="2">
        <f>'[27]UNIT DATA'!$P6</f>
        <v>0</v>
      </c>
      <c r="BK10" s="63">
        <f t="shared" si="24"/>
        <v>0</v>
      </c>
      <c r="BL10" s="63">
        <f t="shared" si="25"/>
        <v>0</v>
      </c>
      <c r="BM10" s="86">
        <f t="shared" si="26"/>
        <v>0</v>
      </c>
      <c r="BN10" s="63">
        <f t="shared" si="27"/>
        <v>0</v>
      </c>
      <c r="BO10" s="63">
        <f t="shared" si="28"/>
        <v>0</v>
      </c>
      <c r="BP10" s="2">
        <f>'[27]UNIT DATA'!$Q6</f>
        <v>0</v>
      </c>
      <c r="BQ10" s="9">
        <f t="shared" si="29"/>
        <v>720</v>
      </c>
      <c r="BR10" s="34">
        <f>'[27]UNIT DATA'!$F6</f>
        <v>0</v>
      </c>
      <c r="BS10" s="26">
        <v>100</v>
      </c>
      <c r="BT10" s="2">
        <v>100</v>
      </c>
      <c r="BU10" s="2">
        <f>'[27]UNIT DATA'!$E6</f>
        <v>0</v>
      </c>
      <c r="BV10" s="63">
        <f t="shared" si="30"/>
        <v>1</v>
      </c>
      <c r="BY10" s="25">
        <v>7</v>
      </c>
      <c r="BZ10" s="2">
        <f t="shared" si="31"/>
        <v>0</v>
      </c>
      <c r="CA10" s="2">
        <f t="shared" si="32"/>
        <v>0</v>
      </c>
      <c r="CB10" s="2">
        <f>'[28]UNIT DATA'!L6</f>
        <v>0</v>
      </c>
      <c r="CC10" s="2">
        <f>'[28]UNIT DATA'!M6</f>
        <v>0</v>
      </c>
      <c r="CD10" s="63">
        <f t="shared" si="33"/>
        <v>0</v>
      </c>
      <c r="CE10" s="2">
        <f>'[28]UNIT DATA'!N6</f>
        <v>744</v>
      </c>
      <c r="CF10" s="63">
        <f t="shared" si="34"/>
        <v>1</v>
      </c>
      <c r="CG10" s="2">
        <f>'[28]UNIT DATA'!O6</f>
        <v>0</v>
      </c>
      <c r="CH10" s="63">
        <f t="shared" si="35"/>
        <v>0</v>
      </c>
      <c r="CI10" s="2">
        <f>'[28]UNIT DATA'!P6</f>
        <v>0</v>
      </c>
      <c r="CJ10" s="63">
        <f t="shared" si="36"/>
        <v>0</v>
      </c>
      <c r="CK10" s="63">
        <f t="shared" si="37"/>
        <v>0</v>
      </c>
      <c r="CL10" s="86">
        <f t="shared" si="38"/>
        <v>0</v>
      </c>
      <c r="CM10" s="63">
        <f t="shared" si="39"/>
        <v>0</v>
      </c>
      <c r="CN10" s="63">
        <f t="shared" si="40"/>
        <v>0</v>
      </c>
      <c r="CO10" s="2">
        <f>'[28]UNIT DATA'!Q6</f>
        <v>0</v>
      </c>
      <c r="CP10" s="9">
        <f t="shared" si="41"/>
        <v>744</v>
      </c>
      <c r="CQ10" s="2">
        <f>'[28]UNIT DATA'!F6</f>
        <v>0</v>
      </c>
      <c r="CR10" s="26">
        <v>100</v>
      </c>
      <c r="CS10" s="2">
        <v>100</v>
      </c>
      <c r="CT10" s="2">
        <f>'[28]UNIT DATA'!E6</f>
        <v>0</v>
      </c>
      <c r="CU10" s="63">
        <f t="shared" si="42"/>
        <v>1</v>
      </c>
      <c r="CX10" s="25">
        <v>7</v>
      </c>
      <c r="DO10" s="9">
        <f t="shared" si="43"/>
        <v>0</v>
      </c>
      <c r="DQ10" s="26">
        <v>100</v>
      </c>
      <c r="DR10" s="2">
        <v>100</v>
      </c>
      <c r="DT10" s="63">
        <f t="shared" si="44"/>
        <v>0</v>
      </c>
      <c r="DW10" s="25">
        <v>7</v>
      </c>
      <c r="EN10" s="9">
        <f t="shared" si="45"/>
        <v>0</v>
      </c>
      <c r="EP10" s="26">
        <v>100</v>
      </c>
      <c r="EQ10" s="2">
        <v>100</v>
      </c>
      <c r="ES10" s="63">
        <f t="shared" si="46"/>
        <v>0</v>
      </c>
      <c r="EV10" s="25">
        <v>7</v>
      </c>
      <c r="FM10" s="9">
        <f t="shared" si="47"/>
        <v>0</v>
      </c>
      <c r="FO10" s="26">
        <v>100</v>
      </c>
      <c r="FP10" s="2">
        <v>100</v>
      </c>
      <c r="FR10" s="63">
        <f t="shared" si="48"/>
        <v>0</v>
      </c>
      <c r="FU10" s="25">
        <v>7</v>
      </c>
      <c r="GL10" s="9">
        <f t="shared" si="49"/>
        <v>0</v>
      </c>
      <c r="GN10" s="26">
        <v>100</v>
      </c>
      <c r="GO10" s="2">
        <v>100</v>
      </c>
      <c r="GQ10" s="63">
        <f t="shared" si="50"/>
        <v>0</v>
      </c>
      <c r="GT10" s="25">
        <v>7</v>
      </c>
      <c r="HK10" s="9">
        <f t="shared" si="51"/>
        <v>0</v>
      </c>
      <c r="HM10" s="26">
        <v>100</v>
      </c>
      <c r="HN10" s="2">
        <v>100</v>
      </c>
      <c r="HP10" s="63">
        <f t="shared" si="52"/>
        <v>0</v>
      </c>
      <c r="HS10" s="25">
        <v>7</v>
      </c>
      <c r="IJ10" s="9">
        <f t="shared" si="53"/>
        <v>0</v>
      </c>
      <c r="IL10" s="26">
        <v>100</v>
      </c>
      <c r="IM10" s="2">
        <v>100</v>
      </c>
      <c r="IO10" s="63">
        <f t="shared" si="54"/>
        <v>0</v>
      </c>
      <c r="IR10" s="25">
        <v>7</v>
      </c>
      <c r="JI10" s="9">
        <f t="shared" si="55"/>
        <v>0</v>
      </c>
      <c r="JK10" s="26">
        <v>100</v>
      </c>
      <c r="JL10" s="2">
        <v>100</v>
      </c>
      <c r="JN10" s="63">
        <f t="shared" si="56"/>
        <v>0</v>
      </c>
      <c r="JQ10" s="25">
        <v>7</v>
      </c>
      <c r="KH10" s="9">
        <f t="shared" si="57"/>
        <v>0</v>
      </c>
      <c r="KJ10" s="26">
        <v>100</v>
      </c>
      <c r="KK10" s="2">
        <v>100</v>
      </c>
      <c r="KM10" s="63">
        <f t="shared" si="58"/>
        <v>0</v>
      </c>
    </row>
    <row r="11" spans="1:299" ht="14" x14ac:dyDescent="0.35">
      <c r="A11" s="25"/>
      <c r="B11" s="25">
        <v>9</v>
      </c>
      <c r="C11" s="19">
        <f t="shared" si="1"/>
        <v>645.69999999999993</v>
      </c>
      <c r="D11" s="19">
        <f>$B$4-E11-F11-H11-J11</f>
        <v>645.69999999999993</v>
      </c>
      <c r="E11" s="19">
        <v>0</v>
      </c>
      <c r="F11" s="19">
        <v>30.7</v>
      </c>
      <c r="G11" s="63">
        <f t="shared" si="2"/>
        <v>4.126344086021505E-2</v>
      </c>
      <c r="H11" s="2">
        <v>0</v>
      </c>
      <c r="I11" s="63">
        <f t="shared" si="2"/>
        <v>0</v>
      </c>
      <c r="J11" s="19">
        <v>67.599999999999994</v>
      </c>
      <c r="K11" s="63">
        <f t="shared" si="3"/>
        <v>9.0860215053763432E-2</v>
      </c>
      <c r="L11" s="19">
        <f>'[26]UNIT DATA'!$P$7</f>
        <v>21.803999999999998</v>
      </c>
      <c r="M11" s="63">
        <f t="shared" si="60"/>
        <v>0.86787634408602143</v>
      </c>
      <c r="N11" s="63">
        <f t="shared" si="4"/>
        <v>0.83856989247311819</v>
      </c>
      <c r="O11" s="86">
        <f t="shared" si="5"/>
        <v>7.5198652542809843E-2</v>
      </c>
      <c r="P11" s="63">
        <f t="shared" si="6"/>
        <v>0.63135752688172042</v>
      </c>
      <c r="Q11" s="63">
        <f t="shared" si="7"/>
        <v>2.9306451612903225E-2</v>
      </c>
      <c r="R11" s="9">
        <v>3</v>
      </c>
      <c r="S11" s="9">
        <f t="shared" si="8"/>
        <v>744</v>
      </c>
      <c r="T11" s="38">
        <v>46973</v>
      </c>
      <c r="U11" s="26">
        <v>100</v>
      </c>
      <c r="V11" s="2">
        <v>100</v>
      </c>
      <c r="W11" s="2">
        <v>57</v>
      </c>
      <c r="X11" s="63">
        <f t="shared" si="9"/>
        <v>0.99999999999999989</v>
      </c>
      <c r="Y11" s="63">
        <f>(N6*V6+N7*V7+N8*V8+N9*V9)/397</f>
        <v>0.75297469935808892</v>
      </c>
      <c r="Z11" s="25"/>
      <c r="AA11" s="25">
        <v>9</v>
      </c>
      <c r="AB11" s="19">
        <f>$AA$4-AE11-AG11-AI11</f>
        <v>744</v>
      </c>
      <c r="AC11" s="19">
        <f t="shared" si="0"/>
        <v>744</v>
      </c>
      <c r="AD11" s="19">
        <v>0</v>
      </c>
      <c r="AE11" s="105">
        <v>0</v>
      </c>
      <c r="AF11" s="63">
        <f t="shared" si="11"/>
        <v>0</v>
      </c>
      <c r="AG11" s="19">
        <v>0</v>
      </c>
      <c r="AH11" s="63">
        <f t="shared" si="11"/>
        <v>0</v>
      </c>
      <c r="AI11" s="19">
        <v>0</v>
      </c>
      <c r="AJ11" s="63">
        <f t="shared" si="12"/>
        <v>0</v>
      </c>
      <c r="AK11" s="19">
        <v>0</v>
      </c>
      <c r="AL11" s="63">
        <f t="shared" si="13"/>
        <v>1</v>
      </c>
      <c r="AM11" s="63">
        <f t="shared" si="14"/>
        <v>1</v>
      </c>
      <c r="AN11" s="86">
        <f t="shared" si="15"/>
        <v>0</v>
      </c>
      <c r="AO11" s="63">
        <f t="shared" si="16"/>
        <v>0.74169354838709678</v>
      </c>
      <c r="AP11" s="63">
        <f t="shared" si="17"/>
        <v>0</v>
      </c>
      <c r="AQ11" s="2">
        <v>1</v>
      </c>
      <c r="AR11" s="9">
        <f t="shared" si="18"/>
        <v>744</v>
      </c>
      <c r="AS11" s="13">
        <v>55182</v>
      </c>
      <c r="AT11" s="26">
        <v>100</v>
      </c>
      <c r="AU11" s="2">
        <v>100</v>
      </c>
      <c r="AV11" s="2">
        <v>93</v>
      </c>
      <c r="AW11" s="63">
        <f t="shared" si="19"/>
        <v>1</v>
      </c>
      <c r="AX11" s="63">
        <f>(AM6*AU6+AM7*AU7+AM8*AU8+AM9*AU9)/397</f>
        <v>0.63225603315186474</v>
      </c>
      <c r="AY11" s="25"/>
      <c r="AZ11" s="25">
        <v>9</v>
      </c>
      <c r="BA11" s="2">
        <f t="shared" si="20"/>
        <v>623.04999999999995</v>
      </c>
      <c r="BB11" s="2">
        <f t="shared" si="21"/>
        <v>623.04999999999995</v>
      </c>
      <c r="BC11" s="2">
        <f>'[27]UNIT DATA'!L7</f>
        <v>0</v>
      </c>
      <c r="BD11" s="2">
        <f>'[27]UNIT DATA'!M7</f>
        <v>96.95</v>
      </c>
      <c r="BE11" s="63">
        <f t="shared" si="22"/>
        <v>0.13465277777777779</v>
      </c>
      <c r="BF11" s="2">
        <f>'[27]UNIT DATA'!$N7</f>
        <v>0</v>
      </c>
      <c r="BG11" s="63">
        <f t="shared" si="22"/>
        <v>0</v>
      </c>
      <c r="BH11" s="2">
        <f>'[27]UNIT DATA'!$O7</f>
        <v>0</v>
      </c>
      <c r="BI11" s="63">
        <f t="shared" si="23"/>
        <v>0</v>
      </c>
      <c r="BJ11" s="2">
        <f>'[27]UNIT DATA'!$P7</f>
        <v>42.48</v>
      </c>
      <c r="BK11" s="63">
        <f t="shared" si="24"/>
        <v>0.86534722222222216</v>
      </c>
      <c r="BL11" s="63">
        <f t="shared" si="25"/>
        <v>0.8063472222222221</v>
      </c>
      <c r="BM11" s="86">
        <f t="shared" si="26"/>
        <v>0.18286381282131992</v>
      </c>
      <c r="BN11" s="63">
        <f t="shared" si="27"/>
        <v>0.59138888888888885</v>
      </c>
      <c r="BO11" s="63">
        <f t="shared" si="28"/>
        <v>5.8999999999999997E-2</v>
      </c>
      <c r="BP11" s="2">
        <f>'[27]UNIT DATA'!$Q7</f>
        <v>1</v>
      </c>
      <c r="BQ11" s="9">
        <f t="shared" si="29"/>
        <v>720</v>
      </c>
      <c r="BR11" s="44">
        <f>'[27]UNIT DATA'!$F7</f>
        <v>42580</v>
      </c>
      <c r="BS11" s="26">
        <v>100</v>
      </c>
      <c r="BT11" s="2">
        <v>100</v>
      </c>
      <c r="BU11" s="2">
        <f>'[27]UNIT DATA'!$E7</f>
        <v>81</v>
      </c>
      <c r="BV11" s="63">
        <f t="shared" si="30"/>
        <v>0.99999999999999978</v>
      </c>
      <c r="BW11" s="63">
        <f>(BE10*$BT10+BE11*$BT11)/200</f>
        <v>6.7326388888888894E-2</v>
      </c>
      <c r="BX11" s="25"/>
      <c r="BY11" s="25">
        <v>9</v>
      </c>
      <c r="BZ11" s="2">
        <f t="shared" si="31"/>
        <v>744</v>
      </c>
      <c r="CA11" s="2">
        <f t="shared" si="32"/>
        <v>744</v>
      </c>
      <c r="CB11" s="2">
        <f>'[28]UNIT DATA'!L7</f>
        <v>0</v>
      </c>
      <c r="CC11" s="2">
        <f>'[28]UNIT DATA'!M7</f>
        <v>0</v>
      </c>
      <c r="CD11" s="63">
        <f t="shared" si="33"/>
        <v>0</v>
      </c>
      <c r="CE11" s="2">
        <f>'[28]UNIT DATA'!N7</f>
        <v>0</v>
      </c>
      <c r="CF11" s="63">
        <f t="shared" si="34"/>
        <v>0</v>
      </c>
      <c r="CG11" s="2">
        <f>'[28]UNIT DATA'!O7</f>
        <v>0</v>
      </c>
      <c r="CH11" s="63">
        <f t="shared" si="35"/>
        <v>0</v>
      </c>
      <c r="CI11" s="2">
        <f>'[28]UNIT DATA'!P7</f>
        <v>137.29</v>
      </c>
      <c r="CJ11" s="63">
        <f t="shared" si="36"/>
        <v>1</v>
      </c>
      <c r="CK11" s="63">
        <f t="shared" si="37"/>
        <v>0.81547043010752696</v>
      </c>
      <c r="CL11" s="86">
        <f t="shared" si="38"/>
        <v>0.15578299992057099</v>
      </c>
      <c r="CM11" s="63">
        <f t="shared" si="39"/>
        <v>0.74525537634408601</v>
      </c>
      <c r="CN11" s="63">
        <f t="shared" si="40"/>
        <v>0.1845295698924731</v>
      </c>
      <c r="CO11" s="2">
        <f>'[28]UNIT DATA'!Q7</f>
        <v>0</v>
      </c>
      <c r="CP11" s="9">
        <f t="shared" si="41"/>
        <v>744</v>
      </c>
      <c r="CQ11" s="22">
        <f>'[28]UNIT DATA'!F7</f>
        <v>55447</v>
      </c>
      <c r="CR11" s="26">
        <v>100</v>
      </c>
      <c r="CS11" s="2">
        <v>100</v>
      </c>
      <c r="CT11" s="2">
        <f>'[28]UNIT DATA'!E7</f>
        <v>82</v>
      </c>
      <c r="CU11" s="63">
        <f t="shared" si="42"/>
        <v>1</v>
      </c>
      <c r="CW11" s="25"/>
      <c r="CX11" s="25">
        <v>9</v>
      </c>
      <c r="DO11" s="9">
        <f t="shared" si="43"/>
        <v>0</v>
      </c>
      <c r="DQ11" s="26">
        <v>100</v>
      </c>
      <c r="DR11" s="2">
        <v>100</v>
      </c>
      <c r="DT11" s="63">
        <f t="shared" si="44"/>
        <v>0</v>
      </c>
      <c r="DV11" s="25"/>
      <c r="DW11" s="25">
        <v>9</v>
      </c>
      <c r="EN11" s="9">
        <f t="shared" si="45"/>
        <v>0</v>
      </c>
      <c r="EP11" s="26">
        <v>100</v>
      </c>
      <c r="EQ11" s="2">
        <v>100</v>
      </c>
      <c r="ES11" s="63">
        <f t="shared" si="46"/>
        <v>0</v>
      </c>
      <c r="EU11" s="25"/>
      <c r="EV11" s="25">
        <v>9</v>
      </c>
      <c r="FM11" s="9">
        <f t="shared" si="47"/>
        <v>0</v>
      </c>
      <c r="FO11" s="26">
        <v>100</v>
      </c>
      <c r="FP11" s="2">
        <v>100</v>
      </c>
      <c r="FR11" s="63">
        <f t="shared" si="48"/>
        <v>0</v>
      </c>
      <c r="FT11" s="25"/>
      <c r="FU11" s="25">
        <v>9</v>
      </c>
      <c r="GL11" s="9">
        <f t="shared" si="49"/>
        <v>0</v>
      </c>
      <c r="GN11" s="26">
        <v>100</v>
      </c>
      <c r="GO11" s="2">
        <v>100</v>
      </c>
      <c r="GQ11" s="63">
        <f t="shared" si="50"/>
        <v>0</v>
      </c>
      <c r="GS11" s="25"/>
      <c r="GT11" s="25">
        <v>9</v>
      </c>
      <c r="HK11" s="9">
        <f t="shared" si="51"/>
        <v>0</v>
      </c>
      <c r="HM11" s="26">
        <v>100</v>
      </c>
      <c r="HN11" s="2">
        <v>100</v>
      </c>
      <c r="HP11" s="63">
        <f t="shared" si="52"/>
        <v>0</v>
      </c>
      <c r="HR11" s="25"/>
      <c r="HS11" s="25">
        <v>9</v>
      </c>
      <c r="IJ11" s="9">
        <f t="shared" si="53"/>
        <v>0</v>
      </c>
      <c r="IL11" s="26">
        <v>100</v>
      </c>
      <c r="IM11" s="2">
        <v>100</v>
      </c>
      <c r="IO11" s="63">
        <f t="shared" si="54"/>
        <v>0</v>
      </c>
      <c r="IQ11" s="25"/>
      <c r="IR11" s="25">
        <v>9</v>
      </c>
      <c r="JI11" s="9">
        <f t="shared" si="55"/>
        <v>0</v>
      </c>
      <c r="JK11" s="26">
        <v>100</v>
      </c>
      <c r="JL11" s="2">
        <v>100</v>
      </c>
      <c r="JN11" s="63">
        <f t="shared" si="56"/>
        <v>0</v>
      </c>
      <c r="JP11" s="25"/>
      <c r="JQ11" s="25">
        <v>9</v>
      </c>
      <c r="KH11" s="9">
        <f t="shared" si="57"/>
        <v>0</v>
      </c>
      <c r="KJ11" s="26">
        <v>100</v>
      </c>
      <c r="KK11" s="2">
        <v>100</v>
      </c>
      <c r="KM11" s="63">
        <f t="shared" si="58"/>
        <v>0</v>
      </c>
    </row>
    <row r="12" spans="1:299" ht="14" hidden="1" x14ac:dyDescent="0.35">
      <c r="A12" s="25"/>
      <c r="B12" s="28" t="s">
        <v>45</v>
      </c>
      <c r="C12" s="30">
        <f>SUM(C6:C11)</f>
        <v>2707.1</v>
      </c>
      <c r="D12" s="30">
        <f t="shared" ref="D12:H12" si="61">SUM(D6:D11)</f>
        <v>2647</v>
      </c>
      <c r="E12" s="30">
        <f>SUM(E6:E11)</f>
        <v>60.1</v>
      </c>
      <c r="F12" s="30">
        <f t="shared" si="61"/>
        <v>164.6</v>
      </c>
      <c r="G12" s="35">
        <f>(G6*V6+G7*V7+G8*V8+G9*V9+G10*V10+G11*V11)/V12</f>
        <v>4.9116550494407524E-2</v>
      </c>
      <c r="H12" s="29">
        <f t="shared" si="61"/>
        <v>1488</v>
      </c>
      <c r="I12" s="35">
        <f>(I6*V6+I7*V7+I8*V8+I9*V9+I10*V10+I11*V11)/V12</f>
        <v>0.25460636515912899</v>
      </c>
      <c r="J12" s="30">
        <f>SUM(J6:J11)</f>
        <v>104.3</v>
      </c>
      <c r="K12" s="35">
        <f>(K6*V6+K7*V7+K8*V8+K9*V9+K10*V10+K11*V11)/V12</f>
        <v>2.3518128275787541E-2</v>
      </c>
      <c r="L12" s="29">
        <f>SUM(L6:L11)</f>
        <v>131.31</v>
      </c>
      <c r="M12" s="35">
        <f>(M6*V6+M7*V7+M8*V8+M9*V9+M10*V10+M11*V11)/V12</f>
        <v>0.67275895607067593</v>
      </c>
      <c r="N12" s="122">
        <f>(N6*U6+N7*U7+N8*U8+N9*U9+N10*U10+N11*U11)/U12</f>
        <v>0.64478146001344094</v>
      </c>
      <c r="O12" s="36">
        <f>(O6*V6+O7*V7+O8*V8+O9*V9+O10*V10+O11*V11)/V12</f>
        <v>8.3796562113187284E-2</v>
      </c>
      <c r="P12" s="36">
        <f>(P6*V6+P7*V7+P8*V8+P9*V9+P10*V10+P11*V11)/V12</f>
        <v>0.55787224653734624</v>
      </c>
      <c r="Q12" s="36">
        <f>(Q6*V6+Q7*V7+Q8*V8+Q9*V9+Q10*V10+Q11*V11)/V12</f>
        <v>3.1573118729849969E-2</v>
      </c>
      <c r="R12" s="23">
        <f t="shared" ref="R12:W12" si="62">SUM(R6:R11)</f>
        <v>11</v>
      </c>
      <c r="S12" s="52">
        <f t="shared" si="62"/>
        <v>4464</v>
      </c>
      <c r="T12" s="40">
        <f t="shared" si="62"/>
        <v>247789</v>
      </c>
      <c r="U12" s="31">
        <f t="shared" si="62"/>
        <v>640</v>
      </c>
      <c r="V12" s="31">
        <f t="shared" si="62"/>
        <v>597</v>
      </c>
      <c r="W12" s="31">
        <f t="shared" si="62"/>
        <v>426</v>
      </c>
      <c r="X12" s="63"/>
      <c r="Y12" s="63">
        <f>(N10*V10+N11*V11)/200</f>
        <v>0.4192849462365591</v>
      </c>
      <c r="Z12" s="25"/>
      <c r="AA12" s="28" t="s">
        <v>45</v>
      </c>
      <c r="AB12" s="51">
        <f>SUM(AB6:AB11)</f>
        <v>2428.6000000000004</v>
      </c>
      <c r="AC12" s="51">
        <f t="shared" ref="AC12" si="63">SUM(AC6:AC11)</f>
        <v>2368.5</v>
      </c>
      <c r="AD12" s="30">
        <f>SUM(AD6:AD11)</f>
        <v>60.1</v>
      </c>
      <c r="AE12" s="30">
        <f>SUM(AE6:AE11)</f>
        <v>389.40000000000003</v>
      </c>
      <c r="AF12" s="35">
        <f>(AF6*$AU$6+AF7*$AU$7+AF8*$AU$8+AF9*$AU$9+AF10*$AU$10+AF11*$AU$11)/$AU$12</f>
        <v>0.12152879090794476</v>
      </c>
      <c r="AG12" s="51">
        <f t="shared" ref="AG12" si="64">SUM(AG6:AG11)</f>
        <v>1488</v>
      </c>
      <c r="AH12" s="35">
        <f>(AH6*$AU$6+AH7*$AU$7+AH8*$AU$8+AH9*$AU$9+AH10*$AU$10+AH11*$AU$11)/$AU$12</f>
        <v>0.25460636515912899</v>
      </c>
      <c r="AI12" s="30">
        <f>SUM(AI6:AI11)</f>
        <v>158</v>
      </c>
      <c r="AJ12" s="35">
        <f>(AJ6*$AU$6+AJ7*$AU$7+AJ8*$AU$8+AJ9*$AU$9+AJ10*$AU$10+AJ11*$AU$11)/$AU$12</f>
        <v>3.5915689558905638E-2</v>
      </c>
      <c r="AK12" s="30">
        <f>SUM(AK6:AK11)</f>
        <v>0</v>
      </c>
      <c r="AL12" s="35">
        <f>(AL6*$AU$6+AL7*$AU$7+AL8*$AU$8+AL9*$AU$9+AL10*$AU$10+AL11*$AU$11)/$AU$12</f>
        <v>0.58794915437402062</v>
      </c>
      <c r="AM12" s="35">
        <f>(AM6*$AU$6+AM7*$AU$7+AM8*$AU$8+AM9*$AU$9+AM10*$AU$10+AM11*$AU$11)/$AU$12</f>
        <v>0.58794915437402062</v>
      </c>
      <c r="AN12" s="35">
        <f>(AN6*$AU$6+AN7*$AU$7+AN8*$AU$8+AN9*$AU$9+AN10*$AU$10+AN11*$AU$11)/$AU$12</f>
        <v>0.13223351425969027</v>
      </c>
      <c r="AO12" s="35">
        <f>(AO6*$AU$6+AO7*$AU$7+AO8*$AU$8+AO9*$AU$9+AO10*$AU$10+AO11*$AU$11)/$AU$12</f>
        <v>0.49655310603195196</v>
      </c>
      <c r="AP12" s="35">
        <f>(AP6*$AU$6+AP7*$AU$7+AP8*$AU$8+AP9*$AU$9+AP10*$AU$10+AP11*$AU$11)/$AU$12</f>
        <v>0</v>
      </c>
      <c r="AQ12" s="31">
        <f t="shared" ref="AQ12:AV12" si="65">SUM(AQ6:AQ11)</f>
        <v>5</v>
      </c>
      <c r="AR12" s="72">
        <f t="shared" si="65"/>
        <v>4464</v>
      </c>
      <c r="AS12" s="72">
        <f t="shared" si="65"/>
        <v>220553</v>
      </c>
      <c r="AT12" s="31">
        <f t="shared" si="65"/>
        <v>640</v>
      </c>
      <c r="AU12" s="31">
        <f t="shared" si="65"/>
        <v>597</v>
      </c>
      <c r="AV12" s="31">
        <f t="shared" si="65"/>
        <v>457</v>
      </c>
      <c r="AX12" s="63">
        <f>(AM10*AT10+AM11*AT11)/200</f>
        <v>0.5</v>
      </c>
      <c r="AY12" s="25"/>
      <c r="AZ12" s="28" t="s">
        <v>45</v>
      </c>
      <c r="BA12" s="51">
        <f>SUM(BA6:BA11)</f>
        <v>2497.48</v>
      </c>
      <c r="BB12" s="51">
        <f t="shared" ref="BB12" si="66">SUM(BB6:BB11)</f>
        <v>2495.08</v>
      </c>
      <c r="BC12" s="30">
        <f>SUM(BC6:BC11)</f>
        <v>2.4</v>
      </c>
      <c r="BD12" s="30">
        <f>SUM(BD6:BD11)</f>
        <v>136.85</v>
      </c>
      <c r="BE12" s="37">
        <f>(BE6*$BT6+BE7*$BT7+BE8*$BT8+BE9*$BT9+BE10*$BT10+BE11*$BT11)/$BT12</f>
        <v>3.1775777033314724E-2</v>
      </c>
      <c r="BF12" s="14">
        <f>SUM(BF6:BF11)</f>
        <v>1440</v>
      </c>
      <c r="BG12" s="37">
        <f>(BG6*$BT6+BG7*$BT7+BG8*$BT8+BG9*$BT9+BG10*$BT10+BG11*$BT11)/$BT12</f>
        <v>0.25460636515912899</v>
      </c>
      <c r="BH12" s="11">
        <f>SUM(BH6:BH11)</f>
        <v>245.67000000000002</v>
      </c>
      <c r="BI12" s="37">
        <f>(BI6*$BT6+BI7*$BT7+BI8*$BT8+BI9*$BT9+BI10*$BT10+BI11*$BT11)/$BT12</f>
        <v>6.8778405918481306E-2</v>
      </c>
      <c r="BJ12" s="11">
        <f>SUM(BJ6:BJ11)</f>
        <v>42.48</v>
      </c>
      <c r="BK12" s="37">
        <f>(BK6*$BT6+BK7*$BT7+BK8*$BT8+BK9*$BT9+BK10*$BT10+BK11*$BT11)/$BT12</f>
        <v>0.64483945188907499</v>
      </c>
      <c r="BL12" s="37">
        <f>(BL6*$BT6+BL7*$BT7+BL8*$BT8+BL9*$BT9+BL10*$BT10+BL11*$BT11)/$BT12</f>
        <v>0.63495670482039823</v>
      </c>
      <c r="BM12" s="37">
        <f t="shared" ref="BM12:BO12" si="67">(BM6*$BT6+BM7*$BT7+BM8*$BT8+BM9*$BT9+BM10*$BT10+BM11*$BT11)/$BT12</f>
        <v>4.0562379656423841E-2</v>
      </c>
      <c r="BN12" s="37">
        <f t="shared" si="67"/>
        <v>0.54717569328122095</v>
      </c>
      <c r="BO12" s="37">
        <f t="shared" si="67"/>
        <v>9.8827470686767161E-3</v>
      </c>
      <c r="BP12" s="31">
        <f t="shared" ref="BP12:BU12" si="68">SUM(BP6:BP11)</f>
        <v>3</v>
      </c>
      <c r="BQ12" s="72">
        <f t="shared" si="68"/>
        <v>4320</v>
      </c>
      <c r="BR12" s="97">
        <f t="shared" si="68"/>
        <v>235198</v>
      </c>
      <c r="BS12" s="31">
        <f t="shared" si="68"/>
        <v>640</v>
      </c>
      <c r="BT12" s="31">
        <f t="shared" si="68"/>
        <v>597</v>
      </c>
      <c r="BU12" s="31">
        <f t="shared" si="68"/>
        <v>441</v>
      </c>
      <c r="BW12" s="63">
        <f>(BL10*$BT10+BL11*$BT11)/200</f>
        <v>0.40317361111111105</v>
      </c>
      <c r="BX12" s="25"/>
      <c r="BY12" s="28" t="s">
        <v>45</v>
      </c>
      <c r="BZ12" s="72">
        <f>SUM(BZ6:BZ11)</f>
        <v>2770.7</v>
      </c>
      <c r="CA12" s="72">
        <f t="shared" ref="CA12" si="69">SUM(CA6:CA11)</f>
        <v>2770.7</v>
      </c>
      <c r="CB12" s="30">
        <f>SUM(CB6:CB11)</f>
        <v>0</v>
      </c>
      <c r="CC12" s="30">
        <f>SUM(CC6:CC11)</f>
        <v>205.3</v>
      </c>
      <c r="CD12" s="37">
        <f>(CD6*$CS6+CD7*$CS7+CD8*$CS8+CD9*$CS9+CD10*$CS10+CD11*$CS11)/$CS12</f>
        <v>4.8242782010410476E-2</v>
      </c>
      <c r="CE12" s="31">
        <f>SUM(CE6:CE11)</f>
        <v>1488</v>
      </c>
      <c r="CF12" s="37">
        <f>(CF6*$CS6+CF7*$CS7+CF8*$CS8+CF9*$CS9+CF10*$CS10+CF11*$CS11)/$CS12</f>
        <v>0.25460636515912899</v>
      </c>
      <c r="CG12" s="30">
        <f>SUM(CG6:CG11)</f>
        <v>0</v>
      </c>
      <c r="CH12" s="37">
        <f>(CH6*$CS6+CH7*$CS7+CH8*$CS8+CH9*$CS9+CH10*$CS10+CH11*$CS11)/$CS12</f>
        <v>0</v>
      </c>
      <c r="CI12" s="30">
        <f>SUM(CI6:CI11)</f>
        <v>237.98</v>
      </c>
      <c r="CJ12" s="37">
        <f>(CJ6*$CS6+CJ7*$CS7+CJ8*$CS8+CJ9*$CS9+CJ10*$CS10+CJ11*$CS11)/$CS12</f>
        <v>0.69715085283046052</v>
      </c>
      <c r="CK12" s="37">
        <f>(CK6*$CS6+CK7*$CS7+CK8*$CS8+CK9*$CS9+CK10*$CS10+CK11*$CS11)/$CS12</f>
        <v>0.63998106572287972</v>
      </c>
      <c r="CL12" s="37">
        <f>(CL6*$CS6+CL7*$CS7+CL8*$CS8+CL9*$CS9+CL10*$CS10+CL11*$CS11)/$CS12</f>
        <v>9.7303275829722119E-2</v>
      </c>
      <c r="CM12" s="37">
        <f>(CM6*$CS6+CM7*$CS7+CM8*$CS8+CM9*$CS9+CM10*$CS10+CM11*$CS11)/$CS12</f>
        <v>0.59157120729093493</v>
      </c>
      <c r="CN12" s="37">
        <f>(CN6*$CS6+CN7*$CS7+CN8*$CS8+CN9*$CS9+CN10*$CS10+CN11*$CS11)/$CS12</f>
        <v>5.7169787107580909E-2</v>
      </c>
      <c r="CO12" s="31">
        <f>SUM(CO6:CO11)</f>
        <v>5</v>
      </c>
      <c r="CP12" s="52">
        <f>SUM(CP6:CP11)</f>
        <v>4464</v>
      </c>
      <c r="CQ12" s="51">
        <f>SUM(CQ6:CQ11)</f>
        <v>262757</v>
      </c>
      <c r="CR12" s="32">
        <f>SUM(CR6:CR11)</f>
        <v>640</v>
      </c>
      <c r="CS12" s="32">
        <v>597</v>
      </c>
      <c r="CT12" s="31">
        <f>SUM(CT6:CT11)</f>
        <v>442</v>
      </c>
      <c r="CW12" s="25"/>
      <c r="CX12" s="28" t="s">
        <v>45</v>
      </c>
      <c r="CY12" s="51">
        <f>SUM(CY6:CY11)</f>
        <v>0</v>
      </c>
      <c r="CZ12" s="51">
        <f t="shared" ref="CZ12" si="70">SUM(CZ6:CZ11)</f>
        <v>0</v>
      </c>
      <c r="DA12" s="30">
        <f>SUM(DA6:DA11)</f>
        <v>0</v>
      </c>
      <c r="DB12" s="30">
        <f>SUM(DB6:DB11)</f>
        <v>0</v>
      </c>
      <c r="DO12" s="72">
        <f>SUM(DO6:DO11)</f>
        <v>0</v>
      </c>
      <c r="DQ12" s="31">
        <f>SUM(DQ6:DQ11)</f>
        <v>640</v>
      </c>
      <c r="DR12" s="31">
        <v>597</v>
      </c>
      <c r="DV12" s="25"/>
      <c r="DW12" s="28" t="s">
        <v>45</v>
      </c>
      <c r="DX12" s="51">
        <f>SUM(DX6:DX11)</f>
        <v>0</v>
      </c>
      <c r="DY12" s="51">
        <f t="shared" ref="DY12" si="71">SUM(DY6:DY11)</f>
        <v>0</v>
      </c>
      <c r="DZ12" s="30">
        <f>SUM(DZ6:DZ11)</f>
        <v>0</v>
      </c>
      <c r="EA12" s="30">
        <f>SUM(EA6:EA11)</f>
        <v>0</v>
      </c>
      <c r="EN12" s="72">
        <f>SUM(EN6:EN11)</f>
        <v>0</v>
      </c>
      <c r="EP12" s="31">
        <f>SUM(EP6:EP11)</f>
        <v>640</v>
      </c>
      <c r="EQ12" s="31">
        <v>597</v>
      </c>
      <c r="EU12" s="25"/>
      <c r="EV12" s="28" t="s">
        <v>45</v>
      </c>
      <c r="EW12" s="51">
        <f>SUM(EW6:EW11)</f>
        <v>0</v>
      </c>
      <c r="EX12" s="51">
        <f t="shared" ref="EX12" si="72">SUM(EX6:EX11)</f>
        <v>0</v>
      </c>
      <c r="EY12" s="30">
        <f>SUM(EY6:EY11)</f>
        <v>0</v>
      </c>
      <c r="EZ12" s="30">
        <f>SUM(EZ6:EZ11)</f>
        <v>0</v>
      </c>
      <c r="FM12" s="72">
        <f>SUM(FM6:FM11)</f>
        <v>0</v>
      </c>
      <c r="FO12" s="31">
        <f>SUM(FO6:FO11)</f>
        <v>640</v>
      </c>
      <c r="FP12" s="31">
        <v>597</v>
      </c>
      <c r="FT12" s="25"/>
      <c r="FU12" s="28" t="s">
        <v>45</v>
      </c>
      <c r="FV12" s="51">
        <f>SUM(FV6:FV11)</f>
        <v>0</v>
      </c>
      <c r="FW12" s="51">
        <f t="shared" ref="FW12" si="73">SUM(FW6:FW11)</f>
        <v>0</v>
      </c>
      <c r="FX12" s="30">
        <f>SUM(FX6:FX11)</f>
        <v>0</v>
      </c>
      <c r="FY12" s="30">
        <f>SUM(FY6:FY11)</f>
        <v>0</v>
      </c>
      <c r="GL12" s="72">
        <f>SUM(GL6:GL11)</f>
        <v>0</v>
      </c>
      <c r="GN12" s="31">
        <f>SUM(GN6:GN11)</f>
        <v>640</v>
      </c>
      <c r="GO12" s="31">
        <v>597</v>
      </c>
      <c r="GS12" s="25"/>
      <c r="GT12" s="28" t="s">
        <v>45</v>
      </c>
      <c r="GU12" s="51">
        <f>SUM(GU6:GU11)</f>
        <v>0</v>
      </c>
      <c r="GV12" s="51">
        <f t="shared" ref="GV12" si="74">SUM(GV6:GV11)</f>
        <v>0</v>
      </c>
      <c r="GW12" s="30">
        <f>SUM(GW6:GW11)</f>
        <v>0</v>
      </c>
      <c r="GX12" s="30">
        <f>SUM(GX6:GX11)</f>
        <v>0</v>
      </c>
      <c r="HK12" s="72">
        <f>SUM(HK6:HK11)</f>
        <v>0</v>
      </c>
      <c r="HM12" s="31">
        <f>SUM(HM6:HM11)</f>
        <v>640</v>
      </c>
      <c r="HN12" s="31">
        <v>597</v>
      </c>
      <c r="HR12" s="25"/>
      <c r="HS12" s="28" t="s">
        <v>45</v>
      </c>
      <c r="HT12" s="51">
        <f>SUM(HT6:HT11)</f>
        <v>0</v>
      </c>
      <c r="HU12" s="51">
        <f t="shared" ref="HU12" si="75">SUM(HU6:HU11)</f>
        <v>0</v>
      </c>
      <c r="HV12" s="30">
        <f>SUM(HV6:HV11)</f>
        <v>0</v>
      </c>
      <c r="HW12" s="30">
        <f>SUM(HW6:HW11)</f>
        <v>0</v>
      </c>
      <c r="IJ12" s="72">
        <f>SUM(IJ6:IJ11)</f>
        <v>0</v>
      </c>
      <c r="IL12" s="31">
        <f>SUM(IL6:IL11)</f>
        <v>640</v>
      </c>
      <c r="IM12" s="31">
        <v>597</v>
      </c>
      <c r="IQ12" s="25"/>
      <c r="IR12" s="28" t="s">
        <v>45</v>
      </c>
      <c r="IS12" s="51">
        <f>SUM(IS6:IS11)</f>
        <v>0</v>
      </c>
      <c r="IT12" s="51">
        <f t="shared" ref="IT12" si="76">SUM(IT6:IT11)</f>
        <v>0</v>
      </c>
      <c r="IU12" s="30">
        <f>SUM(IU6:IU11)</f>
        <v>0</v>
      </c>
      <c r="IV12" s="30">
        <f>SUM(IV6:IV11)</f>
        <v>0</v>
      </c>
      <c r="JI12" s="72">
        <f>SUM(JI6:JI11)</f>
        <v>0</v>
      </c>
      <c r="JK12" s="31">
        <f>SUM(JK6:JK11)</f>
        <v>640</v>
      </c>
      <c r="JL12" s="31">
        <v>597</v>
      </c>
      <c r="JP12" s="25"/>
      <c r="JQ12" s="28" t="s">
        <v>45</v>
      </c>
      <c r="JR12" s="51">
        <f>SUM(JR6:JR11)</f>
        <v>0</v>
      </c>
      <c r="JS12" s="51">
        <f t="shared" ref="JS12" si="77">SUM(JS6:JS11)</f>
        <v>0</v>
      </c>
      <c r="JT12" s="30">
        <f>SUM(JT6:JT11)</f>
        <v>0</v>
      </c>
      <c r="JU12" s="30">
        <f>SUM(JU6:JU11)</f>
        <v>0</v>
      </c>
      <c r="KH12" s="72">
        <f>SUM(KH6:KH11)</f>
        <v>0</v>
      </c>
      <c r="KJ12" s="31">
        <f>SUM(KJ6:KJ11)</f>
        <v>640</v>
      </c>
      <c r="KK12" s="31">
        <v>597</v>
      </c>
    </row>
    <row r="13" spans="1:299" ht="14" x14ac:dyDescent="0.35">
      <c r="A13" s="24" t="s">
        <v>47</v>
      </c>
      <c r="B13" s="25">
        <v>3</v>
      </c>
      <c r="C13" s="19">
        <f>$B$4-F13-H13-J13</f>
        <v>739.33</v>
      </c>
      <c r="D13" s="19">
        <f>$B$4-E13-F13-H13-J13</f>
        <v>739.33</v>
      </c>
      <c r="E13" s="2">
        <v>0</v>
      </c>
      <c r="F13" s="2">
        <v>4.67</v>
      </c>
      <c r="G13" s="63">
        <f>F13/$B$4</f>
        <v>6.2768817204301077E-3</v>
      </c>
      <c r="H13" s="2">
        <v>0</v>
      </c>
      <c r="I13" s="63">
        <f>H13/$B$4</f>
        <v>0</v>
      </c>
      <c r="J13" s="19">
        <v>0</v>
      </c>
      <c r="K13" s="63">
        <f>J13/$B$4</f>
        <v>0</v>
      </c>
      <c r="L13" s="2">
        <v>271.25</v>
      </c>
      <c r="M13" s="63">
        <f>C13/$B$4</f>
        <v>0.99372311827956994</v>
      </c>
      <c r="N13" s="63">
        <f>(C13-L13)/$B$4</f>
        <v>0.62913978494623657</v>
      </c>
      <c r="O13" s="86">
        <f>IF((AND(D13=0,F13=0)),0,(F13+L13)/(D13+F13+L13))</f>
        <v>0.27177542477222361</v>
      </c>
      <c r="P13" s="63">
        <f>T13/($B$4*V13)</f>
        <v>0.65956868430590798</v>
      </c>
      <c r="Q13" s="63">
        <f>L13/$B$4</f>
        <v>0.36458333333333331</v>
      </c>
      <c r="R13" s="9">
        <v>1</v>
      </c>
      <c r="S13" s="9">
        <f>SUM(D13,E13,F13,H13,J13)</f>
        <v>744</v>
      </c>
      <c r="T13" s="38">
        <v>87348</v>
      </c>
      <c r="U13" s="26">
        <v>216</v>
      </c>
      <c r="V13" s="2">
        <v>178</v>
      </c>
      <c r="W13" s="2">
        <v>130</v>
      </c>
      <c r="X13" s="63">
        <f>SUM(G13,I13,K13,N13,Q13)</f>
        <v>1</v>
      </c>
      <c r="Z13" s="24" t="s">
        <v>47</v>
      </c>
      <c r="AA13" s="25">
        <v>3</v>
      </c>
      <c r="AB13" s="19">
        <f>$AA$4-AE13-AG13-AI13</f>
        <v>744</v>
      </c>
      <c r="AC13" s="19">
        <f>$AA$4-AD13-AE13-AG13-AI13</f>
        <v>744</v>
      </c>
      <c r="AD13" s="19">
        <v>0</v>
      </c>
      <c r="AE13" s="19">
        <v>0</v>
      </c>
      <c r="AF13" s="63">
        <f>AE13/$AA$4</f>
        <v>0</v>
      </c>
      <c r="AG13" s="19">
        <v>0</v>
      </c>
      <c r="AH13" s="63">
        <f>AG13/$AA$4</f>
        <v>0</v>
      </c>
      <c r="AI13" s="19">
        <v>0</v>
      </c>
      <c r="AJ13" s="63">
        <f>AI13/$AA$4</f>
        <v>0</v>
      </c>
      <c r="AK13" s="19">
        <v>296.22000000000003</v>
      </c>
      <c r="AL13" s="63">
        <f>AB13/$AA$4</f>
        <v>1</v>
      </c>
      <c r="AM13" s="63">
        <f>(AB13-AK13)/$AA$4</f>
        <v>0.60185483870967738</v>
      </c>
      <c r="AN13" s="86">
        <f>IF((AND(AC13=0,AE13=0)),0,(AE13+AK13)/(AC13+AE13+AK13))</f>
        <v>0.28476668397069854</v>
      </c>
      <c r="AO13" s="63">
        <f>AS13/($AA$4*AU13)</f>
        <v>0.66970973782771537</v>
      </c>
      <c r="AP13" s="63">
        <f>AK13/$AA$4</f>
        <v>0.39814516129032262</v>
      </c>
      <c r="AQ13" s="2">
        <v>0</v>
      </c>
      <c r="AR13" s="9">
        <f>SUM(AC13,AD13,AE13,AG13,AI13)</f>
        <v>744</v>
      </c>
      <c r="AS13" s="13">
        <v>88691</v>
      </c>
      <c r="AT13" s="26">
        <v>216</v>
      </c>
      <c r="AU13" s="2">
        <v>178</v>
      </c>
      <c r="AV13" s="2">
        <v>130</v>
      </c>
      <c r="AW13" s="63">
        <f>SUM(AF13,AH13,AJ13,AM13,AP13)</f>
        <v>1</v>
      </c>
      <c r="AX13" s="63">
        <f>(AF10*AU10+AF11*AU11)/200</f>
        <v>0</v>
      </c>
      <c r="AY13" s="24" t="s">
        <v>47</v>
      </c>
      <c r="AZ13" s="25">
        <v>3</v>
      </c>
      <c r="BA13" s="2">
        <f>$AZ$4-BD13-BF13-BH13</f>
        <v>704.52</v>
      </c>
      <c r="BB13" s="2">
        <f>$AZ$4-BC13-BD13-BF13-BH13</f>
        <v>704.52</v>
      </c>
      <c r="BC13" s="2">
        <f>'[29]UNIT DATA'!L2</f>
        <v>0</v>
      </c>
      <c r="BD13" s="2">
        <f>'[29]UNIT DATA'!M2</f>
        <v>15.48</v>
      </c>
      <c r="BE13" s="63">
        <f>BD13/$AZ$4</f>
        <v>2.1500000000000002E-2</v>
      </c>
      <c r="BF13" s="2">
        <f>'[29]UNIT DATA'!N2</f>
        <v>0</v>
      </c>
      <c r="BG13" s="63">
        <f>BF13/$AZ$4</f>
        <v>0</v>
      </c>
      <c r="BH13" s="2">
        <f>'[29]UNIT DATA'!O2</f>
        <v>0</v>
      </c>
      <c r="BI13" s="63">
        <f>BH13/$AZ$4</f>
        <v>0</v>
      </c>
      <c r="BJ13" s="2">
        <f>'[29]UNIT DATA'!$P2</f>
        <v>314.11</v>
      </c>
      <c r="BK13" s="63">
        <f>BA13/$AZ$4</f>
        <v>0.97849999999999993</v>
      </c>
      <c r="BL13" s="63">
        <f>(BA13-BJ13)/$AZ$4</f>
        <v>0.54223611111111103</v>
      </c>
      <c r="BM13" s="86">
        <f>IF((AND(BB13=0,BD13=0)),0,(BD13+BJ13)/(BB13+BD13+BJ13))</f>
        <v>0.31871851157033582</v>
      </c>
      <c r="BN13" s="63">
        <f>BR13/($AZ$4*BT13)</f>
        <v>0.56805555555555554</v>
      </c>
      <c r="BO13" s="63">
        <f>BJ13/$AZ$4</f>
        <v>0.4362638888888889</v>
      </c>
      <c r="BP13" s="2">
        <f>'[29]UNIT DATA'!$Q2</f>
        <v>2</v>
      </c>
      <c r="BQ13" s="9">
        <f>SUM(BB13,BC13,BD13,BF13,BH13)</f>
        <v>720</v>
      </c>
      <c r="BR13" s="44">
        <v>72802</v>
      </c>
      <c r="BS13" s="26">
        <v>216</v>
      </c>
      <c r="BT13" s="2">
        <v>178</v>
      </c>
      <c r="BU13" s="2">
        <f>'[29]UNIT DATA'!$E2</f>
        <v>100</v>
      </c>
      <c r="BV13" s="63">
        <f>SUM(BE13,BG13,BI13,BL13,BO13)</f>
        <v>0.99999999999999989</v>
      </c>
      <c r="BX13" s="24" t="s">
        <v>47</v>
      </c>
      <c r="BY13" s="25">
        <v>3</v>
      </c>
      <c r="BZ13" s="2">
        <f>$BY$4-CC13-CE13-CG13</f>
        <v>640.45000000000005</v>
      </c>
      <c r="CA13" s="2">
        <f>$BY$4-CB13-CC13-CE13-CG13</f>
        <v>640.45000000000005</v>
      </c>
      <c r="CB13" s="2">
        <f>'[30]UNIT DATA'!L2</f>
        <v>0</v>
      </c>
      <c r="CC13" s="2">
        <f>'[30]UNIT DATA'!M2</f>
        <v>103.55</v>
      </c>
      <c r="CD13" s="63">
        <f>CC13/$BY$4</f>
        <v>0.13918010752688173</v>
      </c>
      <c r="CE13" s="2">
        <f>'[30]UNIT DATA'!N2</f>
        <v>0</v>
      </c>
      <c r="CF13" s="63">
        <f>CE13/$BY$4</f>
        <v>0</v>
      </c>
      <c r="CG13" s="2">
        <f>'[30]UNIT DATA'!O2</f>
        <v>0</v>
      </c>
      <c r="CH13" s="63">
        <f>CG13/$BY$4</f>
        <v>0</v>
      </c>
      <c r="CI13" s="2">
        <f>'[30]UNIT DATA'!P2</f>
        <v>264.55</v>
      </c>
      <c r="CJ13" s="63">
        <f>BZ13/$BY$4</f>
        <v>0.8608198924731183</v>
      </c>
      <c r="CK13" s="63">
        <f>(BZ13-CI13)/$BY$4</f>
        <v>0.50524193548387097</v>
      </c>
      <c r="CL13" s="86">
        <f>IF((AND(CA13=0,CC13=0)),0,(CC13+CI13)/(CA13+CC13+CI13))</f>
        <v>0.36497942590848254</v>
      </c>
      <c r="CM13" s="63">
        <f>CQ13/($BY$4*CS13)</f>
        <v>0.53924278120091818</v>
      </c>
      <c r="CN13" s="63">
        <f>CI13/$BY$4</f>
        <v>0.35557795698924732</v>
      </c>
      <c r="CO13" s="2">
        <f>'[30]UNIT DATA'!Q2</f>
        <v>1</v>
      </c>
      <c r="CP13" s="9">
        <f>SUM(CA13,CB13,CC13,CE13,CG13)</f>
        <v>744</v>
      </c>
      <c r="CQ13" s="22">
        <f>'[30]UNIT DATA'!F2</f>
        <v>71413</v>
      </c>
      <c r="CR13" s="26">
        <v>216</v>
      </c>
      <c r="CS13" s="2">
        <v>178</v>
      </c>
      <c r="CT13" s="2">
        <f>'[30]UNIT DATA'!E2</f>
        <v>145</v>
      </c>
      <c r="CU13" s="63">
        <f>SUM(CD13,CF13,CH13,CK13,CN13)</f>
        <v>1</v>
      </c>
      <c r="CW13" s="24" t="s">
        <v>47</v>
      </c>
      <c r="CX13" s="25">
        <v>3</v>
      </c>
      <c r="DO13" s="9">
        <f>SUM(CZ13,DA13,DB13,DD13,DF13)</f>
        <v>0</v>
      </c>
      <c r="DQ13" s="26">
        <v>216</v>
      </c>
      <c r="DR13" s="2">
        <v>178</v>
      </c>
      <c r="DT13" s="63">
        <f>SUM(DC13,DE13,DG13,DJ13,DM13)</f>
        <v>0</v>
      </c>
      <c r="DV13" s="24" t="s">
        <v>47</v>
      </c>
      <c r="DW13" s="25">
        <v>3</v>
      </c>
      <c r="EN13" s="9">
        <f>SUM(DY13,DZ13,EA13,EC13,EE13)</f>
        <v>0</v>
      </c>
      <c r="EP13" s="26">
        <v>216</v>
      </c>
      <c r="EQ13" s="2">
        <v>178</v>
      </c>
      <c r="ES13" s="63">
        <f>SUM(EB13,ED13,EF13,EI13,EL13)</f>
        <v>0</v>
      </c>
      <c r="EU13" s="24" t="s">
        <v>47</v>
      </c>
      <c r="EV13" s="25">
        <v>3</v>
      </c>
      <c r="FM13" s="9">
        <f>SUM(EX13,EY13,EZ13,FB13,FD13)</f>
        <v>0</v>
      </c>
      <c r="FO13" s="26">
        <v>216</v>
      </c>
      <c r="FP13" s="2">
        <v>178</v>
      </c>
      <c r="FR13" s="63">
        <f>SUM(FA13,FC13,FE13,FH13,FK13)</f>
        <v>0</v>
      </c>
      <c r="FT13" s="24" t="s">
        <v>47</v>
      </c>
      <c r="FU13" s="25">
        <v>3</v>
      </c>
      <c r="GL13" s="9">
        <f>SUM(FW13,FX13,FY13,GA13,GC13)</f>
        <v>0</v>
      </c>
      <c r="GN13" s="26">
        <v>216</v>
      </c>
      <c r="GO13" s="2">
        <v>178</v>
      </c>
      <c r="GQ13" s="63">
        <f>SUM(FZ13,GB13,GD13,GG13,GJ13)</f>
        <v>0</v>
      </c>
      <c r="GS13" s="24" t="s">
        <v>47</v>
      </c>
      <c r="GT13" s="25">
        <v>3</v>
      </c>
      <c r="HK13" s="9">
        <f>SUM(GV13,GW13,GX13,GZ13,HB13)</f>
        <v>0</v>
      </c>
      <c r="HM13" s="26">
        <v>216</v>
      </c>
      <c r="HN13" s="2">
        <v>178</v>
      </c>
      <c r="HP13" s="63">
        <f>SUM(GY13,HA13,HC13,HF13,HI13)</f>
        <v>0</v>
      </c>
      <c r="HR13" s="24" t="s">
        <v>47</v>
      </c>
      <c r="HS13" s="25">
        <v>3</v>
      </c>
      <c r="IJ13" s="9">
        <f>SUM(HU13,HV13,HW13,HY13,IA13)</f>
        <v>0</v>
      </c>
      <c r="IL13" s="26">
        <v>216</v>
      </c>
      <c r="IM13" s="2">
        <v>178</v>
      </c>
      <c r="IO13" s="63">
        <f>SUM(HX13,HZ13,IB13,IE13,IH13)</f>
        <v>0</v>
      </c>
      <c r="IQ13" s="24" t="s">
        <v>47</v>
      </c>
      <c r="IR13" s="25">
        <v>3</v>
      </c>
      <c r="JI13" s="9">
        <f>SUM(IT13,IU13,IV13,IX13,IZ13)</f>
        <v>0</v>
      </c>
      <c r="JK13" s="26">
        <v>216</v>
      </c>
      <c r="JL13" s="2">
        <v>178</v>
      </c>
      <c r="JN13" s="63">
        <f>SUM(IW13,IY13,JA13,JD13,JG13)</f>
        <v>0</v>
      </c>
      <c r="JP13" s="24" t="s">
        <v>47</v>
      </c>
      <c r="JQ13" s="25">
        <v>3</v>
      </c>
      <c r="KH13" s="9">
        <f>SUM(JS13,JT13,JU13,JW13,JY13)</f>
        <v>0</v>
      </c>
      <c r="KJ13" s="26">
        <v>216</v>
      </c>
      <c r="KK13" s="2">
        <v>178</v>
      </c>
      <c r="KM13" s="63">
        <f>SUM(JV13,JX13,JZ13,KC13,KF13)</f>
        <v>0</v>
      </c>
    </row>
    <row r="14" spans="1:299" ht="14" x14ac:dyDescent="0.35">
      <c r="A14" s="24" t="s">
        <v>49</v>
      </c>
      <c r="B14" s="25">
        <v>4</v>
      </c>
      <c r="C14" s="19">
        <f t="shared" ref="C14" si="78">$B$4-F14-H14-J14</f>
        <v>0</v>
      </c>
      <c r="D14" s="19">
        <f>$B$4-E14-F14-H14-J14</f>
        <v>0</v>
      </c>
      <c r="E14" s="2">
        <v>0</v>
      </c>
      <c r="F14" s="2">
        <v>744</v>
      </c>
      <c r="G14" s="63">
        <f t="shared" ref="G14" si="79">F14/$B$4</f>
        <v>1</v>
      </c>
      <c r="H14" s="2">
        <v>0</v>
      </c>
      <c r="I14" s="63">
        <f t="shared" ref="I14" si="80">H14/$B$4</f>
        <v>0</v>
      </c>
      <c r="J14" s="19">
        <v>0</v>
      </c>
      <c r="K14" s="63">
        <f t="shared" ref="K14" si="81">J14/$B$4</f>
        <v>0</v>
      </c>
      <c r="L14" s="2">
        <v>0</v>
      </c>
      <c r="M14" s="63">
        <f>C14/$B$4</f>
        <v>0</v>
      </c>
      <c r="N14" s="63">
        <f t="shared" ref="N14" si="82">(C14-L14)/$B$4</f>
        <v>0</v>
      </c>
      <c r="O14" s="86">
        <f t="shared" ref="O14" si="83">IF((AND(D14=0,F14=0)),0,(F14+L14)/(D14+F14+L14))</f>
        <v>1</v>
      </c>
      <c r="P14" s="63">
        <f t="shared" ref="P14" si="84">T14/($B$4*V14)</f>
        <v>0</v>
      </c>
      <c r="Q14" s="63">
        <f t="shared" ref="Q14" si="85">L14/$B$4</f>
        <v>0</v>
      </c>
      <c r="R14" s="9">
        <v>0</v>
      </c>
      <c r="S14" s="9">
        <f t="shared" ref="S14" si="86">SUM(D14,E14,F14,H14,J14)</f>
        <v>744</v>
      </c>
      <c r="T14" s="27">
        <v>0</v>
      </c>
      <c r="U14" s="26">
        <v>216</v>
      </c>
      <c r="V14" s="2">
        <v>216</v>
      </c>
      <c r="W14" s="2">
        <v>0</v>
      </c>
      <c r="X14" s="63">
        <f t="shared" ref="X14" si="87">SUM(G14,I14,K14,N14,Q14)</f>
        <v>1</v>
      </c>
      <c r="Z14" s="24" t="s">
        <v>49</v>
      </c>
      <c r="AA14" s="25">
        <v>4</v>
      </c>
      <c r="AB14" s="19">
        <f>$AA$4-AE14-AG14-AI14</f>
        <v>0</v>
      </c>
      <c r="AC14" s="19">
        <f>$AA$4-AD14-AE14-AG14-AI14</f>
        <v>0</v>
      </c>
      <c r="AD14" s="19">
        <v>0</v>
      </c>
      <c r="AE14" s="19">
        <v>744</v>
      </c>
      <c r="AF14" s="63">
        <f t="shared" ref="AF14" si="88">AE14/$AA$4</f>
        <v>1</v>
      </c>
      <c r="AG14" s="19">
        <v>0</v>
      </c>
      <c r="AH14" s="63">
        <f t="shared" ref="AH14" si="89">AG14/$AA$4</f>
        <v>0</v>
      </c>
      <c r="AI14" s="19">
        <v>0</v>
      </c>
      <c r="AJ14" s="63">
        <f t="shared" ref="AJ14" si="90">AI14/$AA$4</f>
        <v>0</v>
      </c>
      <c r="AK14" s="19">
        <v>0</v>
      </c>
      <c r="AL14" s="63">
        <f t="shared" ref="AL14" si="91">AB14/$AA$4</f>
        <v>0</v>
      </c>
      <c r="AM14" s="63">
        <f t="shared" ref="AM14" si="92">(AB14-AK14)/$AA$4</f>
        <v>0</v>
      </c>
      <c r="AN14" s="86">
        <f t="shared" ref="AN14" si="93">IF((AND(AC14=0,AE14=0)),0,(AE14+AK14)/(AC14+AE14+AK14))</f>
        <v>1</v>
      </c>
      <c r="AO14" s="63">
        <f t="shared" ref="AO14" si="94">AS14/($AA$4*AU14)</f>
        <v>0</v>
      </c>
      <c r="AP14" s="63">
        <f t="shared" ref="AP14" si="95">AK14/$AA$4</f>
        <v>0</v>
      </c>
      <c r="AQ14" s="2">
        <v>0</v>
      </c>
      <c r="AR14" s="9">
        <f t="shared" ref="AR14" si="96">SUM(AC14,AD14,AE14,AG14,AI14)</f>
        <v>744</v>
      </c>
      <c r="AS14" s="2">
        <v>0</v>
      </c>
      <c r="AT14" s="26">
        <v>216</v>
      </c>
      <c r="AU14" s="2">
        <v>216</v>
      </c>
      <c r="AV14" s="2">
        <v>0</v>
      </c>
      <c r="AW14" s="63">
        <f t="shared" ref="AW14" si="97">SUM(AF14,AH14,AJ14,AM14,AP14)</f>
        <v>1</v>
      </c>
      <c r="AY14" s="24" t="s">
        <v>49</v>
      </c>
      <c r="AZ14" s="25">
        <v>4</v>
      </c>
      <c r="BA14" s="2">
        <f>$AZ$4-BD14-BF14-BH14</f>
        <v>113.88</v>
      </c>
      <c r="BB14" s="2">
        <f>$AZ$4-BC14-BD14-BF14-BH14</f>
        <v>113.88</v>
      </c>
      <c r="BC14" s="2">
        <f>'[29]UNIT DATA'!L3</f>
        <v>0</v>
      </c>
      <c r="BD14" s="2">
        <f>'[29]UNIT DATA'!M3</f>
        <v>606.12</v>
      </c>
      <c r="BE14" s="63">
        <f>BD14/$AZ$4</f>
        <v>0.84183333333333332</v>
      </c>
      <c r="BF14" s="2">
        <f>'[29]UNIT DATA'!N3</f>
        <v>0</v>
      </c>
      <c r="BG14" s="63">
        <f>BF14/$AZ$4</f>
        <v>0</v>
      </c>
      <c r="BH14" s="2">
        <f>'[29]UNIT DATA'!O3</f>
        <v>0</v>
      </c>
      <c r="BI14" s="63">
        <f>BH14/$AZ$4</f>
        <v>0</v>
      </c>
      <c r="BJ14" s="2">
        <f>'[29]UNIT DATA'!$P3</f>
        <v>66.84</v>
      </c>
      <c r="BK14" s="63">
        <f>BA14/$AZ$4</f>
        <v>0.15816666666666665</v>
      </c>
      <c r="BL14" s="63">
        <f>(BA14-BJ14)/$AZ$4</f>
        <v>6.5333333333333327E-2</v>
      </c>
      <c r="BM14" s="86">
        <f t="shared" ref="BM14" si="98">IF((AND(BB14=0,BD14=0)),0,(BD14+BJ14)/(BB14+BD14+BJ14))</f>
        <v>0.85526917797773372</v>
      </c>
      <c r="BN14" s="63">
        <f>BR14/($AZ$4*BT14)</f>
        <v>5.0919495884773659E-2</v>
      </c>
      <c r="BO14" s="63">
        <f>BJ14/$AZ$4</f>
        <v>9.2833333333333337E-2</v>
      </c>
      <c r="BP14" s="2">
        <f>'[29]UNIT DATA'!$Q3</f>
        <v>1</v>
      </c>
      <c r="BQ14" s="9">
        <f t="shared" ref="BQ14" si="99">SUM(BB14,BC14,BD14,BF14,BH14)</f>
        <v>720</v>
      </c>
      <c r="BR14" s="44">
        <v>7919</v>
      </c>
      <c r="BS14" s="26">
        <v>216</v>
      </c>
      <c r="BT14" s="2">
        <v>216</v>
      </c>
      <c r="BU14" s="2">
        <f>'[29]UNIT DATA'!$E3</f>
        <v>80</v>
      </c>
      <c r="BV14" s="63">
        <f t="shared" ref="BV14" si="100">SUM(BE14,BG14,BI14,BL14,BO14)</f>
        <v>1</v>
      </c>
      <c r="BX14" s="24" t="s">
        <v>49</v>
      </c>
      <c r="BY14" s="25">
        <v>4</v>
      </c>
      <c r="BZ14" s="2">
        <f t="shared" ref="BZ14" si="101">$BY$4-CC14-CE14-CG14</f>
        <v>649.99</v>
      </c>
      <c r="CA14" s="2">
        <f t="shared" ref="CA14" si="102">$BY$4-CB14-CC14-CE14-CG14</f>
        <v>649.99</v>
      </c>
      <c r="CB14" s="2">
        <f>'[30]UNIT DATA'!L3</f>
        <v>0</v>
      </c>
      <c r="CC14" s="2">
        <f>'[30]UNIT DATA'!M3</f>
        <v>94.01</v>
      </c>
      <c r="CD14" s="63">
        <f t="shared" ref="CD14" si="103">CC14/$BY$4</f>
        <v>0.12635752688172044</v>
      </c>
      <c r="CE14" s="2">
        <f>'[30]UNIT DATA'!N3</f>
        <v>0</v>
      </c>
      <c r="CF14" s="63">
        <f t="shared" ref="CF14" si="104">CE14/$BY$4</f>
        <v>0</v>
      </c>
      <c r="CG14" s="2">
        <f>'[30]UNIT DATA'!O3</f>
        <v>0</v>
      </c>
      <c r="CH14" s="63">
        <f t="shared" ref="CH14" si="105">CG14/$BY$4</f>
        <v>0</v>
      </c>
      <c r="CI14" s="2">
        <f>'[30]UNIT DATA'!P3</f>
        <v>193.48</v>
      </c>
      <c r="CJ14" s="63">
        <f t="shared" ref="CJ14" si="106">BZ14/$BY$4</f>
        <v>0.87364247311827958</v>
      </c>
      <c r="CK14" s="63">
        <f t="shared" ref="CK14" si="107">(BZ14-CI14)/$BY$4</f>
        <v>0.6135887096774193</v>
      </c>
      <c r="CL14" s="86">
        <f t="shared" ref="CL14" si="108">IF((AND(CA14=0,CC14=0)),0,(CC14+CI14)/(CA14+CC14+CI14))</f>
        <v>0.30666254213423222</v>
      </c>
      <c r="CM14" s="63">
        <f t="shared" ref="CM14" si="109">CQ14/($BY$4*CS14)</f>
        <v>0.52699372759856633</v>
      </c>
      <c r="CN14" s="63">
        <f t="shared" ref="CN14" si="110">CI14/$BY$4</f>
        <v>0.26005376344086018</v>
      </c>
      <c r="CO14" s="2">
        <f>'[30]UNIT DATA'!Q3</f>
        <v>6</v>
      </c>
      <c r="CP14" s="9">
        <f t="shared" ref="CP14" si="111">SUM(CA14,CB14,CC14,CE14,CG14)</f>
        <v>744</v>
      </c>
      <c r="CQ14" s="22">
        <f>'[30]UNIT DATA'!F3</f>
        <v>84690</v>
      </c>
      <c r="CR14" s="26">
        <v>216</v>
      </c>
      <c r="CS14" s="2">
        <v>216</v>
      </c>
      <c r="CT14" s="2">
        <f>'[30]UNIT DATA'!E3</f>
        <v>170</v>
      </c>
      <c r="CU14" s="63">
        <f t="shared" ref="CU14" si="112">SUM(CD14,CF14,CH14,CK14,CN14)</f>
        <v>0.99999999999999989</v>
      </c>
      <c r="CW14" s="24" t="s">
        <v>49</v>
      </c>
      <c r="CX14" s="25">
        <v>4</v>
      </c>
      <c r="DO14" s="9">
        <f t="shared" ref="DO14" si="113">SUM(CZ14,DA14,DB14,DD14,DF14)</f>
        <v>0</v>
      </c>
      <c r="DQ14" s="26">
        <v>216</v>
      </c>
      <c r="DR14" s="2">
        <v>216</v>
      </c>
      <c r="DT14" s="63">
        <f t="shared" ref="DT14" si="114">SUM(DC14,DE14,DG14,DJ14,DM14)</f>
        <v>0</v>
      </c>
      <c r="DV14" s="24" t="s">
        <v>49</v>
      </c>
      <c r="DW14" s="25">
        <v>4</v>
      </c>
      <c r="EN14" s="9">
        <f t="shared" ref="EN14" si="115">SUM(DY14,DZ14,EA14,EC14,EE14)</f>
        <v>0</v>
      </c>
      <c r="EP14" s="26">
        <v>216</v>
      </c>
      <c r="EQ14" s="2">
        <v>216</v>
      </c>
      <c r="ES14" s="63">
        <f t="shared" ref="ES14" si="116">SUM(EB14,ED14,EF14,EI14,EL14)</f>
        <v>0</v>
      </c>
      <c r="EU14" s="24" t="s">
        <v>49</v>
      </c>
      <c r="EV14" s="25">
        <v>4</v>
      </c>
      <c r="FM14" s="9">
        <f t="shared" ref="FM14" si="117">SUM(EX14,EY14,EZ14,FB14,FD14)</f>
        <v>0</v>
      </c>
      <c r="FO14" s="26">
        <v>216</v>
      </c>
      <c r="FP14" s="2">
        <v>216</v>
      </c>
      <c r="FR14" s="63">
        <f t="shared" ref="FR14" si="118">SUM(FA14,FC14,FE14,FH14,FK14)</f>
        <v>0</v>
      </c>
      <c r="FT14" s="24" t="s">
        <v>49</v>
      </c>
      <c r="FU14" s="25">
        <v>4</v>
      </c>
      <c r="GL14" s="9">
        <f t="shared" ref="GL14" si="119">SUM(FW14,FX14,FY14,GA14,GC14)</f>
        <v>0</v>
      </c>
      <c r="GN14" s="26">
        <v>216</v>
      </c>
      <c r="GO14" s="2">
        <v>216</v>
      </c>
      <c r="GQ14" s="63">
        <f t="shared" ref="GQ14" si="120">SUM(FZ14,GB14,GD14,GG14,GJ14)</f>
        <v>0</v>
      </c>
      <c r="GS14" s="24" t="s">
        <v>49</v>
      </c>
      <c r="GT14" s="25">
        <v>4</v>
      </c>
      <c r="HK14" s="9">
        <f t="shared" ref="HK14" si="121">SUM(GV14,GW14,GX14,GZ14,HB14)</f>
        <v>0</v>
      </c>
      <c r="HM14" s="26">
        <v>216</v>
      </c>
      <c r="HN14" s="2">
        <v>216</v>
      </c>
      <c r="HP14" s="63">
        <f t="shared" ref="HP14" si="122">SUM(GY14,HA14,HC14,HF14,HI14)</f>
        <v>0</v>
      </c>
      <c r="HR14" s="24" t="s">
        <v>49</v>
      </c>
      <c r="HS14" s="25">
        <v>4</v>
      </c>
      <c r="IJ14" s="9">
        <f t="shared" ref="IJ14" si="123">SUM(HU14,HV14,HW14,HY14,IA14)</f>
        <v>0</v>
      </c>
      <c r="IL14" s="26">
        <v>216</v>
      </c>
      <c r="IM14" s="2">
        <v>216</v>
      </c>
      <c r="IO14" s="63">
        <f t="shared" ref="IO14" si="124">SUM(HX14,HZ14,IB14,IE14,IH14)</f>
        <v>0</v>
      </c>
      <c r="IQ14" s="24" t="s">
        <v>49</v>
      </c>
      <c r="IR14" s="25">
        <v>4</v>
      </c>
      <c r="JI14" s="9">
        <f t="shared" ref="JI14" si="125">SUM(IT14,IU14,IV14,IX14,IZ14)</f>
        <v>0</v>
      </c>
      <c r="JK14" s="26">
        <v>216</v>
      </c>
      <c r="JL14" s="2">
        <v>216</v>
      </c>
      <c r="JN14" s="63">
        <f t="shared" ref="JN14" si="126">SUM(IW14,IY14,JA14,JD14,JG14)</f>
        <v>0</v>
      </c>
      <c r="JP14" s="24" t="s">
        <v>49</v>
      </c>
      <c r="JQ14" s="25">
        <v>4</v>
      </c>
      <c r="KH14" s="9">
        <f t="shared" ref="KH14" si="127">SUM(JS14,JT14,JU14,JW14,JY14)</f>
        <v>0</v>
      </c>
      <c r="KJ14" s="26">
        <v>216</v>
      </c>
      <c r="KK14" s="2">
        <v>216</v>
      </c>
      <c r="KM14" s="63">
        <f t="shared" ref="KM14" si="128">SUM(JV14,JX14,JZ14,KC14,KF14)</f>
        <v>0</v>
      </c>
    </row>
    <row r="15" spans="1:299" ht="14" hidden="1" x14ac:dyDescent="0.35">
      <c r="A15" s="24"/>
      <c r="B15" s="49" t="s">
        <v>45</v>
      </c>
      <c r="C15" s="10">
        <f>SUM(C13:C14)</f>
        <v>739.33</v>
      </c>
      <c r="D15" s="10">
        <f t="shared" ref="D15:L15" si="129">SUM(D13:D14)</f>
        <v>739.33</v>
      </c>
      <c r="E15" s="10">
        <f>SUM(E13:E14)</f>
        <v>0</v>
      </c>
      <c r="F15" s="10">
        <f t="shared" si="129"/>
        <v>748.67</v>
      </c>
      <c r="G15" s="37">
        <f>(G13*V13+G14*V14)/V15</f>
        <v>0.55105909884831616</v>
      </c>
      <c r="H15" s="10">
        <f t="shared" si="129"/>
        <v>0</v>
      </c>
      <c r="I15" s="37">
        <f>(I13*V13+I14*V14)/V15</f>
        <v>0</v>
      </c>
      <c r="J15" s="11">
        <f>SUM(J13:J14)</f>
        <v>0</v>
      </c>
      <c r="K15" s="37">
        <f>(K13*V13+K14*V14)/V15</f>
        <v>0</v>
      </c>
      <c r="L15" s="10">
        <f t="shared" si="129"/>
        <v>271.25</v>
      </c>
      <c r="M15" s="37">
        <f>(M13*V13+M14*V14)/V15</f>
        <v>0.44894090115168389</v>
      </c>
      <c r="N15" s="123">
        <f>(N13*V13+N14*V14)/V15</f>
        <v>0.284230664265051</v>
      </c>
      <c r="O15" s="48">
        <f>(O13*V13+O14*V14)/V15</f>
        <v>0.67100514114075072</v>
      </c>
      <c r="P15" s="48">
        <f>(P13*V13+P14*V14)/V15</f>
        <v>0.29797773047322745</v>
      </c>
      <c r="Q15" s="48">
        <f>(Q13*V13+Q14*V14)/V15</f>
        <v>0.1647102368866328</v>
      </c>
      <c r="R15" s="23">
        <f t="shared" ref="R15:W15" si="130">SUM(R13:R14)</f>
        <v>1</v>
      </c>
      <c r="S15" s="52">
        <f t="shared" si="130"/>
        <v>1488</v>
      </c>
      <c r="T15" s="50">
        <f t="shared" si="130"/>
        <v>87348</v>
      </c>
      <c r="U15" s="32">
        <f t="shared" si="130"/>
        <v>432</v>
      </c>
      <c r="V15" s="32">
        <f t="shared" si="130"/>
        <v>394</v>
      </c>
      <c r="W15" s="32">
        <f t="shared" si="130"/>
        <v>130</v>
      </c>
      <c r="Z15" s="24"/>
      <c r="AA15" s="49" t="s">
        <v>45</v>
      </c>
      <c r="AB15" s="11">
        <f>SUM(AB13:AB14)</f>
        <v>744</v>
      </c>
      <c r="AC15" s="11">
        <f t="shared" ref="AC15:AE15" si="131">SUM(AC13:AC14)</f>
        <v>744</v>
      </c>
      <c r="AD15" s="11">
        <f>SUM(AD13:AD14)</f>
        <v>0</v>
      </c>
      <c r="AE15" s="11">
        <f t="shared" si="131"/>
        <v>744</v>
      </c>
      <c r="AF15" s="37">
        <f>(AF13*$AU$13+AF14*$AU$14)/$AU$15</f>
        <v>0.54822335025380708</v>
      </c>
      <c r="AG15" s="11">
        <f t="shared" ref="AG15" si="132">SUM(AG13:AG14)</f>
        <v>0</v>
      </c>
      <c r="AH15" s="37">
        <f>(AH13*$AU$13+AH14*$AU$14)/$AU$15</f>
        <v>0</v>
      </c>
      <c r="AI15" s="11">
        <f>SUM(AI13:AI14)</f>
        <v>0</v>
      </c>
      <c r="AJ15" s="37">
        <f>(AJ13*$AU$13+AJ14*$AU$14)/$AU$15</f>
        <v>0</v>
      </c>
      <c r="AK15" s="11">
        <f>SUM(AK13:AK14)</f>
        <v>296.22000000000003</v>
      </c>
      <c r="AL15" s="37">
        <f>(AL13*$AU$13+AL14*$AU$14)/$AU$15</f>
        <v>0.45177664974619292</v>
      </c>
      <c r="AM15" s="37">
        <f t="shared" ref="AM15:AP15" si="133">(AM13*$AU$13+AM14*$AU$14)/$AU$15</f>
        <v>0.27190396266579336</v>
      </c>
      <c r="AN15" s="37">
        <f t="shared" si="133"/>
        <v>0.67687428869742217</v>
      </c>
      <c r="AO15" s="37">
        <f t="shared" si="133"/>
        <v>0.30255922165820642</v>
      </c>
      <c r="AP15" s="37">
        <f t="shared" si="133"/>
        <v>0.17987268708039955</v>
      </c>
      <c r="AQ15" s="32">
        <f>SUM(AQ13:AQ14)</f>
        <v>0</v>
      </c>
      <c r="AR15" s="52">
        <f>SUM(AR13:AR14)</f>
        <v>1488</v>
      </c>
      <c r="AS15" s="52">
        <f t="shared" ref="AS15" si="134">SUM(AS13:AS14)</f>
        <v>88691</v>
      </c>
      <c r="AT15" s="32">
        <f>SUM(AT13:AT14)</f>
        <v>432</v>
      </c>
      <c r="AU15" s="32">
        <f>SUM(AU13:AU14)</f>
        <v>394</v>
      </c>
      <c r="AV15" s="32">
        <f>SUM(AV13:AV14)</f>
        <v>130</v>
      </c>
      <c r="AY15" s="24"/>
      <c r="AZ15" s="49" t="s">
        <v>45</v>
      </c>
      <c r="BA15" s="11">
        <f>SUM(BA13:BA14)</f>
        <v>818.4</v>
      </c>
      <c r="BB15" s="11">
        <f t="shared" ref="BB15:BJ15" si="135">SUM(BB13:BB14)</f>
        <v>818.4</v>
      </c>
      <c r="BC15" s="11">
        <f>SUM(BC13:BC14)</f>
        <v>0</v>
      </c>
      <c r="BD15" s="11">
        <f t="shared" si="135"/>
        <v>621.6</v>
      </c>
      <c r="BE15" s="37">
        <f>(BE13*$BT13+BE14*$BT14)/$BT15</f>
        <v>0.47122588832487305</v>
      </c>
      <c r="BF15" s="11">
        <f t="shared" si="135"/>
        <v>0</v>
      </c>
      <c r="BG15" s="37">
        <f>(BG13*$BT13+BG14*$BT14)/$BT15</f>
        <v>0</v>
      </c>
      <c r="BH15" s="11">
        <f t="shared" si="135"/>
        <v>0</v>
      </c>
      <c r="BI15" s="37">
        <f>(BI13*$BT13+BI14*$BT14)/$BT15</f>
        <v>0</v>
      </c>
      <c r="BJ15" s="11">
        <f t="shared" si="135"/>
        <v>380.95000000000005</v>
      </c>
      <c r="BK15" s="37">
        <f>(BK13*$BT13+BK14*$BT14)/$BT15</f>
        <v>0.52877411167512678</v>
      </c>
      <c r="BL15" s="37">
        <f>(BL13*$BT13+BL14*$BT14)/$BT15</f>
        <v>0.28078687253243084</v>
      </c>
      <c r="BM15" s="37">
        <f>(BM13*$BT13+BM14*$BT14)/$BT15</f>
        <v>0.61286811548911235</v>
      </c>
      <c r="BN15" s="37">
        <f>(BN13*$BT13+BN14*$BT14)/$BT15</f>
        <v>0.28454949238578675</v>
      </c>
      <c r="BO15" s="37">
        <f>(BO13*$BT13+BO14*$BT14)/$BT15</f>
        <v>0.24798723914269599</v>
      </c>
      <c r="BP15" s="32">
        <f t="shared" ref="BP15" si="136">SUM(BP13:BP14)</f>
        <v>3</v>
      </c>
      <c r="BQ15" s="52">
        <f>SUM(BQ13:BQ14)</f>
        <v>1440</v>
      </c>
      <c r="BR15" s="98">
        <f t="shared" ref="BR15" si="137">SUM(BR13:BR14)</f>
        <v>80721</v>
      </c>
      <c r="BS15" s="32">
        <f>SUM(BS13:BS14)</f>
        <v>432</v>
      </c>
      <c r="BT15" s="32">
        <f>SUM(BT13:BT14)</f>
        <v>394</v>
      </c>
      <c r="BU15" s="32">
        <f t="shared" ref="BU15" si="138">SUM(BU13:BU14)</f>
        <v>180</v>
      </c>
      <c r="BX15" s="24"/>
      <c r="BY15" s="49" t="s">
        <v>45</v>
      </c>
      <c r="BZ15" s="52">
        <f>SUM(BZ13:BZ14)</f>
        <v>1290.44</v>
      </c>
      <c r="CA15" s="52">
        <f t="shared" ref="CA15:CI15" si="139">SUM(CA13:CA14)</f>
        <v>1290.44</v>
      </c>
      <c r="CB15" s="11">
        <f>SUM(CB13:CB14)</f>
        <v>0</v>
      </c>
      <c r="CC15" s="11">
        <f t="shared" si="139"/>
        <v>197.56</v>
      </c>
      <c r="CD15" s="37">
        <f>(CD13*$CS13+CD14*$CS14)/$CS15</f>
        <v>0.13215046940669181</v>
      </c>
      <c r="CE15" s="11">
        <f t="shared" si="139"/>
        <v>0</v>
      </c>
      <c r="CF15" s="37">
        <f>(CF13*$CS13+CF14*$CS14)/$CS15</f>
        <v>0</v>
      </c>
      <c r="CG15" s="11">
        <f t="shared" si="139"/>
        <v>0</v>
      </c>
      <c r="CH15" s="37">
        <f>(CH13*$CS13+CH14*$CS14)/$CS15</f>
        <v>0</v>
      </c>
      <c r="CI15" s="11">
        <f t="shared" si="139"/>
        <v>458.03</v>
      </c>
      <c r="CJ15" s="37">
        <f t="shared" ref="CJ15:CN15" si="140">(CJ13*$CS13+CJ14*$CS14)/$CS15</f>
        <v>0.86784953059330827</v>
      </c>
      <c r="CK15" s="37">
        <f t="shared" si="140"/>
        <v>0.56464016702145081</v>
      </c>
      <c r="CL15" s="37">
        <f t="shared" si="140"/>
        <v>0.33300874850940115</v>
      </c>
      <c r="CM15" s="37">
        <f t="shared" si="140"/>
        <v>0.53252756399759837</v>
      </c>
      <c r="CN15" s="37">
        <f t="shared" si="140"/>
        <v>0.30320936357185746</v>
      </c>
      <c r="CO15" s="32">
        <f>SUM(CO13:CO14)</f>
        <v>7</v>
      </c>
      <c r="CP15" s="52">
        <f>SUM(CP13:CP14)</f>
        <v>1488</v>
      </c>
      <c r="CQ15" s="14">
        <f>SUM(CQ13:CQ14)</f>
        <v>156103</v>
      </c>
      <c r="CR15" s="32">
        <f>SUM(CR13:CR14)</f>
        <v>432</v>
      </c>
      <c r="CS15" s="32">
        <v>394</v>
      </c>
      <c r="CT15" s="52">
        <f>SUM(CT13:CT14)</f>
        <v>315</v>
      </c>
      <c r="CW15" s="24"/>
      <c r="CX15" s="49" t="s">
        <v>45</v>
      </c>
      <c r="CY15" s="11">
        <f>SUM(CY13:CY14)</f>
        <v>0</v>
      </c>
      <c r="CZ15" s="11">
        <f t="shared" ref="CZ15:DB15" si="141">SUM(CZ13:CZ14)</f>
        <v>0</v>
      </c>
      <c r="DA15" s="11">
        <f>SUM(DA13:DA14)</f>
        <v>0</v>
      </c>
      <c r="DB15" s="11">
        <f t="shared" si="141"/>
        <v>0</v>
      </c>
      <c r="DO15" s="52">
        <f>SUM(DO13:DO14)</f>
        <v>0</v>
      </c>
      <c r="DQ15" s="32">
        <f>SUM(DQ13:DQ14)</f>
        <v>432</v>
      </c>
      <c r="DR15" s="32">
        <v>394</v>
      </c>
      <c r="DV15" s="24"/>
      <c r="DW15" s="49" t="s">
        <v>45</v>
      </c>
      <c r="DX15" s="11">
        <f>SUM(DX13:DX14)</f>
        <v>0</v>
      </c>
      <c r="DY15" s="11">
        <f t="shared" ref="DY15:EA15" si="142">SUM(DY13:DY14)</f>
        <v>0</v>
      </c>
      <c r="DZ15" s="11">
        <f>SUM(DZ13:DZ14)</f>
        <v>0</v>
      </c>
      <c r="EA15" s="11">
        <f t="shared" si="142"/>
        <v>0</v>
      </c>
      <c r="EN15" s="52">
        <f>SUM(EN13:EN14)</f>
        <v>0</v>
      </c>
      <c r="EP15" s="32">
        <f>SUM(EP13:EP14)</f>
        <v>432</v>
      </c>
      <c r="EQ15" s="32">
        <v>394</v>
      </c>
      <c r="EU15" s="24"/>
      <c r="EV15" s="49" t="s">
        <v>45</v>
      </c>
      <c r="EW15" s="11">
        <f>SUM(EW13:EW14)</f>
        <v>0</v>
      </c>
      <c r="EX15" s="11">
        <f t="shared" ref="EX15:EZ15" si="143">SUM(EX13:EX14)</f>
        <v>0</v>
      </c>
      <c r="EY15" s="11">
        <f>SUM(EY13:EY14)</f>
        <v>0</v>
      </c>
      <c r="EZ15" s="11">
        <f t="shared" si="143"/>
        <v>0</v>
      </c>
      <c r="FM15" s="52">
        <f>SUM(FM13:FM14)</f>
        <v>0</v>
      </c>
      <c r="FO15" s="32">
        <f>SUM(FO13:FO14)</f>
        <v>432</v>
      </c>
      <c r="FP15" s="32">
        <v>394</v>
      </c>
      <c r="FT15" s="24"/>
      <c r="FU15" s="49" t="s">
        <v>45</v>
      </c>
      <c r="FV15" s="11">
        <f>SUM(FV13:FV14)</f>
        <v>0</v>
      </c>
      <c r="FW15" s="11">
        <f t="shared" ref="FW15:FY15" si="144">SUM(FW13:FW14)</f>
        <v>0</v>
      </c>
      <c r="FX15" s="11">
        <f>SUM(FX13:FX14)</f>
        <v>0</v>
      </c>
      <c r="FY15" s="11">
        <f t="shared" si="144"/>
        <v>0</v>
      </c>
      <c r="GL15" s="52">
        <f>SUM(GL13:GL14)</f>
        <v>0</v>
      </c>
      <c r="GN15" s="32">
        <f>SUM(GN13:GN14)</f>
        <v>432</v>
      </c>
      <c r="GO15" s="32">
        <v>394</v>
      </c>
      <c r="GS15" s="24"/>
      <c r="GT15" s="49" t="s">
        <v>45</v>
      </c>
      <c r="GU15" s="11">
        <f>SUM(GU13:GU14)</f>
        <v>0</v>
      </c>
      <c r="GV15" s="11">
        <f t="shared" ref="GV15:GX15" si="145">SUM(GV13:GV14)</f>
        <v>0</v>
      </c>
      <c r="GW15" s="11">
        <f>SUM(GW13:GW14)</f>
        <v>0</v>
      </c>
      <c r="GX15" s="11">
        <f t="shared" si="145"/>
        <v>0</v>
      </c>
      <c r="HK15" s="52">
        <f>SUM(HK13:HK14)</f>
        <v>0</v>
      </c>
      <c r="HM15" s="32">
        <f>SUM(HM13:HM14)</f>
        <v>432</v>
      </c>
      <c r="HN15" s="32">
        <v>394</v>
      </c>
      <c r="HR15" s="24"/>
      <c r="HS15" s="49" t="s">
        <v>45</v>
      </c>
      <c r="HT15" s="11">
        <f>SUM(HT13:HT14)</f>
        <v>0</v>
      </c>
      <c r="HU15" s="11">
        <f t="shared" ref="HU15:HW15" si="146">SUM(HU13:HU14)</f>
        <v>0</v>
      </c>
      <c r="HV15" s="11">
        <f>SUM(HV13:HV14)</f>
        <v>0</v>
      </c>
      <c r="HW15" s="11">
        <f t="shared" si="146"/>
        <v>0</v>
      </c>
      <c r="IJ15" s="52">
        <f>SUM(IJ13:IJ14)</f>
        <v>0</v>
      </c>
      <c r="IL15" s="32">
        <f>SUM(IL13:IL14)</f>
        <v>432</v>
      </c>
      <c r="IM15" s="32">
        <v>394</v>
      </c>
      <c r="IQ15" s="24"/>
      <c r="IR15" s="49" t="s">
        <v>45</v>
      </c>
      <c r="IS15" s="11">
        <f>SUM(IS13:IS14)</f>
        <v>0</v>
      </c>
      <c r="IT15" s="11">
        <f t="shared" ref="IT15:IV15" si="147">SUM(IT13:IT14)</f>
        <v>0</v>
      </c>
      <c r="IU15" s="11">
        <f>SUM(IU13:IU14)</f>
        <v>0</v>
      </c>
      <c r="IV15" s="11">
        <f t="shared" si="147"/>
        <v>0</v>
      </c>
      <c r="JI15" s="52">
        <f>SUM(JI13:JI14)</f>
        <v>0</v>
      </c>
      <c r="JK15" s="32">
        <f>SUM(JK13:JK14)</f>
        <v>432</v>
      </c>
      <c r="JL15" s="32">
        <v>394</v>
      </c>
      <c r="JP15" s="24"/>
      <c r="JQ15" s="49" t="s">
        <v>45</v>
      </c>
      <c r="JR15" s="11">
        <f>SUM(JR13:JR14)</f>
        <v>0</v>
      </c>
      <c r="JS15" s="11">
        <f t="shared" ref="JS15:JU15" si="148">SUM(JS13:JS14)</f>
        <v>0</v>
      </c>
      <c r="JT15" s="11">
        <f>SUM(JT13:JT14)</f>
        <v>0</v>
      </c>
      <c r="JU15" s="11">
        <f t="shared" si="148"/>
        <v>0</v>
      </c>
      <c r="KH15" s="52">
        <f>SUM(KH13:KH14)</f>
        <v>0</v>
      </c>
      <c r="KJ15" s="32">
        <f>SUM(KJ13:KJ14)</f>
        <v>432</v>
      </c>
      <c r="KK15" s="32">
        <v>394</v>
      </c>
    </row>
    <row r="16" spans="1:299" ht="14.5" x14ac:dyDescent="0.35">
      <c r="A16" s="24" t="s">
        <v>50</v>
      </c>
      <c r="B16" s="25">
        <v>5</v>
      </c>
      <c r="C16" s="19">
        <f>$B$4-F16-H16-J16</f>
        <v>628.75</v>
      </c>
      <c r="D16" s="19">
        <f>$B$4-E16-F16-H16-J16</f>
        <v>628.75</v>
      </c>
      <c r="E16" s="2">
        <v>0</v>
      </c>
      <c r="F16" s="2">
        <v>115.25</v>
      </c>
      <c r="G16" s="63">
        <f>F16/$B$4</f>
        <v>0.15490591397849462</v>
      </c>
      <c r="H16" s="2">
        <v>0</v>
      </c>
      <c r="I16" s="63">
        <f>H16/$B$4</f>
        <v>0</v>
      </c>
      <c r="J16" s="19">
        <v>0</v>
      </c>
      <c r="K16" s="63">
        <f>J16/$B$4</f>
        <v>0</v>
      </c>
      <c r="L16" s="2">
        <v>71.64</v>
      </c>
      <c r="M16" s="63">
        <f>C16/$B$4</f>
        <v>0.84509408602150538</v>
      </c>
      <c r="N16" s="63">
        <f>(C16-L16)/$B$4</f>
        <v>0.74880376344086019</v>
      </c>
      <c r="O16" s="86">
        <f>IF((AND(D16=0,F16=0)),0,(F16+L16)/(D16+F16+L16))</f>
        <v>0.22913295081163257</v>
      </c>
      <c r="P16" s="63">
        <f>T16/($B$4*V16)</f>
        <v>0.69089861751152071</v>
      </c>
      <c r="Q16" s="63">
        <f>L16/$B$4</f>
        <v>9.6290322580645168E-2</v>
      </c>
      <c r="R16" s="9">
        <v>1</v>
      </c>
      <c r="S16" s="9">
        <f>SUM(D16,E16,F16,H16,J16)</f>
        <v>744</v>
      </c>
      <c r="T16" s="38">
        <v>179910</v>
      </c>
      <c r="U16" s="2">
        <v>410</v>
      </c>
      <c r="V16" s="2">
        <v>350</v>
      </c>
      <c r="W16" s="2">
        <v>0</v>
      </c>
      <c r="X16" s="63">
        <f>SUM(G16,I16,K16,N16,Q16)</f>
        <v>1</v>
      </c>
      <c r="Z16" s="24" t="s">
        <v>50</v>
      </c>
      <c r="AA16" s="25">
        <v>5</v>
      </c>
      <c r="AB16" s="19">
        <f>$AA$4-AE16-AG16-AI16</f>
        <v>744</v>
      </c>
      <c r="AC16" s="19">
        <f>$AA$4-AD16-AE16-AG16-AI16</f>
        <v>744</v>
      </c>
      <c r="AD16" s="19">
        <v>0</v>
      </c>
      <c r="AE16" s="19">
        <v>0</v>
      </c>
      <c r="AF16" s="63">
        <f>AE16/$AA$4</f>
        <v>0</v>
      </c>
      <c r="AG16" s="19">
        <v>0</v>
      </c>
      <c r="AH16" s="63">
        <f>AG16/$AA$4</f>
        <v>0</v>
      </c>
      <c r="AI16" s="19">
        <v>0</v>
      </c>
      <c r="AJ16" s="63">
        <f>AI16/$AA$4</f>
        <v>0</v>
      </c>
      <c r="AK16" s="19">
        <v>0</v>
      </c>
      <c r="AL16" s="63">
        <f>AB16/$AA$4</f>
        <v>1</v>
      </c>
      <c r="AM16" s="63">
        <f>(AB16-AK16)/$AA$4</f>
        <v>1</v>
      </c>
      <c r="AN16" s="86">
        <f>IF((AND(AC16=0,AE16=0)),0,(AE16+AK16)/(AC16+AE16+AK16))</f>
        <v>0</v>
      </c>
      <c r="AO16" s="63">
        <f>AS16/($AA$4*AU16)</f>
        <v>0.87569124423963129</v>
      </c>
      <c r="AP16" s="63">
        <f>AK16/$AA$4</f>
        <v>0</v>
      </c>
      <c r="AQ16" s="2">
        <v>0</v>
      </c>
      <c r="AR16" s="9">
        <f>SUM(AC16,AD16,AE16,AG16,AI16)</f>
        <v>744</v>
      </c>
      <c r="AS16" s="13">
        <v>228030</v>
      </c>
      <c r="AT16" s="2">
        <v>410</v>
      </c>
      <c r="AU16" s="2">
        <v>350</v>
      </c>
      <c r="AV16" s="2">
        <v>410</v>
      </c>
      <c r="AW16" s="63">
        <f>SUM(AF16,AH16,AJ16,AM16,AP16)</f>
        <v>1</v>
      </c>
      <c r="AY16" s="24" t="s">
        <v>50</v>
      </c>
      <c r="AZ16" s="25">
        <v>5</v>
      </c>
      <c r="BA16" s="2">
        <f>$AZ$4-BD16-BF16-BH16</f>
        <v>720</v>
      </c>
      <c r="BB16" s="2">
        <f>$AZ$4-BC16-BD16-BF16-BH16</f>
        <v>720</v>
      </c>
      <c r="BC16" s="2">
        <f>'[31]UNIT DATA'!L2</f>
        <v>0</v>
      </c>
      <c r="BD16" s="2">
        <f>'[31]UNIT DATA'!M2</f>
        <v>0</v>
      </c>
      <c r="BE16" s="63">
        <f>BD16/$AZ$4</f>
        <v>0</v>
      </c>
      <c r="BF16" s="2">
        <f>'[31]UNIT DATA'!$N2</f>
        <v>0</v>
      </c>
      <c r="BG16" s="63">
        <f>BF16/$AZ$4</f>
        <v>0</v>
      </c>
      <c r="BH16" s="2">
        <f>'[31]UNIT DATA'!$O2</f>
        <v>0</v>
      </c>
      <c r="BI16" s="63">
        <f>BH16/$AZ$4</f>
        <v>0</v>
      </c>
      <c r="BJ16" s="2">
        <f>'[31]UNIT DATA'!$P2</f>
        <v>28.92</v>
      </c>
      <c r="BK16" s="63">
        <f>BA16/$AZ$4</f>
        <v>1</v>
      </c>
      <c r="BL16" s="63">
        <f>(BA16-BJ16)/$AZ$4</f>
        <v>0.95983333333333343</v>
      </c>
      <c r="BM16" s="86">
        <f>IF((AND(BB16=0,BD16=0)),0,(BD16+BJ16)/(BB16+BD16+BJ16))</f>
        <v>3.8615606473321587E-2</v>
      </c>
      <c r="BN16" s="63">
        <f>BR16/($AZ$4*BT16)</f>
        <v>0.83964285714285714</v>
      </c>
      <c r="BO16" s="63">
        <f>BJ16/$AZ$4</f>
        <v>4.016666666666667E-2</v>
      </c>
      <c r="BP16" s="2">
        <v>0</v>
      </c>
      <c r="BQ16" s="9">
        <f>SUM(BB16,BC16,BD16,BF16,BH16)</f>
        <v>720</v>
      </c>
      <c r="BR16" s="44">
        <v>211590</v>
      </c>
      <c r="BS16" s="2">
        <v>410</v>
      </c>
      <c r="BT16" s="2">
        <v>350</v>
      </c>
      <c r="BU16" s="94">
        <f>'[31]UNIT DATA'!$E$2</f>
        <v>290</v>
      </c>
      <c r="BV16" s="63">
        <f>SUM(BE16,BG16,BI16,BL16,BO16)</f>
        <v>1</v>
      </c>
      <c r="BX16" s="24" t="s">
        <v>50</v>
      </c>
      <c r="BY16" s="25">
        <v>5</v>
      </c>
      <c r="BZ16" s="2">
        <f>$BY$4-CC16-CE16-CG16</f>
        <v>670.7</v>
      </c>
      <c r="CA16" s="2">
        <f>$BY$4-CB16-CC16-CE16-CG16</f>
        <v>670.7</v>
      </c>
      <c r="CB16" s="2">
        <f>'[32]UNIT DATA'!L2</f>
        <v>0</v>
      </c>
      <c r="CC16" s="2">
        <f>'[32]UNIT DATA'!M2</f>
        <v>73.3</v>
      </c>
      <c r="CD16" s="63">
        <f>CC16/$BY$4</f>
        <v>9.8521505376344076E-2</v>
      </c>
      <c r="CE16" s="2">
        <f>'[32]UNIT DATA'!N2</f>
        <v>0</v>
      </c>
      <c r="CF16" s="63">
        <f>CE16/$BY$4</f>
        <v>0</v>
      </c>
      <c r="CG16" s="2">
        <f>'[32]UNIT DATA'!O2</f>
        <v>0</v>
      </c>
      <c r="CH16" s="63">
        <f>CG16/$BY$4</f>
        <v>0</v>
      </c>
      <c r="CI16" s="2">
        <f>'[32]UNIT DATA'!P2</f>
        <v>6.8</v>
      </c>
      <c r="CJ16" s="63">
        <f>BZ16/$BY$4</f>
        <v>0.90147849462365592</v>
      </c>
      <c r="CK16" s="63">
        <f>(BZ16-CI16)/$BY$4</f>
        <v>0.89233870967741946</v>
      </c>
      <c r="CL16" s="86">
        <f>IF((AND(CA16=0,CC16=0)),0,(CC16+CI16)/(CA16+CC16+CI16))</f>
        <v>0.10668620138518912</v>
      </c>
      <c r="CM16" s="63">
        <f>CQ16/($BY$4*CS16)</f>
        <v>0.84020737327188943</v>
      </c>
      <c r="CN16" s="63">
        <f>CI16/$BY$4</f>
        <v>9.1397849462365593E-3</v>
      </c>
      <c r="CO16" s="2">
        <f>'[32]UNIT DATA'!V2</f>
        <v>0</v>
      </c>
      <c r="CP16" s="9">
        <f>SUM(CA16,CB16,CC16,CE16,CG16)</f>
        <v>744</v>
      </c>
      <c r="CQ16" s="22">
        <f>'[32]UNIT DATA'!F2</f>
        <v>218790</v>
      </c>
      <c r="CR16" s="2">
        <v>410</v>
      </c>
      <c r="CS16" s="2">
        <v>350</v>
      </c>
      <c r="CT16" s="2">
        <f>'[32]UNIT DATA'!E2</f>
        <v>410</v>
      </c>
      <c r="CU16" s="63">
        <f>SUM(CD16,CF16,CH16,CK16,CN16)</f>
        <v>1</v>
      </c>
      <c r="CW16" s="24" t="s">
        <v>50</v>
      </c>
      <c r="CX16" s="25">
        <v>5</v>
      </c>
      <c r="DO16" s="9">
        <f>SUM(CZ16,DA16,DB16,DD16,DF16)</f>
        <v>0</v>
      </c>
      <c r="DQ16" s="2">
        <v>410</v>
      </c>
      <c r="DR16" s="2">
        <v>350</v>
      </c>
      <c r="DT16" s="63">
        <f>SUM(DC16,DE16,DG16,DJ16,DM16)</f>
        <v>0</v>
      </c>
      <c r="DV16" s="24" t="s">
        <v>50</v>
      </c>
      <c r="DW16" s="25">
        <v>5</v>
      </c>
      <c r="EN16" s="9">
        <f>SUM(DY16,DZ16,EA16,EC16,EE16)</f>
        <v>0</v>
      </c>
      <c r="EP16" s="2">
        <v>410</v>
      </c>
      <c r="EQ16" s="2">
        <v>350</v>
      </c>
      <c r="ES16" s="63">
        <f>SUM(EB16,ED16,EF16,EI16,EL16)</f>
        <v>0</v>
      </c>
      <c r="EU16" s="24" t="s">
        <v>50</v>
      </c>
      <c r="EV16" s="25">
        <v>5</v>
      </c>
      <c r="FM16" s="9">
        <f>SUM(EX16,EY16,EZ16,FB16,FD16)</f>
        <v>0</v>
      </c>
      <c r="FO16" s="2">
        <v>410</v>
      </c>
      <c r="FP16" s="2">
        <v>350</v>
      </c>
      <c r="FR16" s="63">
        <f>SUM(FA16,FC16,FE16,FH16,FK16)</f>
        <v>0</v>
      </c>
      <c r="FT16" s="24" t="s">
        <v>50</v>
      </c>
      <c r="FU16" s="25">
        <v>5</v>
      </c>
      <c r="GL16" s="9">
        <f>SUM(FW16,FX16,FY16,GA16,GC16)</f>
        <v>0</v>
      </c>
      <c r="GN16" s="2">
        <v>410</v>
      </c>
      <c r="GO16" s="2">
        <v>350</v>
      </c>
      <c r="GQ16" s="63">
        <f>SUM(FZ16,GB16,GD16,GG16,GJ16)</f>
        <v>0</v>
      </c>
      <c r="GS16" s="24" t="s">
        <v>50</v>
      </c>
      <c r="GT16" s="25">
        <v>5</v>
      </c>
      <c r="HK16" s="9">
        <f>SUM(GV16,GW16,GX16,GZ16,HB16)</f>
        <v>0</v>
      </c>
      <c r="HM16" s="2">
        <v>410</v>
      </c>
      <c r="HN16" s="2">
        <v>350</v>
      </c>
      <c r="HP16" s="63">
        <f>SUM(GY16,HA16,HC16,HF16,HI16)</f>
        <v>0</v>
      </c>
      <c r="HR16" s="24" t="s">
        <v>50</v>
      </c>
      <c r="HS16" s="25">
        <v>5</v>
      </c>
      <c r="IJ16" s="9">
        <f>SUM(HU16,HV16,HW16,HY16,IA16)</f>
        <v>0</v>
      </c>
      <c r="IL16" s="2">
        <v>410</v>
      </c>
      <c r="IM16" s="2">
        <v>350</v>
      </c>
      <c r="IO16" s="63">
        <f>SUM(HX16,HZ16,IB16,IE16,IH16)</f>
        <v>0</v>
      </c>
      <c r="IQ16" s="24" t="s">
        <v>50</v>
      </c>
      <c r="IR16" s="25">
        <v>5</v>
      </c>
      <c r="JI16" s="9">
        <f>SUM(IT16,IU16,IV16,IX16,IZ16)</f>
        <v>0</v>
      </c>
      <c r="JK16" s="2">
        <v>410</v>
      </c>
      <c r="JL16" s="2">
        <v>350</v>
      </c>
      <c r="JN16" s="63">
        <f>SUM(IW16,IY16,JA16,JD16,JG16)</f>
        <v>0</v>
      </c>
      <c r="JP16" s="24" t="s">
        <v>50</v>
      </c>
      <c r="JQ16" s="25">
        <v>5</v>
      </c>
      <c r="KH16" s="9">
        <f>SUM(JS16,JT16,JU16,JW16,JY16)</f>
        <v>0</v>
      </c>
      <c r="KJ16" s="2">
        <v>410</v>
      </c>
      <c r="KK16" s="2">
        <v>350</v>
      </c>
      <c r="KM16" s="63">
        <f>SUM(JV16,JX16,JZ16,KC16,KF16)</f>
        <v>0</v>
      </c>
    </row>
    <row r="17" spans="1:299" ht="14.5" x14ac:dyDescent="0.35">
      <c r="A17" s="24" t="s">
        <v>52</v>
      </c>
      <c r="B17" s="25">
        <v>6</v>
      </c>
      <c r="C17" s="19">
        <f t="shared" ref="C17" si="149">$B$4-F17-H17-J17</f>
        <v>744</v>
      </c>
      <c r="D17" s="19">
        <f>$B$4-E17-F17-H17-J17</f>
        <v>744</v>
      </c>
      <c r="E17" s="2">
        <v>0</v>
      </c>
      <c r="F17" s="2">
        <v>0</v>
      </c>
      <c r="G17" s="63">
        <f>F17/$B$4</f>
        <v>0</v>
      </c>
      <c r="H17" s="2">
        <v>0</v>
      </c>
      <c r="I17" s="63">
        <f>H17/$B$4</f>
        <v>0</v>
      </c>
      <c r="J17" s="19">
        <v>0</v>
      </c>
      <c r="K17" s="63">
        <f>J17/$B$4</f>
        <v>0</v>
      </c>
      <c r="L17" s="2">
        <v>348.17</v>
      </c>
      <c r="M17" s="63">
        <f>C17/$B$4</f>
        <v>1</v>
      </c>
      <c r="N17" s="63">
        <f t="shared" ref="N17" si="150">(C17-L17)/$B$4</f>
        <v>0.53202956989247308</v>
      </c>
      <c r="O17" s="86">
        <f t="shared" ref="O17" si="151">IF((AND(D17=0,F17=0)),0,(F17+L17)/(D17+F17+L17))</f>
        <v>0.31878736826684489</v>
      </c>
      <c r="P17" s="63">
        <f t="shared" ref="P17" si="152">T17/($B$4*V17)</f>
        <v>0.66916282642089098</v>
      </c>
      <c r="Q17" s="63">
        <f t="shared" ref="Q17" si="153">L17/$B$4</f>
        <v>0.46797043010752692</v>
      </c>
      <c r="R17" s="9">
        <v>0</v>
      </c>
      <c r="S17" s="9">
        <f t="shared" ref="S17" si="154">SUM(D17,E17,F17,H17,J17)</f>
        <v>744</v>
      </c>
      <c r="T17" s="38">
        <v>174250</v>
      </c>
      <c r="U17" s="2">
        <v>410</v>
      </c>
      <c r="V17" s="2">
        <v>350</v>
      </c>
      <c r="W17" s="9">
        <v>350</v>
      </c>
      <c r="X17" s="63">
        <f t="shared" ref="X17" si="155">SUM(G17,I17,K17,N17,Q17)</f>
        <v>1</v>
      </c>
      <c r="Z17" s="24" t="s">
        <v>52</v>
      </c>
      <c r="AA17" s="25">
        <v>6</v>
      </c>
      <c r="AB17" s="2">
        <f>$AA$4-AE17-AG17-AI17</f>
        <v>646.54999999999995</v>
      </c>
      <c r="AC17" s="2">
        <f>$AA$4-AD17-AE17-AG17-AI17</f>
        <v>646.54999999999995</v>
      </c>
      <c r="AD17" s="19">
        <v>0</v>
      </c>
      <c r="AE17" s="19">
        <v>97.45</v>
      </c>
      <c r="AF17" s="63">
        <f t="shared" ref="AF17" si="156">AE17/$AA$4</f>
        <v>0.13098118279569892</v>
      </c>
      <c r="AG17" s="19">
        <v>0</v>
      </c>
      <c r="AH17" s="63">
        <f t="shared" ref="AH17" si="157">AG17/$AA$4</f>
        <v>0</v>
      </c>
      <c r="AI17" s="19">
        <v>0</v>
      </c>
      <c r="AJ17" s="63">
        <f t="shared" ref="AJ17" si="158">AI17/$AA$4</f>
        <v>0</v>
      </c>
      <c r="AK17" s="2">
        <v>49.49</v>
      </c>
      <c r="AL17" s="63">
        <f t="shared" ref="AL17" si="159">AB17/$AA$4</f>
        <v>0.86901881720430096</v>
      </c>
      <c r="AM17" s="63">
        <f t="shared" ref="AM17" si="160">(AB17-AK17)/$AA$4</f>
        <v>0.80249999999999988</v>
      </c>
      <c r="AN17" s="86">
        <f t="shared" ref="AN17" si="161">IF((AND(AC17=0,AE17=0)),0,(AE17+AK17)/(AC17+AE17+AK17))</f>
        <v>0.18518191785655774</v>
      </c>
      <c r="AO17" s="63">
        <f t="shared" ref="AO17" si="162">AS17/($AA$4*AU17)</f>
        <v>0.71090629800307215</v>
      </c>
      <c r="AP17" s="63">
        <f t="shared" ref="AP17" si="163">AK17/$AA$4</f>
        <v>6.6518817204301084E-2</v>
      </c>
      <c r="AQ17" s="2">
        <v>2</v>
      </c>
      <c r="AR17" s="9">
        <f t="shared" ref="AR17" si="164">SUM(AC17,AD17,AE17,AG17,AI17)</f>
        <v>744</v>
      </c>
      <c r="AS17" s="13">
        <v>185120</v>
      </c>
      <c r="AT17" s="2">
        <v>410</v>
      </c>
      <c r="AU17" s="2">
        <v>350</v>
      </c>
      <c r="AV17" s="2">
        <v>360</v>
      </c>
      <c r="AW17" s="63">
        <f t="shared" ref="AW17" si="165">SUM(AF17,AH17,AJ17,AM17,AP17)</f>
        <v>0.99999999999999989</v>
      </c>
      <c r="AY17" s="24" t="s">
        <v>52</v>
      </c>
      <c r="AZ17" s="25">
        <v>6</v>
      </c>
      <c r="BA17" s="2">
        <f>$AZ$4-BD17-BF17-BH17</f>
        <v>655.21</v>
      </c>
      <c r="BB17" s="2">
        <f>$AZ$4-BC17-BD17-BF17-BH17</f>
        <v>655.21</v>
      </c>
      <c r="BC17" s="2">
        <f>'[31]UNIT DATA'!L3</f>
        <v>0</v>
      </c>
      <c r="BD17" s="2">
        <f>'[31]UNIT DATA'!M3</f>
        <v>64.790000000000006</v>
      </c>
      <c r="BE17" s="63">
        <f>BD17/$AZ$4</f>
        <v>8.9986111111111114E-2</v>
      </c>
      <c r="BF17" s="2">
        <f>'[31]UNIT DATA'!$N3</f>
        <v>0</v>
      </c>
      <c r="BG17" s="63">
        <f>BF17/$AZ$4</f>
        <v>0</v>
      </c>
      <c r="BH17" s="2">
        <f>'[31]UNIT DATA'!$O3</f>
        <v>0</v>
      </c>
      <c r="BI17" s="63">
        <f>BH17/$AZ$4</f>
        <v>0</v>
      </c>
      <c r="BJ17" s="2">
        <f>'[31]UNIT DATA'!$P3</f>
        <v>28.75</v>
      </c>
      <c r="BK17" s="63">
        <f>BA17/$AZ$4</f>
        <v>0.9100138888888889</v>
      </c>
      <c r="BL17" s="63">
        <f>(BA17-BJ17)/$AZ$4</f>
        <v>0.87008333333333343</v>
      </c>
      <c r="BM17" s="86">
        <f t="shared" ref="BM17" si="166">IF((AND(BB17=0,BD17=0)),0,(BD17+BJ17)/(BB17+BD17+BJ17))</f>
        <v>0.12492821368948248</v>
      </c>
      <c r="BN17" s="63">
        <f>BR17/($AZ$4*BT17)</f>
        <v>0.71730158730158733</v>
      </c>
      <c r="BO17" s="63">
        <f>BJ17/$AZ$4</f>
        <v>3.9930555555555552E-2</v>
      </c>
      <c r="BP17" s="2">
        <v>2</v>
      </c>
      <c r="BQ17" s="9">
        <f t="shared" ref="BQ17" si="167">SUM(BB17,BC17,BD17,BF17,BH17)</f>
        <v>720</v>
      </c>
      <c r="BR17" s="44">
        <v>180760</v>
      </c>
      <c r="BS17" s="2">
        <v>410</v>
      </c>
      <c r="BT17" s="2">
        <v>350</v>
      </c>
      <c r="BU17" s="94">
        <f>'[31]UNIT DATA'!$E$3</f>
        <v>252</v>
      </c>
      <c r="BV17" s="63">
        <f t="shared" ref="BV17" si="168">SUM(BE17,BG17,BI17,BL17,BO17)</f>
        <v>1</v>
      </c>
      <c r="BX17" s="24" t="s">
        <v>52</v>
      </c>
      <c r="BY17" s="25">
        <v>6</v>
      </c>
      <c r="BZ17" s="2">
        <f t="shared" ref="BZ17" si="169">$BY$4-CC17-CE17-CG17</f>
        <v>744</v>
      </c>
      <c r="CA17" s="2">
        <f t="shared" ref="CA17" si="170">$BY$4-CB17-CC17-CE17-CG17</f>
        <v>744</v>
      </c>
      <c r="CB17" s="2">
        <f>'[32]UNIT DATA'!L3</f>
        <v>0</v>
      </c>
      <c r="CC17" s="2">
        <f>'[32]UNIT DATA'!M3</f>
        <v>0</v>
      </c>
      <c r="CD17" s="63">
        <f t="shared" ref="CD17" si="171">CC17/$BY$4</f>
        <v>0</v>
      </c>
      <c r="CE17" s="2">
        <f>'[32]UNIT DATA'!N3</f>
        <v>0</v>
      </c>
      <c r="CF17" s="63">
        <f t="shared" ref="CF17" si="172">CE17/$BY$4</f>
        <v>0</v>
      </c>
      <c r="CG17" s="2">
        <f>'[32]UNIT DATA'!O3</f>
        <v>0</v>
      </c>
      <c r="CH17" s="63">
        <f t="shared" ref="CH17" si="173">CG17/$BY$4</f>
        <v>0</v>
      </c>
      <c r="CI17" s="2">
        <f>'[32]UNIT DATA'!P3</f>
        <v>152.87</v>
      </c>
      <c r="CJ17" s="63">
        <f t="shared" ref="CJ17" si="174">BZ17/$BY$4</f>
        <v>1</v>
      </c>
      <c r="CK17" s="63">
        <f t="shared" ref="CK17" si="175">(BZ17-CI17)/$BY$4</f>
        <v>0.79452956989247314</v>
      </c>
      <c r="CL17" s="86">
        <f t="shared" ref="CL17" si="176">IF((AND(CA17=0,CC17=0)),0,(CC17+CI17)/(CA17+CC17+CI17))</f>
        <v>0.17044833699421322</v>
      </c>
      <c r="CM17" s="63">
        <f t="shared" ref="CM17" si="177">CQ17/($BY$4*CS17)</f>
        <v>0.74727342549923192</v>
      </c>
      <c r="CN17" s="63">
        <f t="shared" ref="CN17" si="178">CI17/$BY$4</f>
        <v>0.20547043010752689</v>
      </c>
      <c r="CO17" s="2">
        <f>'[32]UNIT DATA'!V3</f>
        <v>0</v>
      </c>
      <c r="CP17" s="9">
        <f t="shared" ref="CP17" si="179">SUM(CA17,CB17,CC17,CE17,CG17)</f>
        <v>744</v>
      </c>
      <c r="CQ17" s="22">
        <f>'[32]UNIT DATA'!F3</f>
        <v>194590</v>
      </c>
      <c r="CR17" s="2">
        <v>410</v>
      </c>
      <c r="CS17" s="2">
        <v>350</v>
      </c>
      <c r="CT17" s="2">
        <f>'[32]UNIT DATA'!E3</f>
        <v>292</v>
      </c>
      <c r="CU17" s="63">
        <f t="shared" ref="CU17" si="180">SUM(CD17,CF17,CH17,CK17,CN17)</f>
        <v>1</v>
      </c>
      <c r="CW17" s="24" t="s">
        <v>52</v>
      </c>
      <c r="CX17" s="25">
        <v>6</v>
      </c>
      <c r="DO17" s="9">
        <f t="shared" ref="DO17" si="181">SUM(CZ17,DA17,DB17,DD17,DF17)</f>
        <v>0</v>
      </c>
      <c r="DQ17" s="2">
        <v>410</v>
      </c>
      <c r="DR17" s="2">
        <v>350</v>
      </c>
      <c r="DT17" s="63">
        <f t="shared" ref="DT17" si="182">SUM(DC17,DE17,DG17,DJ17,DM17)</f>
        <v>0</v>
      </c>
      <c r="DV17" s="24" t="s">
        <v>52</v>
      </c>
      <c r="DW17" s="25">
        <v>6</v>
      </c>
      <c r="EN17" s="9">
        <f t="shared" ref="EN17" si="183">SUM(DY17,DZ17,EA17,EC17,EE17)</f>
        <v>0</v>
      </c>
      <c r="EP17" s="2">
        <v>410</v>
      </c>
      <c r="EQ17" s="2">
        <v>350</v>
      </c>
      <c r="ES17" s="63">
        <f t="shared" ref="ES17" si="184">SUM(EB17,ED17,EF17,EI17,EL17)</f>
        <v>0</v>
      </c>
      <c r="EU17" s="24" t="s">
        <v>52</v>
      </c>
      <c r="EV17" s="25">
        <v>6</v>
      </c>
      <c r="FM17" s="9">
        <f t="shared" ref="FM17" si="185">SUM(EX17,EY17,EZ17,FB17,FD17)</f>
        <v>0</v>
      </c>
      <c r="FO17" s="2">
        <v>410</v>
      </c>
      <c r="FP17" s="2">
        <v>350</v>
      </c>
      <c r="FR17" s="63">
        <f t="shared" ref="FR17" si="186">SUM(FA17,FC17,FE17,FH17,FK17)</f>
        <v>0</v>
      </c>
      <c r="FT17" s="24" t="s">
        <v>52</v>
      </c>
      <c r="FU17" s="25">
        <v>6</v>
      </c>
      <c r="GL17" s="9">
        <f t="shared" ref="GL17" si="187">SUM(FW17,FX17,FY17,GA17,GC17)</f>
        <v>0</v>
      </c>
      <c r="GN17" s="2">
        <v>410</v>
      </c>
      <c r="GO17" s="2">
        <v>350</v>
      </c>
      <c r="GQ17" s="63">
        <f t="shared" ref="GQ17" si="188">SUM(FZ17,GB17,GD17,GG17,GJ17)</f>
        <v>0</v>
      </c>
      <c r="GS17" s="24" t="s">
        <v>52</v>
      </c>
      <c r="GT17" s="25">
        <v>6</v>
      </c>
      <c r="HK17" s="9">
        <f t="shared" ref="HK17" si="189">SUM(GV17,GW17,GX17,GZ17,HB17)</f>
        <v>0</v>
      </c>
      <c r="HM17" s="2">
        <v>410</v>
      </c>
      <c r="HN17" s="2">
        <v>350</v>
      </c>
      <c r="HP17" s="63">
        <f t="shared" ref="HP17" si="190">SUM(GY17,HA17,HC17,HF17,HI17)</f>
        <v>0</v>
      </c>
      <c r="HR17" s="24" t="s">
        <v>52</v>
      </c>
      <c r="HS17" s="25">
        <v>6</v>
      </c>
      <c r="IJ17" s="9">
        <f t="shared" ref="IJ17" si="191">SUM(HU17,HV17,HW17,HY17,IA17)</f>
        <v>0</v>
      </c>
      <c r="IL17" s="2">
        <v>410</v>
      </c>
      <c r="IM17" s="2">
        <v>350</v>
      </c>
      <c r="IO17" s="63">
        <f t="shared" ref="IO17" si="192">SUM(HX17,HZ17,IB17,IE17,IH17)</f>
        <v>0</v>
      </c>
      <c r="IQ17" s="24" t="s">
        <v>52</v>
      </c>
      <c r="IR17" s="25">
        <v>6</v>
      </c>
      <c r="JI17" s="9">
        <f t="shared" ref="JI17" si="193">SUM(IT17,IU17,IV17,IX17,IZ17)</f>
        <v>0</v>
      </c>
      <c r="JK17" s="2">
        <v>410</v>
      </c>
      <c r="JL17" s="2">
        <v>350</v>
      </c>
      <c r="JN17" s="63">
        <f t="shared" ref="JN17" si="194">SUM(IW17,IY17,JA17,JD17,JG17)</f>
        <v>0</v>
      </c>
      <c r="JP17" s="24" t="s">
        <v>52</v>
      </c>
      <c r="JQ17" s="25">
        <v>6</v>
      </c>
      <c r="KH17" s="9">
        <f t="shared" ref="KH17" si="195">SUM(JS17,JT17,JU17,JW17,JY17)</f>
        <v>0</v>
      </c>
      <c r="KJ17" s="2">
        <v>410</v>
      </c>
      <c r="KK17" s="2">
        <v>350</v>
      </c>
      <c r="KM17" s="63">
        <f t="shared" ref="KM17" si="196">SUM(JV17,JX17,JZ17,KC17,KF17)</f>
        <v>0</v>
      </c>
    </row>
    <row r="18" spans="1:299" ht="14" hidden="1" x14ac:dyDescent="0.35">
      <c r="A18" s="24"/>
      <c r="B18" s="49" t="s">
        <v>45</v>
      </c>
      <c r="C18" s="10">
        <f>SUM(C16:C17)</f>
        <v>1372.75</v>
      </c>
      <c r="D18" s="10">
        <f t="shared" ref="D18" si="197">SUM(D16:D17)</f>
        <v>1372.75</v>
      </c>
      <c r="E18" s="10">
        <f>SUM(E16:E17)</f>
        <v>0</v>
      </c>
      <c r="F18" s="10">
        <f t="shared" ref="F18" si="198">SUM(F16:F17)</f>
        <v>115.25</v>
      </c>
      <c r="G18" s="37">
        <f>(G16*V16+G17*V17)/V18</f>
        <v>7.7452956989247312E-2</v>
      </c>
      <c r="H18" s="10">
        <f t="shared" ref="H18:L18" si="199">SUM(H16:H17)</f>
        <v>0</v>
      </c>
      <c r="I18" s="37">
        <f>(I16*V16+I17*V17)/V18</f>
        <v>0</v>
      </c>
      <c r="J18" s="11">
        <f>SUM(J16:J17)</f>
        <v>0</v>
      </c>
      <c r="K18" s="37">
        <f>(K16*V16+K17*V17)/V18</f>
        <v>0</v>
      </c>
      <c r="L18" s="10">
        <f t="shared" si="199"/>
        <v>419.81</v>
      </c>
      <c r="M18" s="37">
        <f>(M16*V16+M17*V17)/V18</f>
        <v>0.92254704301075274</v>
      </c>
      <c r="N18" s="123">
        <f>(N16*V16+N17*V17)/V18</f>
        <v>0.64041666666666663</v>
      </c>
      <c r="O18" s="48">
        <f>(O16*V16+O17*V17)/V18</f>
        <v>0.27396015953923875</v>
      </c>
      <c r="P18" s="48">
        <f>(P16*V16+P17*V17)/V18</f>
        <v>0.68003072196620584</v>
      </c>
      <c r="Q18" s="48">
        <f>(Q16*V16+Q17*V17)/V18</f>
        <v>0.28213037634408605</v>
      </c>
      <c r="R18" s="23">
        <f t="shared" ref="R18:W18" si="200">SUM(R16:R17)</f>
        <v>1</v>
      </c>
      <c r="S18" s="52">
        <f t="shared" si="200"/>
        <v>1488</v>
      </c>
      <c r="T18" s="42">
        <f t="shared" si="200"/>
        <v>354160</v>
      </c>
      <c r="U18" s="32">
        <f t="shared" si="200"/>
        <v>820</v>
      </c>
      <c r="V18" s="32">
        <f t="shared" si="200"/>
        <v>700</v>
      </c>
      <c r="W18" s="32">
        <f t="shared" si="200"/>
        <v>350</v>
      </c>
      <c r="Z18" s="24"/>
      <c r="AA18" s="49" t="s">
        <v>45</v>
      </c>
      <c r="AB18" s="14">
        <f>SUM(AB16:AB17)</f>
        <v>1390.55</v>
      </c>
      <c r="AC18" s="14">
        <f t="shared" ref="AC18" si="201">SUM(AC16:AC17)</f>
        <v>1390.55</v>
      </c>
      <c r="AD18" s="11">
        <f>SUM(AD16:AD17)</f>
        <v>0</v>
      </c>
      <c r="AE18" s="11">
        <f t="shared" ref="AE18" si="202">SUM(AE16:AE17)</f>
        <v>97.45</v>
      </c>
      <c r="AF18" s="37">
        <f>(AF16*$AU$16+AF17*$AU$17)/$AU$18</f>
        <v>6.5490591397849462E-2</v>
      </c>
      <c r="AG18" s="11">
        <f t="shared" ref="AG18" si="203">SUM(AG16:AG17)</f>
        <v>0</v>
      </c>
      <c r="AH18" s="37">
        <f>(AH16*$AU$16+AH17*$AU$17)/$AU$18</f>
        <v>0</v>
      </c>
      <c r="AI18" s="11">
        <f>SUM(AI16:AI17)</f>
        <v>0</v>
      </c>
      <c r="AJ18" s="37">
        <f>(AJ16*$AU$16+AJ17*$AU$17)/$AU$18</f>
        <v>0</v>
      </c>
      <c r="AK18" s="11">
        <f>SUM(AK16:AK17)</f>
        <v>49.49</v>
      </c>
      <c r="AL18" s="37">
        <f t="shared" ref="AL18:AP18" si="204">(AL16*$AU$16+AL17*$AU$17)/$AU$18</f>
        <v>0.93450940860215037</v>
      </c>
      <c r="AM18" s="37">
        <f t="shared" si="204"/>
        <v>0.90125</v>
      </c>
      <c r="AN18" s="37">
        <f t="shared" si="204"/>
        <v>9.2590958928278871E-2</v>
      </c>
      <c r="AO18" s="37">
        <f t="shared" si="204"/>
        <v>0.79329877112135172</v>
      </c>
      <c r="AP18" s="37">
        <f t="shared" si="204"/>
        <v>3.3259408602150542E-2</v>
      </c>
      <c r="AQ18" s="32">
        <f>SUM(AQ16:AQ17)</f>
        <v>2</v>
      </c>
      <c r="AR18" s="52">
        <f>SUM(AR16:AR17)</f>
        <v>1488</v>
      </c>
      <c r="AS18" s="52">
        <f t="shared" ref="AS18" si="205">SUM(AS16:AS17)</f>
        <v>413150</v>
      </c>
      <c r="AT18" s="32">
        <f>SUM(AT16:AT17)</f>
        <v>820</v>
      </c>
      <c r="AU18" s="32">
        <f>SUM(AU16:AU17)</f>
        <v>700</v>
      </c>
      <c r="AV18" s="32">
        <f>SUM(AV16:AV17)</f>
        <v>770</v>
      </c>
      <c r="AY18" s="24"/>
      <c r="AZ18" s="49" t="s">
        <v>45</v>
      </c>
      <c r="BA18" s="14">
        <f>SUM(BA16:BA17)</f>
        <v>1375.21</v>
      </c>
      <c r="BB18" s="14">
        <f t="shared" ref="BB18" si="206">SUM(BB16:BB17)</f>
        <v>1375.21</v>
      </c>
      <c r="BC18" s="11">
        <f>SUM(BC16:BC17)</f>
        <v>0</v>
      </c>
      <c r="BD18" s="11">
        <f t="shared" ref="BD18:BJ18" si="207">SUM(BD16:BD17)</f>
        <v>64.790000000000006</v>
      </c>
      <c r="BE18" s="37">
        <f>(BE16*$BT16+BE17*$BT17)/$BT18</f>
        <v>4.4993055555555557E-2</v>
      </c>
      <c r="BF18" s="11">
        <f t="shared" si="207"/>
        <v>0</v>
      </c>
      <c r="BG18" s="37">
        <f>(BG16*$BT16+BG17*$BT17)/$BT18</f>
        <v>0</v>
      </c>
      <c r="BH18" s="11">
        <f t="shared" si="207"/>
        <v>0</v>
      </c>
      <c r="BI18" s="37">
        <f>(BI16*$BT16+BI17*$BT17)/$BT18</f>
        <v>0</v>
      </c>
      <c r="BJ18" s="11">
        <f t="shared" si="207"/>
        <v>57.67</v>
      </c>
      <c r="BK18" s="37">
        <f>(BK16*$BT16+BK17*$BT17)/$BT18</f>
        <v>0.95500694444444434</v>
      </c>
      <c r="BL18" s="37">
        <f>(BL16*$BT16+BL17*$BT17)/$BT18</f>
        <v>0.91495833333333343</v>
      </c>
      <c r="BM18" s="37">
        <f>(BM16*$BT16+BM17*$BT17)/$BT18</f>
        <v>8.1771910081402041E-2</v>
      </c>
      <c r="BN18" s="37">
        <f>(BN16*$BT16+BN17*$BT17)/$BT18</f>
        <v>0.77847222222222223</v>
      </c>
      <c r="BO18" s="37">
        <f>(BO16*$BT16+BO17*$BT17)/$BT18</f>
        <v>4.0048611111111111E-2</v>
      </c>
      <c r="BP18" s="32">
        <f t="shared" ref="BP18" si="208">SUM(BP16:BP17)</f>
        <v>2</v>
      </c>
      <c r="BQ18" s="52">
        <f>SUM(BQ16:BQ17)</f>
        <v>1440</v>
      </c>
      <c r="BR18" s="98">
        <f t="shared" ref="BR18" si="209">SUM(BR16:BR17)</f>
        <v>392350</v>
      </c>
      <c r="BS18" s="32">
        <f>SUM(BS16:BS17)</f>
        <v>820</v>
      </c>
      <c r="BT18" s="32">
        <f>SUM(BT16:BT17)</f>
        <v>700</v>
      </c>
      <c r="BU18" s="32">
        <f t="shared" ref="BU18" si="210">SUM(BU16:BU17)</f>
        <v>542</v>
      </c>
      <c r="BX18" s="24"/>
      <c r="BY18" s="49" t="s">
        <v>45</v>
      </c>
      <c r="BZ18" s="52">
        <f>SUM(BZ16:BZ17)</f>
        <v>1414.7</v>
      </c>
      <c r="CA18" s="52">
        <f t="shared" ref="CA18" si="211">SUM(CA16:CA17)</f>
        <v>1414.7</v>
      </c>
      <c r="CB18" s="11">
        <f>SUM(CB16:CB17)</f>
        <v>0</v>
      </c>
      <c r="CC18" s="11">
        <f t="shared" ref="CC18:CI18" si="212">SUM(CC16:CC17)</f>
        <v>73.3</v>
      </c>
      <c r="CD18" s="37">
        <f>(CD16*$CS16+CD17*$CS17)/$CS18</f>
        <v>4.9260752688172038E-2</v>
      </c>
      <c r="CE18" s="11">
        <f t="shared" si="212"/>
        <v>0</v>
      </c>
      <c r="CF18" s="37">
        <f>(CF16*$CS16+CF17*$CS17)/$CS18</f>
        <v>0</v>
      </c>
      <c r="CG18" s="11">
        <f t="shared" si="212"/>
        <v>0</v>
      </c>
      <c r="CH18" s="37">
        <f>(CH16*$CS16+CH17*$CS17)/$CS18</f>
        <v>0</v>
      </c>
      <c r="CI18" s="11">
        <f t="shared" si="212"/>
        <v>159.67000000000002</v>
      </c>
      <c r="CJ18" s="37">
        <f t="shared" ref="CJ18:CN18" si="213">(CJ16*$CS16+CJ17*$CS17)/$CS18</f>
        <v>0.95073924731182791</v>
      </c>
      <c r="CK18" s="37">
        <f t="shared" si="213"/>
        <v>0.84343413978494641</v>
      </c>
      <c r="CL18" s="37">
        <f t="shared" si="213"/>
        <v>0.13856726918970116</v>
      </c>
      <c r="CM18" s="37">
        <f t="shared" si="213"/>
        <v>0.79374039938556074</v>
      </c>
      <c r="CN18" s="37">
        <f t="shared" si="213"/>
        <v>0.10730510752688173</v>
      </c>
      <c r="CO18" s="32">
        <f t="shared" ref="CO18" si="214">SUM(CO16:CO17)</f>
        <v>0</v>
      </c>
      <c r="CP18" s="52">
        <f>SUM(CP16:CP17)</f>
        <v>1488</v>
      </c>
      <c r="CQ18" s="14">
        <f t="shared" ref="CQ18" si="215">SUM(CQ16:CQ17)</f>
        <v>413380</v>
      </c>
      <c r="CR18" s="32">
        <f>SUM(CR16:CR17)</f>
        <v>820</v>
      </c>
      <c r="CS18" s="32">
        <v>700</v>
      </c>
      <c r="CT18" s="52">
        <f t="shared" ref="CT18" si="216">SUM(CT16:CT17)</f>
        <v>702</v>
      </c>
      <c r="CW18" s="24"/>
      <c r="CX18" s="49" t="s">
        <v>45</v>
      </c>
      <c r="CY18" s="14">
        <f>SUM(CY16:CY17)</f>
        <v>0</v>
      </c>
      <c r="CZ18" s="14">
        <f t="shared" ref="CZ18" si="217">SUM(CZ16:CZ17)</f>
        <v>0</v>
      </c>
      <c r="DA18" s="11">
        <f>SUM(DA16:DA17)</f>
        <v>0</v>
      </c>
      <c r="DB18" s="11">
        <f t="shared" ref="DB18" si="218">SUM(DB16:DB17)</f>
        <v>0</v>
      </c>
      <c r="DO18" s="52">
        <f>SUM(DO16:DO17)</f>
        <v>0</v>
      </c>
      <c r="DQ18" s="32">
        <f>SUM(DQ16:DQ17)</f>
        <v>820</v>
      </c>
      <c r="DR18" s="32">
        <v>700</v>
      </c>
      <c r="DV18" s="24"/>
      <c r="DW18" s="49" t="s">
        <v>45</v>
      </c>
      <c r="DX18" s="14">
        <f>SUM(DX16:DX17)</f>
        <v>0</v>
      </c>
      <c r="DY18" s="14">
        <f t="shared" ref="DY18" si="219">SUM(DY16:DY17)</f>
        <v>0</v>
      </c>
      <c r="DZ18" s="11">
        <f>SUM(DZ16:DZ17)</f>
        <v>0</v>
      </c>
      <c r="EA18" s="11">
        <f t="shared" ref="EA18" si="220">SUM(EA16:EA17)</f>
        <v>0</v>
      </c>
      <c r="EN18" s="52">
        <f>SUM(EN16:EN17)</f>
        <v>0</v>
      </c>
      <c r="EP18" s="32">
        <f>SUM(EP16:EP17)</f>
        <v>820</v>
      </c>
      <c r="EQ18" s="32">
        <v>700</v>
      </c>
      <c r="EU18" s="24"/>
      <c r="EV18" s="49" t="s">
        <v>45</v>
      </c>
      <c r="EW18" s="14">
        <f>SUM(EW16:EW17)</f>
        <v>0</v>
      </c>
      <c r="EX18" s="14">
        <f t="shared" ref="EX18" si="221">SUM(EX16:EX17)</f>
        <v>0</v>
      </c>
      <c r="EY18" s="11">
        <f>SUM(EY16:EY17)</f>
        <v>0</v>
      </c>
      <c r="EZ18" s="11">
        <f t="shared" ref="EZ18" si="222">SUM(EZ16:EZ17)</f>
        <v>0</v>
      </c>
      <c r="FM18" s="52">
        <f>SUM(FM16:FM17)</f>
        <v>0</v>
      </c>
      <c r="FO18" s="32">
        <f>SUM(FO16:FO17)</f>
        <v>820</v>
      </c>
      <c r="FP18" s="32">
        <v>700</v>
      </c>
      <c r="FT18" s="24"/>
      <c r="FU18" s="49" t="s">
        <v>45</v>
      </c>
      <c r="FV18" s="14">
        <f>SUM(FV16:FV17)</f>
        <v>0</v>
      </c>
      <c r="FW18" s="14">
        <f t="shared" ref="FW18" si="223">SUM(FW16:FW17)</f>
        <v>0</v>
      </c>
      <c r="FX18" s="11">
        <f>SUM(FX16:FX17)</f>
        <v>0</v>
      </c>
      <c r="FY18" s="11">
        <f t="shared" ref="FY18" si="224">SUM(FY16:FY17)</f>
        <v>0</v>
      </c>
      <c r="GL18" s="52">
        <f>SUM(GL16:GL17)</f>
        <v>0</v>
      </c>
      <c r="GN18" s="32">
        <f>SUM(GN16:GN17)</f>
        <v>820</v>
      </c>
      <c r="GO18" s="32">
        <v>700</v>
      </c>
      <c r="GS18" s="24"/>
      <c r="GT18" s="49" t="s">
        <v>45</v>
      </c>
      <c r="GU18" s="14">
        <f>SUM(GU16:GU17)</f>
        <v>0</v>
      </c>
      <c r="GV18" s="14">
        <f t="shared" ref="GV18" si="225">SUM(GV16:GV17)</f>
        <v>0</v>
      </c>
      <c r="GW18" s="11">
        <f>SUM(GW16:GW17)</f>
        <v>0</v>
      </c>
      <c r="GX18" s="11">
        <f t="shared" ref="GX18" si="226">SUM(GX16:GX17)</f>
        <v>0</v>
      </c>
      <c r="HK18" s="52">
        <f>SUM(HK16:HK17)</f>
        <v>0</v>
      </c>
      <c r="HM18" s="32">
        <f>SUM(HM16:HM17)</f>
        <v>820</v>
      </c>
      <c r="HN18" s="32">
        <v>700</v>
      </c>
      <c r="HR18" s="24"/>
      <c r="HS18" s="49" t="s">
        <v>45</v>
      </c>
      <c r="HT18" s="14">
        <f>SUM(HT16:HT17)</f>
        <v>0</v>
      </c>
      <c r="HU18" s="14">
        <f t="shared" ref="HU18" si="227">SUM(HU16:HU17)</f>
        <v>0</v>
      </c>
      <c r="HV18" s="11">
        <f>SUM(HV16:HV17)</f>
        <v>0</v>
      </c>
      <c r="HW18" s="11">
        <f t="shared" ref="HW18" si="228">SUM(HW16:HW17)</f>
        <v>0</v>
      </c>
      <c r="IJ18" s="52">
        <f>SUM(IJ16:IJ17)</f>
        <v>0</v>
      </c>
      <c r="IL18" s="32">
        <f>SUM(IL16:IL17)</f>
        <v>820</v>
      </c>
      <c r="IM18" s="32">
        <v>700</v>
      </c>
      <c r="IQ18" s="24"/>
      <c r="IR18" s="49" t="s">
        <v>45</v>
      </c>
      <c r="IS18" s="14">
        <f>SUM(IS16:IS17)</f>
        <v>0</v>
      </c>
      <c r="IT18" s="14">
        <f t="shared" ref="IT18" si="229">SUM(IT16:IT17)</f>
        <v>0</v>
      </c>
      <c r="IU18" s="11">
        <f>SUM(IU16:IU17)</f>
        <v>0</v>
      </c>
      <c r="IV18" s="11">
        <f t="shared" ref="IV18" si="230">SUM(IV16:IV17)</f>
        <v>0</v>
      </c>
      <c r="JI18" s="52">
        <f>SUM(JI16:JI17)</f>
        <v>0</v>
      </c>
      <c r="JK18" s="32">
        <f>SUM(JK16:JK17)</f>
        <v>820</v>
      </c>
      <c r="JL18" s="32">
        <v>700</v>
      </c>
      <c r="JP18" s="24"/>
      <c r="JQ18" s="49" t="s">
        <v>45</v>
      </c>
      <c r="JR18" s="14">
        <f>SUM(JR16:JR17)</f>
        <v>0</v>
      </c>
      <c r="JS18" s="14">
        <f t="shared" ref="JS18" si="231">SUM(JS16:JS17)</f>
        <v>0</v>
      </c>
      <c r="JT18" s="11">
        <f>SUM(JT16:JT17)</f>
        <v>0</v>
      </c>
      <c r="JU18" s="11">
        <f t="shared" ref="JU18" si="232">SUM(JU16:JU17)</f>
        <v>0</v>
      </c>
      <c r="KH18" s="52">
        <f>SUM(KH16:KH17)</f>
        <v>0</v>
      </c>
      <c r="KJ18" s="32">
        <f>SUM(KJ16:KJ17)</f>
        <v>820</v>
      </c>
      <c r="KK18" s="32">
        <v>700</v>
      </c>
    </row>
    <row r="19" spans="1:299" ht="14" x14ac:dyDescent="0.35">
      <c r="A19" s="24" t="s">
        <v>53</v>
      </c>
      <c r="B19" s="25">
        <v>1</v>
      </c>
      <c r="C19" s="19">
        <f>$B$4-F19-H19-J19</f>
        <v>0</v>
      </c>
      <c r="D19" s="19">
        <f>$B$4-E19-F19-H19-J19</f>
        <v>0</v>
      </c>
      <c r="E19" s="2">
        <v>0</v>
      </c>
      <c r="F19" s="2">
        <v>744</v>
      </c>
      <c r="G19" s="63">
        <f>F19/$B$4</f>
        <v>1</v>
      </c>
      <c r="H19" s="2">
        <v>0</v>
      </c>
      <c r="I19" s="63">
        <f>H19/$B$4</f>
        <v>0</v>
      </c>
      <c r="J19" s="19">
        <v>0</v>
      </c>
      <c r="K19" s="63">
        <f>J19/$B$4</f>
        <v>0</v>
      </c>
      <c r="L19" s="2">
        <v>0</v>
      </c>
      <c r="M19" s="63">
        <f>C19/$B$4</f>
        <v>0</v>
      </c>
      <c r="N19" s="63">
        <f>(C19-L19)/$B$4</f>
        <v>0</v>
      </c>
      <c r="O19" s="86">
        <f>IF((AND(D19=0,F19=0)),0,(F19+L19)/(D19+F19+L19))</f>
        <v>1</v>
      </c>
      <c r="P19" s="63">
        <f>T19/($B$4*V19)</f>
        <v>0</v>
      </c>
      <c r="Q19" s="63">
        <f>L19/$B$4</f>
        <v>0</v>
      </c>
      <c r="R19" s="9">
        <v>0</v>
      </c>
      <c r="S19" s="9">
        <f>SUM(D19,E19,F19,H19,J19)</f>
        <v>744</v>
      </c>
      <c r="T19" s="33">
        <v>0</v>
      </c>
      <c r="U19" s="2">
        <v>450</v>
      </c>
      <c r="V19" s="2">
        <v>450</v>
      </c>
      <c r="W19" s="2">
        <v>410</v>
      </c>
      <c r="X19" s="63">
        <f>SUM(G19,I19,K19,N19,Q19)</f>
        <v>1</v>
      </c>
      <c r="Z19" s="24" t="s">
        <v>53</v>
      </c>
      <c r="AA19" s="25">
        <v>1</v>
      </c>
      <c r="AB19" s="19">
        <f>$AA$4-AE19-AG19-AI19</f>
        <v>0</v>
      </c>
      <c r="AC19" s="19">
        <f>$AA$4-AD19-AE19-AG19-AI19</f>
        <v>0</v>
      </c>
      <c r="AD19" s="19">
        <v>0</v>
      </c>
      <c r="AE19" s="19">
        <v>744</v>
      </c>
      <c r="AF19" s="63">
        <f>AE19/$AA$4</f>
        <v>1</v>
      </c>
      <c r="AG19" s="19">
        <v>0</v>
      </c>
      <c r="AH19" s="63">
        <f>AG19/$AA$4</f>
        <v>0</v>
      </c>
      <c r="AI19" s="19">
        <v>0</v>
      </c>
      <c r="AJ19" s="63">
        <f>AI19/$AA$4</f>
        <v>0</v>
      </c>
      <c r="AK19" s="2">
        <v>0</v>
      </c>
      <c r="AL19" s="63">
        <f>AB19/$AA$4</f>
        <v>0</v>
      </c>
      <c r="AM19" s="63">
        <f>(AB19-AK19)/$AA$4</f>
        <v>0</v>
      </c>
      <c r="AN19" s="86">
        <f>IF((AND(AC19=0,AE19=0)),0,(AE19+AK19)/(AC19+AE19+AK19))</f>
        <v>1</v>
      </c>
      <c r="AO19" s="63">
        <f>AS19/($AA$4*AU19)</f>
        <v>0</v>
      </c>
      <c r="AP19" s="63">
        <f>AK19/$AA$4</f>
        <v>0</v>
      </c>
      <c r="AQ19" s="2">
        <v>0</v>
      </c>
      <c r="AR19" s="9">
        <f>SUM(AC19,AD19,AE19,AG19,AI19)</f>
        <v>744</v>
      </c>
      <c r="AS19" s="2">
        <v>0</v>
      </c>
      <c r="AT19" s="2">
        <v>450</v>
      </c>
      <c r="AU19" s="2">
        <v>450</v>
      </c>
      <c r="AV19" s="2">
        <v>0</v>
      </c>
      <c r="AW19" s="63">
        <f>SUM(AF19,AH19,AJ19,AM19,AP19)</f>
        <v>1</v>
      </c>
      <c r="AY19" s="24" t="s">
        <v>53</v>
      </c>
      <c r="AZ19" s="25">
        <v>1</v>
      </c>
      <c r="BA19" s="2">
        <f>$AZ$4-BD19-BF19-BH19</f>
        <v>0</v>
      </c>
      <c r="BB19" s="2">
        <f>$AZ$4-BC19-BD19-BF19-BH19</f>
        <v>0</v>
      </c>
      <c r="BC19" s="2">
        <f>'[33]UNIT DATA'!L2</f>
        <v>0</v>
      </c>
      <c r="BD19" s="2">
        <f>'[33]UNIT DATA'!M2</f>
        <v>720</v>
      </c>
      <c r="BE19" s="63">
        <f>BD19/$AZ$4</f>
        <v>1</v>
      </c>
      <c r="BF19" s="2">
        <f>'[33]UNIT DATA'!$N2</f>
        <v>0</v>
      </c>
      <c r="BG19" s="63">
        <f>BF19/$AZ$4</f>
        <v>0</v>
      </c>
      <c r="BH19" s="2">
        <f>'[33]UNIT DATA'!$O2</f>
        <v>0</v>
      </c>
      <c r="BI19" s="63">
        <f>BH19/$AZ$4</f>
        <v>0</v>
      </c>
      <c r="BJ19" s="2">
        <f>'[33]UNIT DATA'!$P2</f>
        <v>0</v>
      </c>
      <c r="BK19" s="63">
        <f>BA19/$AZ$4</f>
        <v>0</v>
      </c>
      <c r="BL19" s="63">
        <f>(BA19-BJ19)/$AZ$4</f>
        <v>0</v>
      </c>
      <c r="BM19" s="86">
        <f>IF((AND(BB19=0,BD19=0)),0,(BD19+BJ19)/(BB19+BD19+BJ19))</f>
        <v>1</v>
      </c>
      <c r="BN19" s="63">
        <f>BR19/($AZ$4*BT19)</f>
        <v>0</v>
      </c>
      <c r="BO19" s="63">
        <f>BJ19/$AZ$4</f>
        <v>0</v>
      </c>
      <c r="BP19" s="2">
        <v>0</v>
      </c>
      <c r="BQ19" s="9">
        <f>SUM(BB19,BC19,BD19,BF19,BH19)</f>
        <v>720</v>
      </c>
      <c r="BR19" s="27">
        <f>'[33]UNIT DATA'!$F2</f>
        <v>0</v>
      </c>
      <c r="BS19" s="2">
        <v>450</v>
      </c>
      <c r="BT19" s="2">
        <v>450</v>
      </c>
      <c r="BU19" s="2">
        <f>'[33]UNIT DATA'!$E2</f>
        <v>0</v>
      </c>
      <c r="BV19" s="63">
        <f>SUM(BE19,BG19,BI19,BL19,BO19)</f>
        <v>1</v>
      </c>
      <c r="BX19" s="24" t="s">
        <v>53</v>
      </c>
      <c r="BY19" s="25">
        <v>1</v>
      </c>
      <c r="BZ19" s="2">
        <f>$BY$4-CC19-CE19-CG19</f>
        <v>0</v>
      </c>
      <c r="CA19" s="2">
        <f>$BY$4-CB19-CC19-CE19-CG19</f>
        <v>0</v>
      </c>
      <c r="CB19" s="2">
        <f>'[34]UNIT DATA'!L2</f>
        <v>0</v>
      </c>
      <c r="CC19" s="2">
        <f>'[34]UNIT DATA'!M2</f>
        <v>744</v>
      </c>
      <c r="CD19" s="63">
        <f>CC19/$BY$4</f>
        <v>1</v>
      </c>
      <c r="CE19" s="2">
        <f>'[34]UNIT DATA'!N2</f>
        <v>0</v>
      </c>
      <c r="CF19" s="63">
        <f>CE19/$BY$4</f>
        <v>0</v>
      </c>
      <c r="CG19" s="2">
        <f>'[34]UNIT DATA'!O2</f>
        <v>0</v>
      </c>
      <c r="CH19" s="63">
        <f>CG19/$BY$4</f>
        <v>0</v>
      </c>
      <c r="CI19" s="2">
        <f>'[34]UNIT DATA'!P2</f>
        <v>0</v>
      </c>
      <c r="CJ19" s="63">
        <f>BZ19/$BY$4</f>
        <v>0</v>
      </c>
      <c r="CK19" s="63">
        <f>(BZ19-CI19)/$BY$4</f>
        <v>0</v>
      </c>
      <c r="CL19" s="86">
        <f>IF((AND(CA19=0,CC19=0)),0,(CC19+CI19)/(CA19+CC19+CI19))</f>
        <v>1</v>
      </c>
      <c r="CM19" s="63">
        <f>CQ19/($BY$4*CS19)</f>
        <v>0</v>
      </c>
      <c r="CN19" s="63">
        <f>CI19/$BY$4</f>
        <v>0</v>
      </c>
      <c r="CO19" s="2">
        <f>'[34]UNIT DATA'!Q2</f>
        <v>0</v>
      </c>
      <c r="CP19" s="9">
        <f>SUM(CA19,CB19,CC19,CE19,CG19)</f>
        <v>744</v>
      </c>
      <c r="CQ19" s="22">
        <f>'[34]UNIT DATA'!$F2</f>
        <v>0</v>
      </c>
      <c r="CR19" s="2">
        <v>450</v>
      </c>
      <c r="CS19" s="2">
        <v>450</v>
      </c>
      <c r="CT19" s="2">
        <f>'[34]UNIT DATA'!$E2</f>
        <v>0</v>
      </c>
      <c r="CU19" s="63">
        <f>SUM(CD19,CF19,CH19,CK19,CN19)</f>
        <v>1</v>
      </c>
      <c r="CW19" s="24" t="s">
        <v>53</v>
      </c>
      <c r="CX19" s="25">
        <v>1</v>
      </c>
      <c r="DO19" s="9">
        <f>SUM(CZ19,DA19,DB19,DD19,DF19)</f>
        <v>0</v>
      </c>
      <c r="DQ19" s="2">
        <v>450</v>
      </c>
      <c r="DR19" s="2">
        <v>450</v>
      </c>
      <c r="DT19" s="63">
        <f>SUM(DC19,DE19,DG19,DJ19,DM19)</f>
        <v>0</v>
      </c>
      <c r="DV19" s="24" t="s">
        <v>53</v>
      </c>
      <c r="DW19" s="25">
        <v>1</v>
      </c>
      <c r="EN19" s="9">
        <f>SUM(DY19,DZ19,EA19,EC19,EE19)</f>
        <v>0</v>
      </c>
      <c r="EP19" s="2">
        <v>450</v>
      </c>
      <c r="EQ19" s="2">
        <v>450</v>
      </c>
      <c r="ES19" s="63">
        <f>SUM(EB19,ED19,EF19,EI19,EL19)</f>
        <v>0</v>
      </c>
      <c r="EU19" s="24" t="s">
        <v>53</v>
      </c>
      <c r="EV19" s="25">
        <v>1</v>
      </c>
      <c r="FM19" s="9">
        <f>SUM(EX19,EY19,EZ19,FB19,FD19)</f>
        <v>0</v>
      </c>
      <c r="FO19" s="2">
        <v>450</v>
      </c>
      <c r="FP19" s="2">
        <v>450</v>
      </c>
      <c r="FR19" s="63">
        <f>SUM(FA19,FC19,FE19,FH19,FK19)</f>
        <v>0</v>
      </c>
      <c r="FT19" s="24" t="s">
        <v>53</v>
      </c>
      <c r="FU19" s="25">
        <v>1</v>
      </c>
      <c r="GL19" s="9">
        <f>SUM(FW19,FX19,FY19,GA19,GC19)</f>
        <v>0</v>
      </c>
      <c r="GN19" s="2">
        <v>450</v>
      </c>
      <c r="GO19" s="2">
        <v>450</v>
      </c>
      <c r="GQ19" s="63">
        <f>SUM(FZ19,GB19,GD19,GG19,GJ19)</f>
        <v>0</v>
      </c>
      <c r="GS19" s="24" t="s">
        <v>53</v>
      </c>
      <c r="GT19" s="25">
        <v>1</v>
      </c>
      <c r="HK19" s="9">
        <f>SUM(GV19,GW19,GX19,GZ19,HB19)</f>
        <v>0</v>
      </c>
      <c r="HM19" s="2">
        <v>450</v>
      </c>
      <c r="HN19" s="2">
        <v>450</v>
      </c>
      <c r="HP19" s="63">
        <f>SUM(GY19,HA19,HC19,HF19,HI19)</f>
        <v>0</v>
      </c>
      <c r="HR19" s="24" t="s">
        <v>53</v>
      </c>
      <c r="HS19" s="25">
        <v>1</v>
      </c>
      <c r="IJ19" s="9">
        <f>SUM(HU19,HV19,HW19,HY19,IA19)</f>
        <v>0</v>
      </c>
      <c r="IL19" s="2">
        <v>450</v>
      </c>
      <c r="IM19" s="2">
        <v>450</v>
      </c>
      <c r="IO19" s="63">
        <f>SUM(HX19,HZ19,IB19,IE19,IH19)</f>
        <v>0</v>
      </c>
      <c r="IQ19" s="24" t="s">
        <v>53</v>
      </c>
      <c r="IR19" s="25">
        <v>1</v>
      </c>
      <c r="JI19" s="9">
        <f>SUM(IT19,IU19,IV19,IX19,IZ19)</f>
        <v>0</v>
      </c>
      <c r="JK19" s="2">
        <v>450</v>
      </c>
      <c r="JL19" s="2">
        <v>450</v>
      </c>
      <c r="JN19" s="63">
        <f>SUM(IW19,IY19,JA19,JD19,JG19)</f>
        <v>0</v>
      </c>
      <c r="JP19" s="24" t="s">
        <v>53</v>
      </c>
      <c r="JQ19" s="25">
        <v>1</v>
      </c>
      <c r="KH19" s="9">
        <f>SUM(JS19,JT19,JU19,JW19,JY19)</f>
        <v>0</v>
      </c>
      <c r="KJ19" s="2">
        <v>450</v>
      </c>
      <c r="KK19" s="2">
        <v>450</v>
      </c>
      <c r="KM19" s="63">
        <f>SUM(JV19,JX19,JZ19,KC19,KF19)</f>
        <v>0</v>
      </c>
    </row>
    <row r="20" spans="1:299" ht="14" x14ac:dyDescent="0.35">
      <c r="B20" s="25">
        <v>2</v>
      </c>
      <c r="C20" s="19">
        <f t="shared" ref="C20" si="233">$B$4-F20-H20-J20</f>
        <v>591.52</v>
      </c>
      <c r="D20" s="19">
        <f>$B$4-E20-F20-H20-J20</f>
        <v>591.52</v>
      </c>
      <c r="E20" s="2">
        <v>0</v>
      </c>
      <c r="F20" s="2">
        <v>152.47999999999999</v>
      </c>
      <c r="G20" s="63">
        <f>F20/$B$4</f>
        <v>0.20494623655913977</v>
      </c>
      <c r="H20" s="2">
        <v>0</v>
      </c>
      <c r="I20" s="63">
        <f t="shared" ref="I20" si="234">H20/$B$4</f>
        <v>0</v>
      </c>
      <c r="J20" s="19">
        <v>0</v>
      </c>
      <c r="K20" s="63">
        <f t="shared" ref="K20" si="235">J20/$B$4</f>
        <v>0</v>
      </c>
      <c r="L20" s="2">
        <v>0</v>
      </c>
      <c r="M20" s="63">
        <f>C20/$B$4</f>
        <v>0.79505376344086021</v>
      </c>
      <c r="N20" s="63">
        <f t="shared" ref="N20" si="236">(C20-L20)/$B$4</f>
        <v>0.79505376344086021</v>
      </c>
      <c r="O20" s="86">
        <f t="shared" ref="O20" si="237">IF((AND(D20=0,F20=0)),0,(F20+L20)/(D20+F20+L20))</f>
        <v>0.20494623655913977</v>
      </c>
      <c r="P20" s="63">
        <f t="shared" ref="P20" si="238">T20/($B$4*V20)</f>
        <v>0.56697388632872503</v>
      </c>
      <c r="Q20" s="63">
        <f t="shared" ref="Q20" si="239">L20/$B$4</f>
        <v>0</v>
      </c>
      <c r="R20" s="9">
        <v>1</v>
      </c>
      <c r="S20" s="9">
        <f t="shared" ref="S20" si="240">SUM(D20,E20,F20,H20,J20)</f>
        <v>744</v>
      </c>
      <c r="T20" s="38">
        <v>147640</v>
      </c>
      <c r="U20" s="2">
        <v>450</v>
      </c>
      <c r="V20" s="2">
        <v>350</v>
      </c>
      <c r="W20" s="9">
        <v>256</v>
      </c>
      <c r="X20" s="63">
        <f t="shared" ref="X20" si="241">SUM(G20,I20,K20,N20,Q20)</f>
        <v>1</v>
      </c>
      <c r="AA20" s="25">
        <v>2</v>
      </c>
      <c r="AB20" s="2">
        <f>$AA$4-AE20-AG20-AI20</f>
        <v>629.51</v>
      </c>
      <c r="AC20" s="2">
        <f>$AA$4-AD20-AE20-AG20-AI20</f>
        <v>629.51</v>
      </c>
      <c r="AD20" s="19">
        <v>0</v>
      </c>
      <c r="AE20" s="2">
        <v>114.49</v>
      </c>
      <c r="AF20" s="63">
        <f t="shared" ref="AF20:AJ20" si="242">AE20/$AA$4</f>
        <v>0.15388440860215052</v>
      </c>
      <c r="AG20" s="19">
        <v>0</v>
      </c>
      <c r="AH20" s="63">
        <f t="shared" si="242"/>
        <v>0</v>
      </c>
      <c r="AI20" s="19">
        <v>0</v>
      </c>
      <c r="AJ20" s="63">
        <f t="shared" si="242"/>
        <v>0</v>
      </c>
      <c r="AK20" s="2">
        <v>139.62</v>
      </c>
      <c r="AL20" s="63">
        <f t="shared" ref="AL20" si="243">AB20/$AA$4</f>
        <v>0.84611559139784942</v>
      </c>
      <c r="AM20" s="63">
        <f t="shared" ref="AM20" si="244">(AB20-AK20)/$AA$4</f>
        <v>0.65845430107526881</v>
      </c>
      <c r="AN20" s="86">
        <f t="shared" ref="AN20" si="245">IF((AND(AC20=0,AE20=0)),0,(AE20+AK20)/(AC20+AE20+AK20))</f>
        <v>0.28757837079287479</v>
      </c>
      <c r="AO20" s="63">
        <f t="shared" ref="AO20" si="246">AS20/($AA$4*AU20)</f>
        <v>0.55583717357910911</v>
      </c>
      <c r="AP20" s="63">
        <f t="shared" ref="AP20" si="247">AK20/$AA$4</f>
        <v>0.18766129032258067</v>
      </c>
      <c r="AQ20" s="2">
        <v>4</v>
      </c>
      <c r="AR20" s="9">
        <f t="shared" ref="AR20" si="248">SUM(AC20,AD20,AE20,AG20,AI20)</f>
        <v>744</v>
      </c>
      <c r="AS20" s="13">
        <v>144740</v>
      </c>
      <c r="AT20" s="2">
        <v>450</v>
      </c>
      <c r="AU20" s="2">
        <v>350</v>
      </c>
      <c r="AV20" s="2">
        <v>350</v>
      </c>
      <c r="AW20" s="63">
        <f t="shared" ref="AW20" si="249">SUM(AF20,AH20,AJ20,AM20,AP20)</f>
        <v>1</v>
      </c>
      <c r="AZ20" s="25">
        <v>2</v>
      </c>
      <c r="BA20" s="2">
        <f>$AZ$4-BD20-BF20-BH20</f>
        <v>717.63</v>
      </c>
      <c r="BB20" s="2">
        <f>$AZ$4-BC20-BD20-BF20-BH20</f>
        <v>717.63</v>
      </c>
      <c r="BC20" s="2">
        <f>'[33]UNIT DATA'!L3</f>
        <v>0</v>
      </c>
      <c r="BD20" s="2">
        <f>'[33]UNIT DATA'!M3</f>
        <v>2.37</v>
      </c>
      <c r="BE20" s="63">
        <f>BD20/$AZ$4</f>
        <v>3.2916666666666667E-3</v>
      </c>
      <c r="BF20" s="2">
        <f>'[33]UNIT DATA'!$N3</f>
        <v>0</v>
      </c>
      <c r="BG20" s="63">
        <f>BF20/$AZ$4</f>
        <v>0</v>
      </c>
      <c r="BH20" s="2">
        <f>'[33]UNIT DATA'!$O3</f>
        <v>0</v>
      </c>
      <c r="BI20" s="63">
        <f>BH20/$AZ$4</f>
        <v>0</v>
      </c>
      <c r="BJ20" s="2">
        <f>'[33]UNIT DATA'!$P3</f>
        <v>102.2</v>
      </c>
      <c r="BK20" s="63">
        <f>BA20/$AZ$4</f>
        <v>0.99670833333333331</v>
      </c>
      <c r="BL20" s="63">
        <f>(BA20-BJ20)/$AZ$4</f>
        <v>0.85476388888888877</v>
      </c>
      <c r="BM20" s="86">
        <f t="shared" ref="BM20" si="250">IF((AND(BB20=0,BD20=0)),0,(BD20+BJ20)/(BB20+BD20+BJ20))</f>
        <v>0.12718316711262467</v>
      </c>
      <c r="BN20" s="63">
        <f>BR20/($AZ$4*BT20)</f>
        <v>0.7176190476190476</v>
      </c>
      <c r="BO20" s="63">
        <f>BJ20/$AZ$4</f>
        <v>0.14194444444444446</v>
      </c>
      <c r="BP20" s="2">
        <v>1</v>
      </c>
      <c r="BQ20" s="9">
        <f t="shared" ref="BQ20" si="251">SUM(BB20,BC20,BD20,BF20,BH20)</f>
        <v>720</v>
      </c>
      <c r="BR20" s="44">
        <f>'[33]UNIT DATA'!$F3</f>
        <v>180840</v>
      </c>
      <c r="BS20" s="2">
        <v>450</v>
      </c>
      <c r="BT20" s="2">
        <v>350</v>
      </c>
      <c r="BU20" s="2">
        <f>'[33]UNIT DATA'!$E3</f>
        <v>350</v>
      </c>
      <c r="BV20" s="63">
        <f t="shared" ref="BV20" si="252">SUM(BE20,BG20,BI20,BL20,BO20)</f>
        <v>0.99999999999999989</v>
      </c>
      <c r="BY20" s="25">
        <v>2</v>
      </c>
      <c r="BZ20" s="2">
        <f t="shared" ref="BZ20" si="253">$BY$4-CC20-CE20-CG20</f>
        <v>608.95000000000005</v>
      </c>
      <c r="CA20" s="2">
        <f t="shared" ref="CA20" si="254">$BY$4-CB20-CC20-CE20-CG20</f>
        <v>608.95000000000005</v>
      </c>
      <c r="CB20" s="2">
        <f>'[34]UNIT DATA'!L3</f>
        <v>0</v>
      </c>
      <c r="CC20" s="2">
        <f>'[34]UNIT DATA'!M3</f>
        <v>135.05000000000001</v>
      </c>
      <c r="CD20" s="63">
        <f t="shared" ref="CD20" si="255">CC20/$BY$4</f>
        <v>0.1815188172043011</v>
      </c>
      <c r="CE20" s="2">
        <f>'[34]UNIT DATA'!N3</f>
        <v>0</v>
      </c>
      <c r="CF20" s="63">
        <f t="shared" ref="CF20" si="256">CE20/$BY$4</f>
        <v>0</v>
      </c>
      <c r="CG20" s="2">
        <f>'[34]UNIT DATA'!O3</f>
        <v>0</v>
      </c>
      <c r="CH20" s="63">
        <f t="shared" ref="CH20" si="257">CG20/$BY$4</f>
        <v>0</v>
      </c>
      <c r="CI20" s="2">
        <f>'[34]UNIT DATA'!P3</f>
        <v>0</v>
      </c>
      <c r="CJ20" s="63">
        <f t="shared" ref="CJ20" si="258">BZ20/$BY$4</f>
        <v>0.81848118279569904</v>
      </c>
      <c r="CK20" s="63">
        <f t="shared" ref="CK20" si="259">(BZ20-CI20)/$BY$4</f>
        <v>0.81848118279569904</v>
      </c>
      <c r="CL20" s="86">
        <f t="shared" ref="CL20" si="260">IF((AND(CA20=0,CC20=0)),0,(CC20+CI20)/(CA20+CC20+CI20))</f>
        <v>0.1815188172043011</v>
      </c>
      <c r="CM20" s="63">
        <f t="shared" ref="CM20" si="261">CQ20/($BY$4*CS20)</f>
        <v>0.59930875576036868</v>
      </c>
      <c r="CN20" s="63">
        <f t="shared" ref="CN20" si="262">CI20/$BY$4</f>
        <v>0</v>
      </c>
      <c r="CO20" s="2">
        <f>'[34]UNIT DATA'!Q3</f>
        <v>1</v>
      </c>
      <c r="CP20" s="9">
        <f t="shared" ref="CP20" si="263">SUM(CA20,CB20,CC20,CE20,CG20)</f>
        <v>744</v>
      </c>
      <c r="CQ20" s="22">
        <f>'[34]UNIT DATA'!$F3</f>
        <v>156060</v>
      </c>
      <c r="CR20" s="2">
        <v>450</v>
      </c>
      <c r="CS20" s="2">
        <v>350</v>
      </c>
      <c r="CT20" s="2">
        <f>'[34]UNIT DATA'!$E3</f>
        <v>350</v>
      </c>
      <c r="CU20" s="63">
        <f t="shared" ref="CU20" si="264">SUM(CD20,CF20,CH20,CK20,CN20)</f>
        <v>1.0000000000000002</v>
      </c>
      <c r="CX20" s="25">
        <v>2</v>
      </c>
      <c r="DO20" s="9">
        <f t="shared" ref="DO20" si="265">SUM(CZ20,DA20,DB20,DD20,DF20)</f>
        <v>0</v>
      </c>
      <c r="DQ20" s="2">
        <v>450</v>
      </c>
      <c r="DR20" s="2">
        <v>350</v>
      </c>
      <c r="DT20" s="63">
        <f t="shared" ref="DT20" si="266">SUM(DC20,DE20,DG20,DJ20,DM20)</f>
        <v>0</v>
      </c>
      <c r="DW20" s="25">
        <v>2</v>
      </c>
      <c r="EN20" s="9">
        <f t="shared" ref="EN20" si="267">SUM(DY20,DZ20,EA20,EC20,EE20)</f>
        <v>0</v>
      </c>
      <c r="EP20" s="2">
        <v>450</v>
      </c>
      <c r="EQ20" s="2">
        <v>350</v>
      </c>
      <c r="ES20" s="63">
        <f t="shared" ref="ES20" si="268">SUM(EB20,ED20,EF20,EI20,EL20)</f>
        <v>0</v>
      </c>
      <c r="EV20" s="25">
        <v>2</v>
      </c>
      <c r="FM20" s="9">
        <f t="shared" ref="FM20" si="269">SUM(EX20,EY20,EZ20,FB20,FD20)</f>
        <v>0</v>
      </c>
      <c r="FO20" s="2">
        <v>450</v>
      </c>
      <c r="FP20" s="2">
        <v>350</v>
      </c>
      <c r="FR20" s="63">
        <f t="shared" ref="FR20" si="270">SUM(FA20,FC20,FE20,FH20,FK20)</f>
        <v>0</v>
      </c>
      <c r="FU20" s="25">
        <v>2</v>
      </c>
      <c r="GL20" s="9">
        <f t="shared" ref="GL20" si="271">SUM(FW20,FX20,FY20,GA20,GC20)</f>
        <v>0</v>
      </c>
      <c r="GN20" s="2">
        <v>450</v>
      </c>
      <c r="GO20" s="2">
        <v>350</v>
      </c>
      <c r="GQ20" s="63">
        <f t="shared" ref="GQ20" si="272">SUM(FZ20,GB20,GD20,GG20,GJ20)</f>
        <v>0</v>
      </c>
      <c r="GT20" s="25">
        <v>2</v>
      </c>
      <c r="HK20" s="9">
        <f t="shared" ref="HK20" si="273">SUM(GV20,GW20,GX20,GZ20,HB20)</f>
        <v>0</v>
      </c>
      <c r="HM20" s="2">
        <v>450</v>
      </c>
      <c r="HN20" s="2">
        <v>350</v>
      </c>
      <c r="HP20" s="63">
        <f t="shared" ref="HP20" si="274">SUM(GY20,HA20,HC20,HF20,HI20)</f>
        <v>0</v>
      </c>
      <c r="HS20" s="25">
        <v>2</v>
      </c>
      <c r="IJ20" s="9">
        <f t="shared" ref="IJ20" si="275">SUM(HU20,HV20,HW20,HY20,IA20)</f>
        <v>0</v>
      </c>
      <c r="IL20" s="2">
        <v>450</v>
      </c>
      <c r="IM20" s="2">
        <v>350</v>
      </c>
      <c r="IO20" s="63">
        <f t="shared" ref="IO20" si="276">SUM(HX20,HZ20,IB20,IE20,IH20)</f>
        <v>0</v>
      </c>
      <c r="IR20" s="25">
        <v>2</v>
      </c>
      <c r="JI20" s="9">
        <f t="shared" ref="JI20" si="277">SUM(IT20,IU20,IV20,IX20,IZ20)</f>
        <v>0</v>
      </c>
      <c r="JK20" s="2">
        <v>450</v>
      </c>
      <c r="JL20" s="2">
        <v>350</v>
      </c>
      <c r="JN20" s="63">
        <f t="shared" ref="JN20" si="278">SUM(IW20,IY20,JA20,JD20,JG20)</f>
        <v>0</v>
      </c>
      <c r="JQ20" s="25">
        <v>2</v>
      </c>
      <c r="KH20" s="9">
        <f t="shared" ref="KH20" si="279">SUM(JS20,JT20,JU20,JW20,JY20)</f>
        <v>0</v>
      </c>
      <c r="KJ20" s="2">
        <v>450</v>
      </c>
      <c r="KK20" s="2">
        <v>350</v>
      </c>
      <c r="KM20" s="63">
        <f t="shared" ref="KM20" si="280">SUM(JV20,JX20,JZ20,KC20,KF20)</f>
        <v>0</v>
      </c>
    </row>
    <row r="21" spans="1:299" ht="14" hidden="1" x14ac:dyDescent="0.35">
      <c r="B21" s="49" t="s">
        <v>45</v>
      </c>
      <c r="C21" s="10">
        <f>SUM(C19:C20)</f>
        <v>591.52</v>
      </c>
      <c r="D21" s="10">
        <f t="shared" ref="D21" si="281">SUM(D19:D20)</f>
        <v>591.52</v>
      </c>
      <c r="E21" s="10">
        <f>SUM(E19:E20)</f>
        <v>0</v>
      </c>
      <c r="F21" s="10">
        <f t="shared" ref="F21" si="282">SUM(F19:F20)</f>
        <v>896.48</v>
      </c>
      <c r="G21" s="37">
        <f>(G19*V19+G20*V20)/V21</f>
        <v>0.65216397849462371</v>
      </c>
      <c r="H21" s="10">
        <f t="shared" ref="H21:L21" si="283">SUM(H19:H20)</f>
        <v>0</v>
      </c>
      <c r="I21" s="37">
        <f>(I19*V19+I20*V20)/V21</f>
        <v>0</v>
      </c>
      <c r="J21" s="11">
        <f>SUM(J19:J20)</f>
        <v>0</v>
      </c>
      <c r="K21" s="37">
        <f>(K19*V19+K20*V20)/V21</f>
        <v>0</v>
      </c>
      <c r="L21" s="10">
        <f t="shared" si="283"/>
        <v>0</v>
      </c>
      <c r="M21" s="37">
        <f>(M19*V19+M20*V20)/V21</f>
        <v>0.34783602150537635</v>
      </c>
      <c r="N21" s="123">
        <f>(N19*V19+N20*V20)/V21</f>
        <v>0.34783602150537635</v>
      </c>
      <c r="O21" s="48">
        <f>(O19*V19+O20*V20)/V21</f>
        <v>0.65216397849462371</v>
      </c>
      <c r="P21" s="48">
        <f>(P19*V19+P20*V20)/V21</f>
        <v>0.2480510752688172</v>
      </c>
      <c r="Q21" s="48">
        <f>(Q19*V19+Q20*V20)/V21</f>
        <v>0</v>
      </c>
      <c r="R21" s="23">
        <f t="shared" ref="R21:W21" si="284">SUM(R19:R20)</f>
        <v>1</v>
      </c>
      <c r="S21" s="52">
        <f t="shared" si="284"/>
        <v>1488</v>
      </c>
      <c r="T21" s="42">
        <f t="shared" si="284"/>
        <v>147640</v>
      </c>
      <c r="U21" s="32">
        <f t="shared" si="284"/>
        <v>900</v>
      </c>
      <c r="V21" s="32">
        <f t="shared" si="284"/>
        <v>800</v>
      </c>
      <c r="W21" s="32">
        <f t="shared" si="284"/>
        <v>666</v>
      </c>
      <c r="AA21" s="49" t="s">
        <v>45</v>
      </c>
      <c r="AB21" s="11">
        <f>SUM(AB19:AB20)</f>
        <v>629.51</v>
      </c>
      <c r="AC21" s="11">
        <f t="shared" ref="AC21" si="285">SUM(AC19:AC20)</f>
        <v>629.51</v>
      </c>
      <c r="AD21" s="11">
        <f>SUM(AD19:AD20)</f>
        <v>0</v>
      </c>
      <c r="AE21" s="11">
        <f t="shared" ref="AE21" si="286">SUM(AE19:AE20)</f>
        <v>858.49</v>
      </c>
      <c r="AF21" s="37">
        <f>(AF19*$AU$19+AF20*$AU$20)/$AU$21</f>
        <v>0.62982442876344091</v>
      </c>
      <c r="AG21" s="11">
        <f t="shared" ref="AG21" si="287">SUM(AG19:AG20)</f>
        <v>0</v>
      </c>
      <c r="AH21" s="37">
        <f>(AH19*$AU$19+AH20*$AU$20)/$AU$21</f>
        <v>0</v>
      </c>
      <c r="AI21" s="11">
        <f>SUM(AI19:AI20)</f>
        <v>0</v>
      </c>
      <c r="AJ21" s="37">
        <f>(AJ19*$AU$19+AJ20*$AU$20)/$AU$21</f>
        <v>0</v>
      </c>
      <c r="AK21" s="11">
        <f>SUM(AK19:AK20)</f>
        <v>139.62</v>
      </c>
      <c r="AL21" s="37">
        <f>(AL19*$AU$19+AL20*$AU$20)/$AU$21</f>
        <v>0.37017557123655914</v>
      </c>
      <c r="AM21" s="37">
        <f t="shared" ref="AM21:AP21" si="288">(AM19*$AU$19+AM20*$AU$20)/$AU$21</f>
        <v>0.28807375672043012</v>
      </c>
      <c r="AN21" s="37">
        <f t="shared" si="288"/>
        <v>0.68831553722188277</v>
      </c>
      <c r="AO21" s="37">
        <f t="shared" si="288"/>
        <v>0.24317876344086023</v>
      </c>
      <c r="AP21" s="37">
        <f t="shared" si="288"/>
        <v>8.2101814516129037E-2</v>
      </c>
      <c r="AQ21" s="32">
        <f>SUM(AQ19:AQ20)</f>
        <v>4</v>
      </c>
      <c r="AR21" s="52">
        <f>SUM(AR19:AR20)</f>
        <v>1488</v>
      </c>
      <c r="AS21" s="52">
        <f t="shared" ref="AS21" si="289">SUM(AS19:AS20)</f>
        <v>144740</v>
      </c>
      <c r="AT21" s="32">
        <f>SUM(AT19:AT20)</f>
        <v>900</v>
      </c>
      <c r="AU21" s="32">
        <f>SUM(AU19:AU20)</f>
        <v>800</v>
      </c>
      <c r="AV21" s="32">
        <f>SUM(AV19:AV20)</f>
        <v>350</v>
      </c>
      <c r="AZ21" s="49" t="s">
        <v>45</v>
      </c>
      <c r="BA21" s="11">
        <f>SUM(BA19:BA20)</f>
        <v>717.63</v>
      </c>
      <c r="BB21" s="11">
        <f t="shared" ref="BB21" si="290">SUM(BB19:BB20)</f>
        <v>717.63</v>
      </c>
      <c r="BC21" s="11">
        <f>SUM(BC19:BC20)</f>
        <v>0</v>
      </c>
      <c r="BD21" s="11">
        <f t="shared" ref="BD21:BJ21" si="291">SUM(BD19:BD20)</f>
        <v>722.37</v>
      </c>
      <c r="BE21" s="37">
        <f>(BE19*$BT19+BE20*$BT20)/$BT21</f>
        <v>0.56394010416666662</v>
      </c>
      <c r="BF21" s="11">
        <f t="shared" si="291"/>
        <v>0</v>
      </c>
      <c r="BG21" s="37">
        <f>(BG19*$BT$19+BG20*$BT$20)/$BT$21</f>
        <v>0</v>
      </c>
      <c r="BH21" s="11">
        <f t="shared" si="291"/>
        <v>0</v>
      </c>
      <c r="BI21" s="37">
        <f>(BI19*$BT$19+BI20*$BT$20)/$BT$21</f>
        <v>0</v>
      </c>
      <c r="BJ21" s="11">
        <f t="shared" si="291"/>
        <v>102.2</v>
      </c>
      <c r="BK21" s="37">
        <f>(BK19*$BT$19+BK20*$BT$20)/$BT$21</f>
        <v>0.43605989583333332</v>
      </c>
      <c r="BL21" s="37">
        <f>(BL19*$BT19+BL20*$BT20)/$BT21</f>
        <v>0.37395920138888883</v>
      </c>
      <c r="BM21" s="37">
        <f t="shared" ref="BM21:BO21" si="292">(BM19*$BT$19+BM20*$BT$20)/$BT$21</f>
        <v>0.61814263561177329</v>
      </c>
      <c r="BN21" s="37">
        <f t="shared" si="292"/>
        <v>0.31395833333333334</v>
      </c>
      <c r="BO21" s="37">
        <f t="shared" si="292"/>
        <v>6.2100694444444444E-2</v>
      </c>
      <c r="BP21" s="32">
        <f t="shared" ref="BP21" si="293">SUM(BP19:BP20)</f>
        <v>1</v>
      </c>
      <c r="BQ21" s="52">
        <f>SUM(BQ19:BQ20)</f>
        <v>1440</v>
      </c>
      <c r="BR21" s="98">
        <f t="shared" ref="BR21" si="294">SUM(BR19:BR20)</f>
        <v>180840</v>
      </c>
      <c r="BS21" s="32">
        <f>SUM(BS19:BS20)</f>
        <v>900</v>
      </c>
      <c r="BT21" s="32">
        <f>SUM(BT19:BT20)</f>
        <v>800</v>
      </c>
      <c r="BU21" s="32">
        <f t="shared" ref="BU21" si="295">SUM(BU19:BU20)</f>
        <v>350</v>
      </c>
      <c r="BV21" s="96"/>
      <c r="BY21" s="49" t="s">
        <v>45</v>
      </c>
      <c r="BZ21" s="52">
        <f>SUM(BZ19:BZ20)</f>
        <v>608.95000000000005</v>
      </c>
      <c r="CA21" s="52">
        <f t="shared" ref="CA21" si="296">SUM(CA19:CA20)</f>
        <v>608.95000000000005</v>
      </c>
      <c r="CB21" s="11">
        <f>SUM(CB19:CB20)</f>
        <v>0</v>
      </c>
      <c r="CC21" s="11">
        <f t="shared" ref="CC21:CI21" si="297">SUM(CC19:CC20)</f>
        <v>879.05</v>
      </c>
      <c r="CD21" s="37">
        <f>(CD19*$CS19+CD20*$CS20)/$CS21</f>
        <v>0.64191448252688177</v>
      </c>
      <c r="CE21" s="11">
        <f t="shared" si="297"/>
        <v>0</v>
      </c>
      <c r="CF21" s="37">
        <f>(CF19*$CS19+CF20*$CS20)/$CS21</f>
        <v>0</v>
      </c>
      <c r="CG21" s="11">
        <f t="shared" si="297"/>
        <v>0</v>
      </c>
      <c r="CH21" s="37">
        <f>(CH19*$CS19+CH20*$CS20)/$CS21</f>
        <v>0</v>
      </c>
      <c r="CI21" s="11">
        <f t="shared" si="297"/>
        <v>0</v>
      </c>
      <c r="CJ21" s="37">
        <f>(CJ19*$CS19+CJ20*$CS20)/$CS21</f>
        <v>0.35808551747311834</v>
      </c>
      <c r="CK21" s="37">
        <f t="shared" ref="CK21:CN21" si="298">(CK19*$CS19+CK20*$CS20)/$CS21</f>
        <v>0.35808551747311834</v>
      </c>
      <c r="CL21" s="37">
        <f t="shared" si="298"/>
        <v>0.64191448252688177</v>
      </c>
      <c r="CM21" s="37">
        <f t="shared" si="298"/>
        <v>0.2621975806451613</v>
      </c>
      <c r="CN21" s="37">
        <f t="shared" si="298"/>
        <v>0</v>
      </c>
      <c r="CO21" s="32">
        <f t="shared" ref="CO21" si="299">SUM(CO19:CO20)</f>
        <v>1</v>
      </c>
      <c r="CP21" s="52">
        <f>SUM(CP19:CP20)</f>
        <v>1488</v>
      </c>
      <c r="CQ21" s="14">
        <f t="shared" ref="CQ21" si="300">SUM(CQ19:CQ20)</f>
        <v>156060</v>
      </c>
      <c r="CR21" s="32">
        <f>SUM(CR19:CR20)</f>
        <v>900</v>
      </c>
      <c r="CS21" s="32">
        <v>800</v>
      </c>
      <c r="CT21" s="52">
        <f t="shared" ref="CT21" si="301">SUM(CT19:CT20)</f>
        <v>350</v>
      </c>
      <c r="CX21" s="49" t="s">
        <v>45</v>
      </c>
      <c r="CY21" s="11">
        <f>SUM(CY19:CY20)</f>
        <v>0</v>
      </c>
      <c r="CZ21" s="11">
        <f t="shared" ref="CZ21" si="302">SUM(CZ19:CZ20)</f>
        <v>0</v>
      </c>
      <c r="DA21" s="11">
        <f>SUM(DA19:DA20)</f>
        <v>0</v>
      </c>
      <c r="DB21" s="11">
        <f t="shared" ref="DB21" si="303">SUM(DB19:DB20)</f>
        <v>0</v>
      </c>
      <c r="DO21" s="52">
        <f>SUM(DO19:DO20)</f>
        <v>0</v>
      </c>
      <c r="DQ21" s="32">
        <f>SUM(DQ19:DQ20)</f>
        <v>900</v>
      </c>
      <c r="DR21" s="32">
        <v>800</v>
      </c>
      <c r="DW21" s="49" t="s">
        <v>45</v>
      </c>
      <c r="DX21" s="11">
        <f>SUM(DX19:DX20)</f>
        <v>0</v>
      </c>
      <c r="DY21" s="11">
        <f t="shared" ref="DY21" si="304">SUM(DY19:DY20)</f>
        <v>0</v>
      </c>
      <c r="DZ21" s="11">
        <f>SUM(DZ19:DZ20)</f>
        <v>0</v>
      </c>
      <c r="EA21" s="11">
        <f t="shared" ref="EA21" si="305">SUM(EA19:EA20)</f>
        <v>0</v>
      </c>
      <c r="EN21" s="52">
        <f>SUM(EN19:EN20)</f>
        <v>0</v>
      </c>
      <c r="EP21" s="32">
        <f>SUM(EP19:EP20)</f>
        <v>900</v>
      </c>
      <c r="EQ21" s="32">
        <v>800</v>
      </c>
      <c r="EV21" s="49" t="s">
        <v>45</v>
      </c>
      <c r="EW21" s="11">
        <f>SUM(EW19:EW20)</f>
        <v>0</v>
      </c>
      <c r="EX21" s="11">
        <f t="shared" ref="EX21" si="306">SUM(EX19:EX20)</f>
        <v>0</v>
      </c>
      <c r="EY21" s="11">
        <f>SUM(EY19:EY20)</f>
        <v>0</v>
      </c>
      <c r="EZ21" s="11">
        <f t="shared" ref="EZ21" si="307">SUM(EZ19:EZ20)</f>
        <v>0</v>
      </c>
      <c r="FM21" s="52">
        <f>SUM(FM19:FM20)</f>
        <v>0</v>
      </c>
      <c r="FO21" s="32">
        <f>SUM(FO19:FO20)</f>
        <v>900</v>
      </c>
      <c r="FP21" s="32">
        <v>800</v>
      </c>
      <c r="FU21" s="49" t="s">
        <v>45</v>
      </c>
      <c r="FV21" s="11">
        <f>SUM(FV19:FV20)</f>
        <v>0</v>
      </c>
      <c r="FW21" s="11">
        <f t="shared" ref="FW21" si="308">SUM(FW19:FW20)</f>
        <v>0</v>
      </c>
      <c r="FX21" s="11">
        <f>SUM(FX19:FX20)</f>
        <v>0</v>
      </c>
      <c r="FY21" s="11">
        <f t="shared" ref="FY21" si="309">SUM(FY19:FY20)</f>
        <v>0</v>
      </c>
      <c r="GL21" s="52">
        <f>SUM(GL19:GL20)</f>
        <v>0</v>
      </c>
      <c r="GN21" s="32">
        <f>SUM(GN19:GN20)</f>
        <v>900</v>
      </c>
      <c r="GO21" s="32">
        <v>800</v>
      </c>
      <c r="GT21" s="49" t="s">
        <v>45</v>
      </c>
      <c r="GU21" s="11">
        <f>SUM(GU19:GU20)</f>
        <v>0</v>
      </c>
      <c r="GV21" s="11">
        <f t="shared" ref="GV21" si="310">SUM(GV19:GV20)</f>
        <v>0</v>
      </c>
      <c r="GW21" s="11">
        <f>SUM(GW19:GW20)</f>
        <v>0</v>
      </c>
      <c r="GX21" s="11">
        <f t="shared" ref="GX21" si="311">SUM(GX19:GX20)</f>
        <v>0</v>
      </c>
      <c r="HK21" s="52">
        <f>SUM(HK19:HK20)</f>
        <v>0</v>
      </c>
      <c r="HM21" s="32">
        <f>SUM(HM19:HM20)</f>
        <v>900</v>
      </c>
      <c r="HN21" s="32">
        <v>800</v>
      </c>
      <c r="HS21" s="49" t="s">
        <v>45</v>
      </c>
      <c r="HT21" s="11">
        <f>SUM(HT19:HT20)</f>
        <v>0</v>
      </c>
      <c r="HU21" s="11">
        <f t="shared" ref="HU21" si="312">SUM(HU19:HU20)</f>
        <v>0</v>
      </c>
      <c r="HV21" s="11">
        <f>SUM(HV19:HV20)</f>
        <v>0</v>
      </c>
      <c r="HW21" s="11">
        <f t="shared" ref="HW21" si="313">SUM(HW19:HW20)</f>
        <v>0</v>
      </c>
      <c r="IJ21" s="52">
        <f>SUM(IJ19:IJ20)</f>
        <v>0</v>
      </c>
      <c r="IL21" s="32">
        <f>SUM(IL19:IL20)</f>
        <v>900</v>
      </c>
      <c r="IM21" s="32">
        <v>800</v>
      </c>
      <c r="IR21" s="49" t="s">
        <v>45</v>
      </c>
      <c r="IS21" s="11">
        <f>SUM(IS19:IS20)</f>
        <v>0</v>
      </c>
      <c r="IT21" s="11">
        <f t="shared" ref="IT21" si="314">SUM(IT19:IT20)</f>
        <v>0</v>
      </c>
      <c r="IU21" s="11">
        <f>SUM(IU19:IU20)</f>
        <v>0</v>
      </c>
      <c r="IV21" s="11">
        <f t="shared" ref="IV21" si="315">SUM(IV19:IV20)</f>
        <v>0</v>
      </c>
      <c r="JI21" s="52">
        <f>SUM(JI19:JI20)</f>
        <v>0</v>
      </c>
      <c r="JK21" s="32">
        <f>SUM(JK19:JK20)</f>
        <v>900</v>
      </c>
      <c r="JL21" s="32">
        <v>800</v>
      </c>
      <c r="JQ21" s="49" t="s">
        <v>45</v>
      </c>
      <c r="JR21" s="11">
        <f>SUM(JR19:JR20)</f>
        <v>0</v>
      </c>
      <c r="JS21" s="11">
        <f t="shared" ref="JS21" si="316">SUM(JS19:JS20)</f>
        <v>0</v>
      </c>
      <c r="JT21" s="11">
        <f>SUM(JT19:JT20)</f>
        <v>0</v>
      </c>
      <c r="JU21" s="11">
        <f t="shared" ref="JU21" si="317">SUM(JU19:JU20)</f>
        <v>0</v>
      </c>
      <c r="KH21" s="52">
        <f>SUM(KH19:KH20)</f>
        <v>0</v>
      </c>
      <c r="KJ21" s="32">
        <f>SUM(KJ19:KJ20)</f>
        <v>900</v>
      </c>
      <c r="KK21" s="32">
        <v>800</v>
      </c>
    </row>
    <row r="22" spans="1:299" ht="28" hidden="1" x14ac:dyDescent="0.35">
      <c r="B22" s="54" t="s">
        <v>54</v>
      </c>
      <c r="C22" s="75">
        <f>SUM(C21,C18,C15,C12)</f>
        <v>5410.7</v>
      </c>
      <c r="D22" s="75">
        <f t="shared" ref="D22:L22" si="318">SUM(D21,D18,D15,D12)</f>
        <v>5350.6</v>
      </c>
      <c r="E22" s="76">
        <f t="shared" si="318"/>
        <v>60.1</v>
      </c>
      <c r="F22" s="75">
        <f t="shared" si="318"/>
        <v>1925</v>
      </c>
      <c r="G22" s="108">
        <f>(G12*$V$12+G15*$V$15+G18*$V$18+G21*$V$21)/$V$22</f>
        <v>0.33014376486534319</v>
      </c>
      <c r="H22" s="75">
        <f t="shared" si="318"/>
        <v>1488</v>
      </c>
      <c r="I22" s="108">
        <f>(I12*$V$12+I15*$V$15+I18*$V$18+I21*$V$21)/$V$22</f>
        <v>6.1019670814933764E-2</v>
      </c>
      <c r="J22" s="76">
        <f t="shared" si="318"/>
        <v>104.3</v>
      </c>
      <c r="K22" s="108">
        <f>(K12*$V$12+K15*$V$15+K18*$V$18+K21*$V$21)/$V$22</f>
        <v>5.6364201447792698E-3</v>
      </c>
      <c r="L22" s="75">
        <f t="shared" si="318"/>
        <v>822.36999999999989</v>
      </c>
      <c r="M22" s="108">
        <f>(M12*$V$12+M15*$V$15+M18*$V$18+M21*$V$21)/$V$22</f>
        <v>0.60320014417494383</v>
      </c>
      <c r="N22" s="108">
        <f>(N12*$V$12+N15*$V$15+N18*$V$18+N21*$V$21)/$V$22</f>
        <v>0.4911609382655247</v>
      </c>
      <c r="O22" s="108">
        <f>(O12*$V$12+O15*$V$15+O18*$V$18+O21*$V$21)/$V$22</f>
        <v>0.41264787943163173</v>
      </c>
      <c r="P22" s="108">
        <f>(P12*$V$12+P15*$V$15+P18*$V$18+P21*$V$21)/$V$22</f>
        <v>0.45159185972727622</v>
      </c>
      <c r="Q22" s="108">
        <f>(Q12*$V$12+Q15*$V$15+Q18*$V$18+Q21*$V$21)/$V$22</f>
        <v>0.11290094285664953</v>
      </c>
      <c r="R22" s="78">
        <f t="shared" ref="R22" si="319">SUM(R21,R18,R15,R12)</f>
        <v>14</v>
      </c>
      <c r="S22" s="79"/>
      <c r="T22" s="75">
        <f t="shared" ref="T22:W22" si="320">SUM(T21,T18,T15,T12)</f>
        <v>836937</v>
      </c>
      <c r="U22" s="79">
        <f t="shared" si="320"/>
        <v>2792</v>
      </c>
      <c r="V22" s="79">
        <f t="shared" si="320"/>
        <v>2491</v>
      </c>
      <c r="W22" s="79">
        <f t="shared" si="320"/>
        <v>1572</v>
      </c>
      <c r="AA22" s="54" t="s">
        <v>54</v>
      </c>
      <c r="AB22" s="75">
        <f>SUM(AB21,AB18,AB15,AB12)</f>
        <v>5192.66</v>
      </c>
      <c r="AC22" s="75">
        <f t="shared" ref="AC22:AK22" si="321">SUM(AC21,AC18,AC15,AC12)</f>
        <v>5132.5599999999995</v>
      </c>
      <c r="AD22" s="76">
        <f t="shared" si="321"/>
        <v>60.1</v>
      </c>
      <c r="AE22" s="75">
        <f t="shared" si="321"/>
        <v>2089.34</v>
      </c>
      <c r="AF22" s="108">
        <f>(AF12*$AU$12+AF15*$AU$15+AF18*$AU$18+AF21*$AU$21)/$AU$22</f>
        <v>0.33651370741119646</v>
      </c>
      <c r="AG22" s="75">
        <f t="shared" si="321"/>
        <v>1488</v>
      </c>
      <c r="AH22" s="108">
        <f>(AH12*$AU$12+AH15*$AU$15+AH18*$AU$18+AH21*$AU$21)/$AU$22</f>
        <v>6.1019670814933764E-2</v>
      </c>
      <c r="AI22" s="76">
        <f t="shared" si="321"/>
        <v>158</v>
      </c>
      <c r="AJ22" s="108">
        <f>(AJ12*$AU$12+AJ15*$AU$15+AJ18*$AU$18+AJ21*$AU$21)/$AU$22</f>
        <v>8.6076542218653813E-3</v>
      </c>
      <c r="AK22" s="76">
        <f t="shared" si="321"/>
        <v>485.33000000000004</v>
      </c>
      <c r="AL22" s="108">
        <f>(AL12*$AU$12+AL15*$AU$15+AL18*$AU$18+AL21*$AU$21)/$AU$22</f>
        <v>0.59385896755200429</v>
      </c>
      <c r="AM22" s="108">
        <f t="shared" ref="AM22:AP22" si="322">(AM12*$AU$12+AM15*$AU$15+AM18*$AU$18+AM21*$AU$21)/$AU$22</f>
        <v>0.52969482610516139</v>
      </c>
      <c r="AN22" s="108">
        <f t="shared" si="322"/>
        <v>0.38582817293742305</v>
      </c>
      <c r="AO22" s="108">
        <f t="shared" si="322"/>
        <v>0.46788546293538458</v>
      </c>
      <c r="AP22" s="108">
        <f t="shared" si="322"/>
        <v>6.4164141446843043E-2</v>
      </c>
      <c r="AQ22" s="78">
        <f t="shared" ref="AQ22:AV22" si="323">SUM(AQ21,AQ18,AQ15,AQ12)</f>
        <v>11</v>
      </c>
      <c r="AR22" s="79">
        <f t="shared" si="323"/>
        <v>8928</v>
      </c>
      <c r="AS22" s="79">
        <f t="shared" si="323"/>
        <v>867134</v>
      </c>
      <c r="AT22" s="79">
        <f t="shared" si="323"/>
        <v>2792</v>
      </c>
      <c r="AU22" s="79">
        <f t="shared" si="323"/>
        <v>2491</v>
      </c>
      <c r="AV22" s="79">
        <f t="shared" si="323"/>
        <v>1707</v>
      </c>
      <c r="AZ22" s="54" t="s">
        <v>54</v>
      </c>
      <c r="BA22" s="75">
        <f>SUM(BA21,BA18,BA15,BA12)</f>
        <v>5408.72</v>
      </c>
      <c r="BB22" s="75">
        <f t="shared" ref="BB22:BJ22" si="324">SUM(BB21,BB18,BB15,BB12)</f>
        <v>5406.32</v>
      </c>
      <c r="BC22" s="76">
        <f t="shared" si="324"/>
        <v>2.4</v>
      </c>
      <c r="BD22" s="75">
        <f t="shared" si="324"/>
        <v>1545.61</v>
      </c>
      <c r="BE22" s="108">
        <f>(BE12*$BT12+BE15*$BT15+BE18*$BT18+BE21*$BT21)/$BT22</f>
        <v>0.27590540389847895</v>
      </c>
      <c r="BF22" s="75">
        <f t="shared" si="324"/>
        <v>1440</v>
      </c>
      <c r="BG22" s="108">
        <f>(BG12*$BT12+BG15*$BT15+BG18*$BT18+BG21*$BT21)/$BT22</f>
        <v>6.1019670814933764E-2</v>
      </c>
      <c r="BH22" s="75">
        <f t="shared" si="324"/>
        <v>245.67000000000002</v>
      </c>
      <c r="BI22" s="108">
        <f>(BI12*$BT12+BI15*$BT15+BI18*$BT18+BI21*$BT21)/$BT22</f>
        <v>1.6483624381105313E-2</v>
      </c>
      <c r="BJ22" s="75">
        <f t="shared" si="324"/>
        <v>583.30000000000007</v>
      </c>
      <c r="BK22" s="108">
        <f>(BK12*$BT12+BK15*$BT15+BK18*$BT18+BK21*$BT21)/$BT22</f>
        <v>0.64659130090548189</v>
      </c>
      <c r="BL22" s="108">
        <f t="shared" ref="BL22:BO22" si="325">(BL12*$BT12+BL15*$BT15+BL18*$BT18+BL21*$BT21)/$BT22</f>
        <v>0.57380063227619438</v>
      </c>
      <c r="BM22" s="108">
        <f t="shared" si="325"/>
        <v>0.32815745632436588</v>
      </c>
      <c r="BN22" s="108">
        <f t="shared" si="325"/>
        <v>0.49573408715821404</v>
      </c>
      <c r="BO22" s="108">
        <f t="shared" si="325"/>
        <v>7.2790668629287666E-2</v>
      </c>
      <c r="BP22" s="78">
        <f t="shared" ref="BP22:BU22" si="326">SUM(BP21,BP18,BP15,BP12)</f>
        <v>9</v>
      </c>
      <c r="BQ22" s="79">
        <f t="shared" si="326"/>
        <v>8640</v>
      </c>
      <c r="BR22" s="103">
        <f t="shared" si="326"/>
        <v>889109</v>
      </c>
      <c r="BS22" s="79">
        <f t="shared" si="326"/>
        <v>2792</v>
      </c>
      <c r="BT22" s="79">
        <f t="shared" si="326"/>
        <v>2491</v>
      </c>
      <c r="BU22" s="79">
        <f t="shared" si="326"/>
        <v>1513</v>
      </c>
      <c r="BV22" s="59"/>
      <c r="BY22" s="54" t="s">
        <v>54</v>
      </c>
      <c r="BZ22" s="79">
        <f>SUM(BZ21,BZ18,BZ15,BZ12)</f>
        <v>6084.79</v>
      </c>
      <c r="CA22" s="79">
        <f t="shared" ref="CA22:CI22" si="327">SUM(CA21,CA18,CA15,CA12)</f>
        <v>6084.79</v>
      </c>
      <c r="CB22" s="76">
        <f t="shared" si="327"/>
        <v>0</v>
      </c>
      <c r="CC22" s="75">
        <f t="shared" si="327"/>
        <v>1355.2099999999998</v>
      </c>
      <c r="CD22" s="108">
        <f>(CD12*$CS12+CD15*$CS15+CD18*$CS18+CD21*$CS21)/$CS22</f>
        <v>0.25246179795651447</v>
      </c>
      <c r="CE22" s="79">
        <f t="shared" si="327"/>
        <v>1488</v>
      </c>
      <c r="CF22" s="108">
        <f>(CF12*$CS12+CF15*$CS15+CF18*$CS18+CF21*$CS21)/$CS22</f>
        <v>6.1019670814933764E-2</v>
      </c>
      <c r="CG22" s="75">
        <f t="shared" si="327"/>
        <v>0</v>
      </c>
      <c r="CH22" s="108">
        <f>(CH12*$CS12+CH15*$CS15+CH18*$CS18+CH21*$CS21)/$CS22</f>
        <v>0</v>
      </c>
      <c r="CI22" s="75">
        <f t="shared" si="327"/>
        <v>855.68000000000006</v>
      </c>
      <c r="CJ22" s="108">
        <f t="shared" ref="CJ22:CN22" si="328">(CJ12*$CS12+CJ15*$CS15+CJ18*$CS18+CJ21*$CS21)/$CS22</f>
        <v>0.68651853122855178</v>
      </c>
      <c r="CK22" s="108">
        <f t="shared" si="328"/>
        <v>0.59470463021716902</v>
      </c>
      <c r="CL22" s="108">
        <f t="shared" si="328"/>
        <v>0.32108557889897404</v>
      </c>
      <c r="CM22" s="108">
        <f t="shared" si="328"/>
        <v>0.53326383583049508</v>
      </c>
      <c r="CN22" s="108">
        <f t="shared" si="328"/>
        <v>9.1813901011382912E-2</v>
      </c>
      <c r="CO22" s="78">
        <f t="shared" ref="CO22:CT22" si="329">SUM(CO21,CO18,CO15,CO12)</f>
        <v>13</v>
      </c>
      <c r="CP22" s="79">
        <f t="shared" si="329"/>
        <v>8928</v>
      </c>
      <c r="CQ22" s="75">
        <f t="shared" si="329"/>
        <v>988300</v>
      </c>
      <c r="CR22" s="79">
        <f t="shared" si="329"/>
        <v>2792</v>
      </c>
      <c r="CS22" s="79">
        <f t="shared" si="329"/>
        <v>2491</v>
      </c>
      <c r="CT22" s="79">
        <f t="shared" si="329"/>
        <v>1809</v>
      </c>
      <c r="CX22" s="54" t="s">
        <v>54</v>
      </c>
      <c r="CY22" s="55">
        <f>SUM(CY21,CY18,CY15,CY12)</f>
        <v>0</v>
      </c>
      <c r="CZ22" s="55">
        <f t="shared" ref="CZ22:DB22" si="330">SUM(CZ21,CZ18,CZ15,CZ12)</f>
        <v>0</v>
      </c>
      <c r="DA22" s="56">
        <f t="shared" si="330"/>
        <v>0</v>
      </c>
      <c r="DB22" s="55">
        <f t="shared" si="330"/>
        <v>0</v>
      </c>
      <c r="DO22" s="64">
        <f t="shared" ref="DO22" si="331">SUM(DO21,DO18,DO15,DO12)</f>
        <v>0</v>
      </c>
      <c r="DQ22" s="64">
        <f t="shared" ref="DQ22" si="332">SUM(DQ21,DQ18,DQ15,DQ12)</f>
        <v>2792</v>
      </c>
      <c r="DR22" s="64">
        <v>2491</v>
      </c>
      <c r="DW22" s="54" t="s">
        <v>54</v>
      </c>
      <c r="DX22" s="55">
        <f>SUM(DX21,DX18,DX15,DX12)</f>
        <v>0</v>
      </c>
      <c r="DY22" s="55">
        <f t="shared" ref="DY22:EA22" si="333">SUM(DY21,DY18,DY15,DY12)</f>
        <v>0</v>
      </c>
      <c r="DZ22" s="56">
        <f t="shared" si="333"/>
        <v>0</v>
      </c>
      <c r="EA22" s="55">
        <f t="shared" si="333"/>
        <v>0</v>
      </c>
      <c r="EN22" s="64">
        <f t="shared" ref="EN22" si="334">SUM(EN21,EN18,EN15,EN12)</f>
        <v>0</v>
      </c>
      <c r="EP22" s="64">
        <f t="shared" ref="EP22" si="335">SUM(EP21,EP18,EP15,EP12)</f>
        <v>2792</v>
      </c>
      <c r="EQ22" s="64">
        <v>2491</v>
      </c>
      <c r="EV22" s="54" t="s">
        <v>54</v>
      </c>
      <c r="EW22" s="55">
        <f>SUM(EW21,EW18,EW15,EW12)</f>
        <v>0</v>
      </c>
      <c r="EX22" s="55">
        <f t="shared" ref="EX22:EZ22" si="336">SUM(EX21,EX18,EX15,EX12)</f>
        <v>0</v>
      </c>
      <c r="EY22" s="56">
        <f t="shared" si="336"/>
        <v>0</v>
      </c>
      <c r="EZ22" s="55">
        <f t="shared" si="336"/>
        <v>0</v>
      </c>
      <c r="FM22" s="64">
        <f t="shared" ref="FM22" si="337">SUM(FM21,FM18,FM15,FM12)</f>
        <v>0</v>
      </c>
      <c r="FO22" s="64">
        <f t="shared" ref="FO22" si="338">SUM(FO21,FO18,FO15,FO12)</f>
        <v>2792</v>
      </c>
      <c r="FP22" s="64">
        <v>2491</v>
      </c>
      <c r="FU22" s="54" t="s">
        <v>54</v>
      </c>
      <c r="FV22" s="55">
        <f>SUM(FV21,FV18,FV15,FV12)</f>
        <v>0</v>
      </c>
      <c r="FW22" s="55">
        <f t="shared" ref="FW22:FY22" si="339">SUM(FW21,FW18,FW15,FW12)</f>
        <v>0</v>
      </c>
      <c r="FX22" s="56">
        <f t="shared" si="339"/>
        <v>0</v>
      </c>
      <c r="FY22" s="55">
        <f t="shared" si="339"/>
        <v>0</v>
      </c>
      <c r="GL22" s="64">
        <f t="shared" ref="GL22" si="340">SUM(GL21,GL18,GL15,GL12)</f>
        <v>0</v>
      </c>
      <c r="GN22" s="64">
        <f t="shared" ref="GN22" si="341">SUM(GN21,GN18,GN15,GN12)</f>
        <v>2792</v>
      </c>
      <c r="GO22" s="64">
        <v>2491</v>
      </c>
      <c r="GT22" s="54" t="s">
        <v>54</v>
      </c>
      <c r="GU22" s="55">
        <f>SUM(GU21,GU18,GU15,GU12)</f>
        <v>0</v>
      </c>
      <c r="GV22" s="55">
        <f t="shared" ref="GV22:GX22" si="342">SUM(GV21,GV18,GV15,GV12)</f>
        <v>0</v>
      </c>
      <c r="GW22" s="56">
        <f t="shared" si="342"/>
        <v>0</v>
      </c>
      <c r="GX22" s="55">
        <f t="shared" si="342"/>
        <v>0</v>
      </c>
      <c r="HK22" s="64">
        <f t="shared" ref="HK22" si="343">SUM(HK21,HK18,HK15,HK12)</f>
        <v>0</v>
      </c>
      <c r="HM22" s="64">
        <f t="shared" ref="HM22" si="344">SUM(HM21,HM18,HM15,HM12)</f>
        <v>2792</v>
      </c>
      <c r="HN22" s="64">
        <v>2491</v>
      </c>
      <c r="HS22" s="54" t="s">
        <v>54</v>
      </c>
      <c r="HT22" s="55">
        <f>SUM(HT21,HT18,HT15,HT12)</f>
        <v>0</v>
      </c>
      <c r="HU22" s="55">
        <f t="shared" ref="HU22:HW22" si="345">SUM(HU21,HU18,HU15,HU12)</f>
        <v>0</v>
      </c>
      <c r="HV22" s="56">
        <f t="shared" si="345"/>
        <v>0</v>
      </c>
      <c r="HW22" s="55">
        <f t="shared" si="345"/>
        <v>0</v>
      </c>
      <c r="IJ22" s="64">
        <f t="shared" ref="IJ22" si="346">SUM(IJ21,IJ18,IJ15,IJ12)</f>
        <v>0</v>
      </c>
      <c r="IL22" s="64">
        <f t="shared" ref="IL22" si="347">SUM(IL21,IL18,IL15,IL12)</f>
        <v>2792</v>
      </c>
      <c r="IM22" s="64">
        <v>2491</v>
      </c>
      <c r="IR22" s="54" t="s">
        <v>54</v>
      </c>
      <c r="IS22" s="55">
        <f>SUM(IS21,IS18,IS15,IS12)</f>
        <v>0</v>
      </c>
      <c r="IT22" s="55">
        <f t="shared" ref="IT22:IV22" si="348">SUM(IT21,IT18,IT15,IT12)</f>
        <v>0</v>
      </c>
      <c r="IU22" s="56">
        <f t="shared" si="348"/>
        <v>0</v>
      </c>
      <c r="IV22" s="55">
        <f t="shared" si="348"/>
        <v>0</v>
      </c>
      <c r="IX22" s="55">
        <f t="shared" ref="IX22" si="349">SUM(IX21,IX18,IX15,IX12)</f>
        <v>0</v>
      </c>
      <c r="JI22" s="64">
        <f t="shared" ref="JI22" si="350">SUM(JI21,JI18,JI15,JI12)</f>
        <v>0</v>
      </c>
      <c r="JK22" s="64">
        <f t="shared" ref="JK22" si="351">SUM(JK21,JK18,JK15,JK12)</f>
        <v>2792</v>
      </c>
      <c r="JL22" s="64">
        <v>2491</v>
      </c>
      <c r="JQ22" s="54" t="s">
        <v>54</v>
      </c>
      <c r="JR22" s="55">
        <f>SUM(JR21,JR18,JR15,JR12)</f>
        <v>0</v>
      </c>
      <c r="JS22" s="55">
        <f t="shared" ref="JS22:JU22" si="352">SUM(JS21,JS18,JS15,JS12)</f>
        <v>0</v>
      </c>
      <c r="JT22" s="56">
        <f t="shared" si="352"/>
        <v>0</v>
      </c>
      <c r="JU22" s="55">
        <f t="shared" si="352"/>
        <v>0</v>
      </c>
      <c r="JW22" s="55">
        <f t="shared" ref="JW22" si="353">SUM(JW21,JW18,JW15,JW12)</f>
        <v>0</v>
      </c>
      <c r="KH22" s="64">
        <f t="shared" ref="KH22" si="354">SUM(KH21,KH18,KH15,KH12)</f>
        <v>0</v>
      </c>
      <c r="KJ22" s="64">
        <f t="shared" ref="KJ22" si="355">SUM(KJ21,KJ18,KJ15,KJ12)</f>
        <v>2792</v>
      </c>
      <c r="KK22" s="64">
        <v>2491</v>
      </c>
    </row>
    <row r="23" spans="1:299" ht="14" x14ac:dyDescent="0.35">
      <c r="A23" s="17" t="s">
        <v>55</v>
      </c>
      <c r="B23" s="2" t="s">
        <v>56</v>
      </c>
      <c r="C23" s="19">
        <f>$B$4-F23-H23-J23</f>
        <v>0</v>
      </c>
      <c r="D23" s="19">
        <f t="shared" ref="D23:D32" si="356">$B$4-E23-F23-H23-J23</f>
        <v>0</v>
      </c>
      <c r="E23" s="2">
        <v>0</v>
      </c>
      <c r="F23" s="2">
        <v>744</v>
      </c>
      <c r="G23" s="63">
        <f>F23/$B$4</f>
        <v>1</v>
      </c>
      <c r="H23" s="2">
        <v>0</v>
      </c>
      <c r="I23" s="63">
        <f>H23/$B$4</f>
        <v>0</v>
      </c>
      <c r="J23" s="19">
        <v>0</v>
      </c>
      <c r="K23" s="63">
        <f>J23/$B$4</f>
        <v>0</v>
      </c>
      <c r="L23" s="2">
        <v>0</v>
      </c>
      <c r="M23" s="63">
        <f>C23/$B$4</f>
        <v>0</v>
      </c>
      <c r="N23" s="63">
        <f>(C23-L23)/$B$4</f>
        <v>0</v>
      </c>
      <c r="O23" s="86">
        <f>IF((AND(D23=0,F23=0)),0,(F23+L23)/(D23+F23+L23))</f>
        <v>1</v>
      </c>
      <c r="P23" s="63">
        <f>T23/($B$4*V23)</f>
        <v>0</v>
      </c>
      <c r="Q23" s="63">
        <f>L23/$B$4</f>
        <v>0</v>
      </c>
      <c r="R23" s="9">
        <v>0</v>
      </c>
      <c r="S23" s="9">
        <f>SUM(D23,E23,F23,H23,J23)</f>
        <v>744</v>
      </c>
      <c r="T23" s="33">
        <v>0</v>
      </c>
      <c r="U23" s="2">
        <v>96</v>
      </c>
      <c r="V23" s="2">
        <v>96</v>
      </c>
      <c r="W23" s="2">
        <v>0</v>
      </c>
      <c r="X23" s="63">
        <f>SUM(G23,I23,K23,N23,Q23)</f>
        <v>1</v>
      </c>
      <c r="Z23" s="17" t="s">
        <v>55</v>
      </c>
      <c r="AA23" s="2" t="s">
        <v>56</v>
      </c>
      <c r="AB23" s="19">
        <f>$AA$4-AE23-AG23-AI23</f>
        <v>0</v>
      </c>
      <c r="AC23" s="19">
        <f t="shared" ref="AC23:AC32" si="357">$AA$4-AD23-AE23-AG23-AI23</f>
        <v>0</v>
      </c>
      <c r="AD23" s="2">
        <v>0</v>
      </c>
      <c r="AE23" s="2">
        <v>744</v>
      </c>
      <c r="AF23" s="63">
        <f>AE23/$AA$4</f>
        <v>1</v>
      </c>
      <c r="AG23" s="2">
        <v>0</v>
      </c>
      <c r="AH23" s="63">
        <f>AG23/$AA$4</f>
        <v>0</v>
      </c>
      <c r="AI23" s="2">
        <v>0</v>
      </c>
      <c r="AJ23" s="63">
        <f>AI23/$AA$4</f>
        <v>0</v>
      </c>
      <c r="AK23" s="2">
        <v>0</v>
      </c>
      <c r="AL23" s="63">
        <f>AB23/$AA$4</f>
        <v>0</v>
      </c>
      <c r="AM23" s="63">
        <f>(AB23-AK23)/$AA$4</f>
        <v>0</v>
      </c>
      <c r="AN23" s="86">
        <f>IF((AND(AC23=0,AE23=0)),0,(AE23+AK23)/(AC23+AE23+AK23))</f>
        <v>1</v>
      </c>
      <c r="AO23" s="63">
        <f>AS23/($AA$4*AU23)</f>
        <v>0</v>
      </c>
      <c r="AP23" s="63">
        <f>AK23/$AA$4</f>
        <v>0</v>
      </c>
      <c r="AQ23" s="2">
        <v>0</v>
      </c>
      <c r="AR23" s="9">
        <f>SUM(AC23,AD23,AE23,AG23,AI23)</f>
        <v>744</v>
      </c>
      <c r="AS23" s="2">
        <v>0</v>
      </c>
      <c r="AT23" s="2">
        <v>96</v>
      </c>
      <c r="AU23" s="2">
        <v>96</v>
      </c>
      <c r="AV23" s="2">
        <v>0</v>
      </c>
      <c r="AW23" s="63">
        <f>SUM(AF23,AH23,AJ23,AM23,AP23)</f>
        <v>1</v>
      </c>
      <c r="AY23" s="17" t="s">
        <v>55</v>
      </c>
      <c r="AZ23" s="2" t="s">
        <v>56</v>
      </c>
      <c r="BA23" s="2">
        <f>$AZ$4-BD23-BF23-BH23</f>
        <v>27.299999999999955</v>
      </c>
      <c r="BB23" s="2">
        <f>$AZ$4-BC23-BD23-BF23-BH23</f>
        <v>0</v>
      </c>
      <c r="BC23" s="2">
        <f>'[35]UNIT DATA'!L2</f>
        <v>27.3</v>
      </c>
      <c r="BD23" s="2">
        <f>'[35]UNIT DATA'!M2</f>
        <v>692.7</v>
      </c>
      <c r="BE23" s="63">
        <f>BD23/$AZ$4</f>
        <v>0.9620833333333334</v>
      </c>
      <c r="BF23" s="2">
        <f>'[35]UNIT DATA'!$N2</f>
        <v>0</v>
      </c>
      <c r="BG23" s="63">
        <f>BF23/$AZ$4</f>
        <v>0</v>
      </c>
      <c r="BH23" s="2">
        <f>'[35]UNIT DATA'!$O2</f>
        <v>0</v>
      </c>
      <c r="BI23" s="63">
        <f>BH23/$AZ$4</f>
        <v>0</v>
      </c>
      <c r="BJ23" s="2">
        <f>'[35]UNIT DATA'!$P2</f>
        <v>0</v>
      </c>
      <c r="BK23" s="63">
        <f>BA23/$AZ$4</f>
        <v>3.7916666666666606E-2</v>
      </c>
      <c r="BL23" s="63">
        <f>(BA23-BJ23)/$AZ$4</f>
        <v>3.7916666666666606E-2</v>
      </c>
      <c r="BM23" s="86">
        <f>IF((AND(BB23=0,BD23=0)),0,(BD23+BJ23)/(BB23+BD23+BJ23))</f>
        <v>1</v>
      </c>
      <c r="BN23" s="63">
        <f>BR23/($AZ$4*BT23)</f>
        <v>0</v>
      </c>
      <c r="BO23" s="63">
        <f>BJ23/$AZ$4</f>
        <v>0</v>
      </c>
      <c r="BP23" s="2">
        <f>'[35]UNIT DATA'!$Q2</f>
        <v>0</v>
      </c>
      <c r="BQ23" s="9">
        <f>SUM(BB23,BC23,BD23,BF23,BH23)</f>
        <v>720</v>
      </c>
      <c r="BR23" s="27">
        <v>0</v>
      </c>
      <c r="BS23" s="2">
        <v>96</v>
      </c>
      <c r="BT23" s="2">
        <v>96</v>
      </c>
      <c r="BU23" s="2">
        <f>'[35]UNIT DATA'!$E2</f>
        <v>0</v>
      </c>
      <c r="BV23" s="63">
        <f>SUM(BE23,BG23,BI23,BL23,BO23)</f>
        <v>1</v>
      </c>
      <c r="BX23" s="17" t="s">
        <v>55</v>
      </c>
      <c r="BY23" s="2" t="s">
        <v>56</v>
      </c>
      <c r="BZ23" s="2">
        <f>$BY$4-CC23-CE23-CG23</f>
        <v>0</v>
      </c>
      <c r="CA23" s="2">
        <f>$BY$4-CB23-CC23-CE23-CG23</f>
        <v>0</v>
      </c>
      <c r="CB23" s="2">
        <f>'[36]UNIT DATA'!L2</f>
        <v>0</v>
      </c>
      <c r="CC23" s="2">
        <f>'[36]UNIT DATA'!M2</f>
        <v>744</v>
      </c>
      <c r="CD23" s="63">
        <f>CC23/$BY$4</f>
        <v>1</v>
      </c>
      <c r="CE23" s="2">
        <f>'[36]UNIT DATA'!$N2</f>
        <v>0</v>
      </c>
      <c r="CF23" s="63">
        <f>CE23/$BY$4</f>
        <v>0</v>
      </c>
      <c r="CG23" s="2">
        <f>'[36]UNIT DATA'!$O2</f>
        <v>0</v>
      </c>
      <c r="CH23" s="63">
        <f>CG23/$BY$4</f>
        <v>0</v>
      </c>
      <c r="CI23" s="2">
        <f>'[36]UNIT DATA'!$P2</f>
        <v>0</v>
      </c>
      <c r="CJ23" s="63">
        <f>BZ23/$BY$4</f>
        <v>0</v>
      </c>
      <c r="CK23" s="63">
        <f>(BZ23-CI23)/$BY$4</f>
        <v>0</v>
      </c>
      <c r="CL23" s="86">
        <f>IF((AND(CA23=0,CC23=0)),0,(CC23+CI23)/(CA23+CC23+CI23))</f>
        <v>1</v>
      </c>
      <c r="CM23" s="63">
        <f>CQ23/($BY$4*CS23)</f>
        <v>0</v>
      </c>
      <c r="CN23" s="63">
        <f>CI23/$BY$4</f>
        <v>0</v>
      </c>
      <c r="CO23" s="2">
        <f>'[36]UNIT DATA'!$Q2</f>
        <v>0</v>
      </c>
      <c r="CP23" s="9">
        <f>SUM(CA23,CB23,CC23,CE23,CG23)</f>
        <v>744</v>
      </c>
      <c r="CQ23" s="2">
        <f>'[36]UNIT DATA'!$F2</f>
        <v>0</v>
      </c>
      <c r="CR23" s="2">
        <v>96</v>
      </c>
      <c r="CS23" s="2">
        <v>96</v>
      </c>
      <c r="CT23" s="2">
        <f>'[36]UNIT DATA'!$E2</f>
        <v>0</v>
      </c>
      <c r="CU23" s="63">
        <f>SUM(CD23,CF23,CH23,CK23,CN23)</f>
        <v>1</v>
      </c>
      <c r="CW23" s="17" t="s">
        <v>55</v>
      </c>
      <c r="CX23" s="2" t="s">
        <v>56</v>
      </c>
      <c r="DO23" s="9">
        <f>SUM(CZ23,DA23,DB23,DD23,DF23)</f>
        <v>0</v>
      </c>
      <c r="DQ23" s="2">
        <v>96</v>
      </c>
      <c r="DR23" s="2">
        <v>96</v>
      </c>
      <c r="DT23" s="63">
        <f>SUM(DC23,DE23,DG23,DJ23,DM23)</f>
        <v>0</v>
      </c>
      <c r="DV23" s="17" t="s">
        <v>55</v>
      </c>
      <c r="DW23" s="2" t="s">
        <v>56</v>
      </c>
      <c r="EN23" s="9">
        <f>SUM(DY23,DZ23,EA23,EC23,EE23)</f>
        <v>0</v>
      </c>
      <c r="EP23" s="2">
        <v>96</v>
      </c>
      <c r="EQ23" s="2">
        <v>96</v>
      </c>
      <c r="ES23" s="63">
        <f>SUM(EB23,ED23,EF23,EI23,EL23)</f>
        <v>0</v>
      </c>
      <c r="EU23" s="17" t="s">
        <v>55</v>
      </c>
      <c r="EV23" s="2" t="s">
        <v>56</v>
      </c>
      <c r="FM23" s="9">
        <f>SUM(EX23,EY23,EZ23,FB23,FD23)</f>
        <v>0</v>
      </c>
      <c r="FO23" s="2">
        <v>96</v>
      </c>
      <c r="FP23" s="2">
        <v>96</v>
      </c>
      <c r="FR23" s="63">
        <f>SUM(FA23,FC23,FE23,FH23,FK23)</f>
        <v>0</v>
      </c>
      <c r="FT23" s="17" t="s">
        <v>55</v>
      </c>
      <c r="FU23" s="2" t="s">
        <v>56</v>
      </c>
      <c r="GL23" s="9">
        <f>SUM(FW23,FX23,FY23,GA23,GC23)</f>
        <v>0</v>
      </c>
      <c r="GN23" s="2">
        <v>96</v>
      </c>
      <c r="GO23" s="2">
        <v>96</v>
      </c>
      <c r="GQ23" s="63">
        <f>SUM(FZ23,GB23,GD23,GG23,GJ23)</f>
        <v>0</v>
      </c>
      <c r="GS23" s="17" t="s">
        <v>55</v>
      </c>
      <c r="GT23" s="2" t="s">
        <v>56</v>
      </c>
      <c r="HK23" s="9">
        <f>SUM(GV23,GW23,GX23,GZ23,HB23)</f>
        <v>0</v>
      </c>
      <c r="HM23" s="2">
        <v>96</v>
      </c>
      <c r="HN23" s="2">
        <v>96</v>
      </c>
      <c r="HP23" s="63">
        <f>SUM(GY23,HA23,HC23,HF23,HI23)</f>
        <v>0</v>
      </c>
      <c r="HR23" s="17" t="s">
        <v>55</v>
      </c>
      <c r="HS23" s="2" t="s">
        <v>56</v>
      </c>
      <c r="IJ23" s="9">
        <f>SUM(HU23,HV23,HW23,HY23,IA23)</f>
        <v>0</v>
      </c>
      <c r="IL23" s="2">
        <v>96</v>
      </c>
      <c r="IM23" s="2">
        <v>96</v>
      </c>
      <c r="IO23" s="63">
        <f>SUM(HX23,HZ23,IB23,IE23,IH23)</f>
        <v>0</v>
      </c>
      <c r="IQ23" s="17" t="s">
        <v>55</v>
      </c>
      <c r="IR23" s="2" t="s">
        <v>56</v>
      </c>
      <c r="JI23" s="9">
        <f>SUM(IT23,IU23,IV23,IX23,IZ23)</f>
        <v>0</v>
      </c>
      <c r="JK23" s="2">
        <v>96</v>
      </c>
      <c r="JL23" s="2">
        <v>96</v>
      </c>
      <c r="JN23" s="63">
        <f>SUM(IW23,IY23,JA23,JD23,JG23)</f>
        <v>0</v>
      </c>
      <c r="JP23" s="17" t="s">
        <v>55</v>
      </c>
      <c r="JQ23" s="2" t="s">
        <v>56</v>
      </c>
      <c r="KH23" s="9">
        <f>SUM(JS23,JT23,JU23,JW23,JY23)</f>
        <v>0</v>
      </c>
      <c r="KJ23" s="2">
        <v>96</v>
      </c>
      <c r="KK23" s="2">
        <v>96</v>
      </c>
      <c r="KM23" s="63">
        <f>SUM(JV23,JX23,JZ23,KC23,KF23)</f>
        <v>0</v>
      </c>
    </row>
    <row r="24" spans="1:299" ht="14" x14ac:dyDescent="0.35">
      <c r="B24" s="12" t="s">
        <v>57</v>
      </c>
      <c r="C24" s="19">
        <f t="shared" ref="C24:C32" si="358">$B$4-F24-H24-J24</f>
        <v>744</v>
      </c>
      <c r="D24" s="19">
        <f t="shared" si="356"/>
        <v>298</v>
      </c>
      <c r="E24" s="2">
        <v>446</v>
      </c>
      <c r="F24" s="2">
        <v>0</v>
      </c>
      <c r="G24" s="63">
        <f t="shared" ref="G24:G42" si="359">F24/$B$4</f>
        <v>0</v>
      </c>
      <c r="H24" s="2">
        <v>0</v>
      </c>
      <c r="I24" s="63">
        <f t="shared" ref="I24:I32" si="360">H24/$B$4</f>
        <v>0</v>
      </c>
      <c r="J24" s="19">
        <v>0</v>
      </c>
      <c r="K24" s="63">
        <f t="shared" ref="K24:K32" si="361">J24/$B$4</f>
        <v>0</v>
      </c>
      <c r="L24" s="2">
        <v>0</v>
      </c>
      <c r="M24" s="63">
        <f>C24/$B$4</f>
        <v>1</v>
      </c>
      <c r="N24" s="63">
        <f t="shared" ref="N24:N45" si="362">(C24-L24)/$B$4</f>
        <v>1</v>
      </c>
      <c r="O24" s="86">
        <f t="shared" ref="O24:O32" si="363">IF((AND(D24=0,F24=0)),0,(F24+L24)/(D24+F24+L24))</f>
        <v>0</v>
      </c>
      <c r="P24" s="63">
        <f t="shared" ref="P24:P32" si="364">T24/($B$4*V24)</f>
        <v>0.36967741935483872</v>
      </c>
      <c r="Q24" s="63">
        <f t="shared" ref="Q24:Q32" si="365">L24/$B$4</f>
        <v>0</v>
      </c>
      <c r="R24" s="9">
        <v>0</v>
      </c>
      <c r="S24" s="9">
        <f t="shared" ref="S24:S32" si="366">SUM(D24,E24,F24,H24,J24)</f>
        <v>744</v>
      </c>
      <c r="T24" s="38">
        <v>13752</v>
      </c>
      <c r="U24" s="2">
        <v>50</v>
      </c>
      <c r="V24" s="2">
        <v>50</v>
      </c>
      <c r="W24" s="2">
        <v>50</v>
      </c>
      <c r="X24" s="63">
        <f t="shared" ref="X24:X32" si="367">SUM(G24,I24,K24,N24,Q24)</f>
        <v>1</v>
      </c>
      <c r="AA24" s="12" t="s">
        <v>57</v>
      </c>
      <c r="AB24" s="19">
        <f t="shared" ref="AB24:AB25" si="368">$AA$4-AE24-AG24-AI24</f>
        <v>741.3</v>
      </c>
      <c r="AC24" s="19">
        <f t="shared" si="357"/>
        <v>393</v>
      </c>
      <c r="AD24" s="2">
        <v>348.3</v>
      </c>
      <c r="AE24" s="2">
        <v>2.7</v>
      </c>
      <c r="AF24" s="63">
        <f t="shared" ref="AF24:AF45" si="369">AE24/$AA$4</f>
        <v>3.6290322580645163E-3</v>
      </c>
      <c r="AG24" s="2">
        <v>0</v>
      </c>
      <c r="AH24" s="63">
        <f t="shared" ref="AH24:AH45" si="370">AG24/$AA$4</f>
        <v>0</v>
      </c>
      <c r="AI24" s="2">
        <v>0</v>
      </c>
      <c r="AJ24" s="63">
        <f t="shared" ref="AJ24:AJ45" si="371">AI24/$AA$4</f>
        <v>0</v>
      </c>
      <c r="AK24" s="2">
        <v>0</v>
      </c>
      <c r="AL24" s="63">
        <f t="shared" ref="AL24:AL28" si="372">AB24/$AA$4</f>
        <v>0.99637096774193545</v>
      </c>
      <c r="AM24" s="63">
        <f t="shared" ref="AM24:AM28" si="373">(AB24-AK24)/$AA$4</f>
        <v>0.99637096774193545</v>
      </c>
      <c r="AN24" s="86">
        <f t="shared" ref="AN24:AN28" si="374">IF((AND(AC24=0,AE24=0)),0,(AE24+AK24)/(AC24+AE24+AK24))</f>
        <v>6.8233510235026539E-3</v>
      </c>
      <c r="AO24" s="63">
        <f t="shared" ref="AO24:AO28" si="375">AS24/($AA$4*AU24)</f>
        <v>0.34456989247311826</v>
      </c>
      <c r="AP24" s="63">
        <f t="shared" ref="AP24:AP28" si="376">AK24/$AA$4</f>
        <v>0</v>
      </c>
      <c r="AQ24" s="2">
        <v>1</v>
      </c>
      <c r="AR24" s="9">
        <f t="shared" ref="AR24:AR72" si="377">SUM(AC24,AD24,AE24,AG24,AI24)</f>
        <v>744</v>
      </c>
      <c r="AS24" s="13">
        <v>12818</v>
      </c>
      <c r="AT24" s="2">
        <v>50</v>
      </c>
      <c r="AU24" s="2">
        <v>50</v>
      </c>
      <c r="AV24" s="2">
        <v>50</v>
      </c>
      <c r="AW24" s="63">
        <f t="shared" ref="AW24:AW32" si="378">SUM(AF24,AH24,AJ24,AM24,AP24)</f>
        <v>1</v>
      </c>
      <c r="AZ24" s="12" t="s">
        <v>57</v>
      </c>
      <c r="BA24" s="2">
        <f t="shared" ref="BA24:BA25" si="379">$AZ$4-BD24-BF24-BH24</f>
        <v>720</v>
      </c>
      <c r="BB24" s="2">
        <f t="shared" ref="BB24:BB25" si="380">$AZ$4-BC24-BD24-BF24-BH24</f>
        <v>252</v>
      </c>
      <c r="BC24" s="2">
        <f>'[35]UNIT DATA'!L3</f>
        <v>468</v>
      </c>
      <c r="BD24" s="2">
        <f>'[35]UNIT DATA'!M3</f>
        <v>0</v>
      </c>
      <c r="BE24" s="63">
        <f t="shared" ref="BE24:BI32" si="381">BD24/$AZ$4</f>
        <v>0</v>
      </c>
      <c r="BF24" s="2">
        <f>'[35]UNIT DATA'!$N3</f>
        <v>0</v>
      </c>
      <c r="BG24" s="63">
        <f t="shared" si="381"/>
        <v>0</v>
      </c>
      <c r="BH24" s="2">
        <f>'[35]UNIT DATA'!$O3</f>
        <v>0</v>
      </c>
      <c r="BI24" s="63">
        <f t="shared" si="381"/>
        <v>0</v>
      </c>
      <c r="BJ24" s="2">
        <f>'[35]UNIT DATA'!$P3</f>
        <v>0</v>
      </c>
      <c r="BK24" s="63">
        <f>BA24/$AZ$4</f>
        <v>1</v>
      </c>
      <c r="BL24" s="63">
        <f>(BA24-BJ24)/$AZ$4</f>
        <v>1</v>
      </c>
      <c r="BM24" s="86">
        <f t="shared" ref="BM24:BM32" si="382">IF((AND(BB24=0,BD24=0)),0,(BD24+BJ24)/(BB24+BD24+BJ24))</f>
        <v>0</v>
      </c>
      <c r="BN24" s="63">
        <f>BR24/($AZ$4*BT24)</f>
        <v>0.22269444444444444</v>
      </c>
      <c r="BO24" s="63">
        <f>BJ24/$AZ$4</f>
        <v>0</v>
      </c>
      <c r="BP24" s="2">
        <f>'[35]UNIT DATA'!$Q3</f>
        <v>0</v>
      </c>
      <c r="BQ24" s="9">
        <f t="shared" ref="BQ24:BQ72" si="383">SUM(BB24,BC24,BD24,BF24,BH24)</f>
        <v>720</v>
      </c>
      <c r="BR24" s="39">
        <v>8017</v>
      </c>
      <c r="BS24" s="2">
        <v>50</v>
      </c>
      <c r="BT24" s="2">
        <v>50</v>
      </c>
      <c r="BU24" s="2">
        <f>'[35]UNIT DATA'!$E3</f>
        <v>50</v>
      </c>
      <c r="BV24" s="63">
        <f t="shared" ref="BV24:BV32" si="384">SUM(BE24,BG24,BI24,BL24,BO24)</f>
        <v>1</v>
      </c>
      <c r="BY24" s="12" t="s">
        <v>57</v>
      </c>
      <c r="BZ24" s="2">
        <f t="shared" ref="BZ24:BZ32" si="385">$BY$4-CC24-CE24-CG24</f>
        <v>744</v>
      </c>
      <c r="CA24" s="2">
        <f t="shared" ref="CA24:CA32" si="386">$BY$4-CB24-CC24-CE24-CG24</f>
        <v>510</v>
      </c>
      <c r="CB24" s="2">
        <f>'[36]UNIT DATA'!L3</f>
        <v>234</v>
      </c>
      <c r="CC24" s="2">
        <f>'[36]UNIT DATA'!M3</f>
        <v>0</v>
      </c>
      <c r="CD24" s="63">
        <f t="shared" ref="CD24:CH32" si="387">CC24/$BY$4</f>
        <v>0</v>
      </c>
      <c r="CE24" s="2">
        <f>'[36]UNIT DATA'!$N3</f>
        <v>0</v>
      </c>
      <c r="CF24" s="63">
        <f t="shared" si="387"/>
        <v>0</v>
      </c>
      <c r="CG24" s="2">
        <f>'[36]UNIT DATA'!$O3</f>
        <v>0</v>
      </c>
      <c r="CH24" s="63">
        <f t="shared" si="387"/>
        <v>0</v>
      </c>
      <c r="CI24" s="2">
        <f>'[36]UNIT DATA'!$P3</f>
        <v>0</v>
      </c>
      <c r="CJ24" s="63">
        <f t="shared" ref="CJ24:CJ28" si="388">BZ24/$BY$4</f>
        <v>1</v>
      </c>
      <c r="CK24" s="63">
        <f t="shared" ref="CK24:CK28" si="389">(BZ24-CI24)/$BY$4</f>
        <v>1</v>
      </c>
      <c r="CL24" s="86">
        <f t="shared" ref="CL24:CL28" si="390">IF((AND(CA24=0,CC24=0)),0,(CC24+CI24)/(CA24+CC24+CI24))</f>
        <v>0</v>
      </c>
      <c r="CM24" s="63">
        <f t="shared" ref="CM24:CM28" si="391">CQ24/($BY$4*CS24)</f>
        <v>0.44951612903225807</v>
      </c>
      <c r="CN24" s="63">
        <f t="shared" ref="CN24:CN28" si="392">CI24/$BY$4</f>
        <v>0</v>
      </c>
      <c r="CO24" s="2">
        <f>'[36]UNIT DATA'!$Q3</f>
        <v>0</v>
      </c>
      <c r="CP24" s="9">
        <f t="shared" ref="CP24:CP72" si="393">SUM(CA24,CB24,CC24,CE24,CG24)</f>
        <v>744</v>
      </c>
      <c r="CQ24" s="2">
        <f>'[36]UNIT DATA'!$F3</f>
        <v>16722</v>
      </c>
      <c r="CR24" s="2">
        <v>50</v>
      </c>
      <c r="CS24" s="2">
        <v>50</v>
      </c>
      <c r="CT24" s="2">
        <f>'[36]UNIT DATA'!$E3</f>
        <v>50</v>
      </c>
      <c r="CU24" s="63">
        <f t="shared" ref="CU24:CU32" si="394">SUM(CD24,CF24,CH24,CK24,CN24)</f>
        <v>1</v>
      </c>
      <c r="CX24" s="12" t="s">
        <v>57</v>
      </c>
      <c r="DO24" s="9">
        <f t="shared" ref="DO24:DO72" si="395">SUM(CZ24,DA24,DB24,DD24,DF24)</f>
        <v>0</v>
      </c>
      <c r="DQ24" s="2">
        <v>50</v>
      </c>
      <c r="DR24" s="2">
        <v>50</v>
      </c>
      <c r="DT24" s="63">
        <f t="shared" ref="DT24:DT32" si="396">SUM(DC24,DE24,DG24,DJ24,DM24)</f>
        <v>0</v>
      </c>
      <c r="DW24" s="12" t="s">
        <v>57</v>
      </c>
      <c r="EN24" s="9">
        <f t="shared" ref="EN24:EN72" si="397">SUM(DY24,DZ24,EA24,EC24,EE24)</f>
        <v>0</v>
      </c>
      <c r="EP24" s="2">
        <v>50</v>
      </c>
      <c r="EQ24" s="2">
        <v>50</v>
      </c>
      <c r="ES24" s="63">
        <f t="shared" ref="ES24:ES32" si="398">SUM(EB24,ED24,EF24,EI24,EL24)</f>
        <v>0</v>
      </c>
      <c r="EV24" s="12" t="s">
        <v>57</v>
      </c>
      <c r="FM24" s="9">
        <f t="shared" ref="FM24:FM72" si="399">SUM(EX24,EY24,EZ24,FB24,FD24)</f>
        <v>0</v>
      </c>
      <c r="FO24" s="2">
        <v>50</v>
      </c>
      <c r="FP24" s="2">
        <v>50</v>
      </c>
      <c r="FR24" s="63">
        <f t="shared" ref="FR24:FR32" si="400">SUM(FA24,FC24,FE24,FH24,FK24)</f>
        <v>0</v>
      </c>
      <c r="FU24" s="12" t="s">
        <v>57</v>
      </c>
      <c r="GL24" s="9">
        <f t="shared" ref="GL24:GL72" si="401">SUM(FW24,FX24,FY24,GA24,GC24)</f>
        <v>0</v>
      </c>
      <c r="GN24" s="2">
        <v>50</v>
      </c>
      <c r="GO24" s="2">
        <v>50</v>
      </c>
      <c r="GQ24" s="63">
        <f t="shared" ref="GQ24:GQ32" si="402">SUM(FZ24,GB24,GD24,GG24,GJ24)</f>
        <v>0</v>
      </c>
      <c r="GT24" s="12" t="s">
        <v>57</v>
      </c>
      <c r="HK24" s="9">
        <f t="shared" ref="HK24:HK72" si="403">SUM(GV24,GW24,GX24,GZ24,HB24)</f>
        <v>0</v>
      </c>
      <c r="HM24" s="2">
        <v>50</v>
      </c>
      <c r="HN24" s="2">
        <v>50</v>
      </c>
      <c r="HP24" s="63">
        <f t="shared" ref="HP24:HP32" si="404">SUM(GY24,HA24,HC24,HF24,HI24)</f>
        <v>0</v>
      </c>
      <c r="HS24" s="12" t="s">
        <v>57</v>
      </c>
      <c r="IJ24" s="9">
        <f t="shared" ref="IJ24:IJ28" si="405">SUM(HU24,HV24,HW24,HY24,IA24)</f>
        <v>0</v>
      </c>
      <c r="IL24" s="2">
        <v>50</v>
      </c>
      <c r="IM24" s="2">
        <v>50</v>
      </c>
      <c r="IO24" s="63">
        <f t="shared" ref="IO24:IO28" si="406">SUM(HX24,HZ24,IB24,IE24,IH24)</f>
        <v>0</v>
      </c>
      <c r="IR24" s="12" t="s">
        <v>57</v>
      </c>
      <c r="JI24" s="9">
        <f t="shared" ref="JI24:JI28" si="407">SUM(IT24,IU24,IV24,IX24,IZ24)</f>
        <v>0</v>
      </c>
      <c r="JK24" s="2">
        <v>50</v>
      </c>
      <c r="JL24" s="2">
        <v>50</v>
      </c>
      <c r="JN24" s="63">
        <f t="shared" ref="JN24:JN28" si="408">SUM(IW24,IY24,JA24,JD24,JG24)</f>
        <v>0</v>
      </c>
      <c r="JQ24" s="12" t="s">
        <v>57</v>
      </c>
      <c r="KH24" s="9">
        <f t="shared" ref="KH24:KH28" si="409">SUM(JS24,JT24,JU24,JW24,JY24)</f>
        <v>0</v>
      </c>
      <c r="KJ24" s="2">
        <v>50</v>
      </c>
      <c r="KK24" s="2">
        <v>50</v>
      </c>
      <c r="KM24" s="63">
        <f t="shared" ref="KM24:KM28" si="410">SUM(JV24,JX24,JZ24,KC24,KF24)</f>
        <v>0</v>
      </c>
    </row>
    <row r="25" spans="1:299" ht="14" x14ac:dyDescent="0.35">
      <c r="B25" s="12" t="s">
        <v>58</v>
      </c>
      <c r="C25" s="19">
        <f t="shared" si="358"/>
        <v>742.8</v>
      </c>
      <c r="D25" s="19">
        <f t="shared" si="356"/>
        <v>338</v>
      </c>
      <c r="E25" s="19">
        <v>404.8</v>
      </c>
      <c r="F25" s="19">
        <v>1.2</v>
      </c>
      <c r="G25" s="63">
        <f t="shared" si="359"/>
        <v>1.6129032258064516E-3</v>
      </c>
      <c r="H25" s="2">
        <v>0</v>
      </c>
      <c r="I25" s="63">
        <f t="shared" si="360"/>
        <v>0</v>
      </c>
      <c r="J25" s="19">
        <v>0</v>
      </c>
      <c r="K25" s="63">
        <f t="shared" si="361"/>
        <v>0</v>
      </c>
      <c r="L25" s="2">
        <v>0</v>
      </c>
      <c r="M25" s="63">
        <f t="shared" ref="M25:M28" si="411">C25/$B$4</f>
        <v>0.99838709677419346</v>
      </c>
      <c r="N25" s="63">
        <f t="shared" si="362"/>
        <v>0.99838709677419346</v>
      </c>
      <c r="O25" s="86">
        <f t="shared" si="363"/>
        <v>3.5377358490566039E-3</v>
      </c>
      <c r="P25" s="63">
        <f t="shared" si="364"/>
        <v>0.29706989247311827</v>
      </c>
      <c r="Q25" s="63">
        <f t="shared" si="365"/>
        <v>0</v>
      </c>
      <c r="R25" s="9">
        <v>1</v>
      </c>
      <c r="S25" s="9">
        <f t="shared" si="366"/>
        <v>744</v>
      </c>
      <c r="T25" s="38">
        <v>11051</v>
      </c>
      <c r="U25" s="2">
        <v>50</v>
      </c>
      <c r="V25" s="2">
        <v>50</v>
      </c>
      <c r="W25" s="2">
        <v>50</v>
      </c>
      <c r="X25" s="63">
        <f t="shared" si="367"/>
        <v>0.99999999999999989</v>
      </c>
      <c r="AA25" s="12" t="s">
        <v>58</v>
      </c>
      <c r="AB25" s="19">
        <f t="shared" si="368"/>
        <v>729.5</v>
      </c>
      <c r="AC25" s="19">
        <f t="shared" si="357"/>
        <v>335</v>
      </c>
      <c r="AD25" s="2">
        <v>394.5</v>
      </c>
      <c r="AE25" s="2">
        <v>14.5</v>
      </c>
      <c r="AF25" s="63">
        <f t="shared" si="369"/>
        <v>1.9489247311827957E-2</v>
      </c>
      <c r="AG25" s="2">
        <v>0</v>
      </c>
      <c r="AH25" s="63">
        <f t="shared" si="370"/>
        <v>0</v>
      </c>
      <c r="AI25" s="2">
        <v>0</v>
      </c>
      <c r="AJ25" s="63">
        <f t="shared" si="371"/>
        <v>0</v>
      </c>
      <c r="AK25" s="2">
        <v>0</v>
      </c>
      <c r="AL25" s="63">
        <f t="shared" si="372"/>
        <v>0.980510752688172</v>
      </c>
      <c r="AM25" s="63">
        <f t="shared" si="373"/>
        <v>0.980510752688172</v>
      </c>
      <c r="AN25" s="86">
        <f t="shared" si="374"/>
        <v>4.1487839771101577E-2</v>
      </c>
      <c r="AO25" s="63">
        <f t="shared" si="375"/>
        <v>0.28954301075268818</v>
      </c>
      <c r="AP25" s="63">
        <f t="shared" si="376"/>
        <v>0</v>
      </c>
      <c r="AQ25" s="2">
        <v>0</v>
      </c>
      <c r="AR25" s="9">
        <f t="shared" si="377"/>
        <v>744</v>
      </c>
      <c r="AS25" s="13">
        <v>10771</v>
      </c>
      <c r="AT25" s="2">
        <v>50</v>
      </c>
      <c r="AU25" s="2">
        <v>50</v>
      </c>
      <c r="AV25" s="2">
        <v>50</v>
      </c>
      <c r="AW25" s="63">
        <f t="shared" si="378"/>
        <v>1</v>
      </c>
      <c r="AZ25" s="12" t="s">
        <v>58</v>
      </c>
      <c r="BA25" s="2">
        <f t="shared" si="379"/>
        <v>718.1</v>
      </c>
      <c r="BB25" s="2">
        <f t="shared" si="380"/>
        <v>175.99999999999997</v>
      </c>
      <c r="BC25" s="2">
        <f>'[35]UNIT DATA'!L4</f>
        <v>542.1</v>
      </c>
      <c r="BD25" s="2">
        <f>'[35]UNIT DATA'!M4</f>
        <v>1.9</v>
      </c>
      <c r="BE25" s="63">
        <f t="shared" si="381"/>
        <v>2.638888888888889E-3</v>
      </c>
      <c r="BF25" s="2">
        <f>'[35]UNIT DATA'!$N4</f>
        <v>0</v>
      </c>
      <c r="BG25" s="63">
        <f t="shared" si="381"/>
        <v>0</v>
      </c>
      <c r="BH25" s="2">
        <f>'[35]UNIT DATA'!$O4</f>
        <v>0</v>
      </c>
      <c r="BI25" s="63">
        <f t="shared" si="381"/>
        <v>0</v>
      </c>
      <c r="BJ25" s="2">
        <f>'[35]UNIT DATA'!$P4</f>
        <v>0</v>
      </c>
      <c r="BK25" s="63">
        <f t="shared" ref="BK25:BK32" si="412">BA25/$AZ$4</f>
        <v>0.99736111111111114</v>
      </c>
      <c r="BL25" s="63">
        <f t="shared" ref="BL25:BL32" si="413">(BA25-BJ25)/$AZ$4</f>
        <v>0.99736111111111114</v>
      </c>
      <c r="BM25" s="86">
        <f t="shared" si="382"/>
        <v>1.0680157391793142E-2</v>
      </c>
      <c r="BN25" s="63">
        <f t="shared" ref="BN25:BN32" si="414">BR25/($AZ$4*BT25)</f>
        <v>0.15408333333333332</v>
      </c>
      <c r="BO25" s="63">
        <f t="shared" ref="BO25:BO32" si="415">BJ25/$AZ$4</f>
        <v>0</v>
      </c>
      <c r="BP25" s="2">
        <f>'[35]UNIT DATA'!$Q4</f>
        <v>0</v>
      </c>
      <c r="BQ25" s="9">
        <f t="shared" si="383"/>
        <v>720</v>
      </c>
      <c r="BR25" s="39">
        <v>5547</v>
      </c>
      <c r="BS25" s="2">
        <v>50</v>
      </c>
      <c r="BT25" s="2">
        <v>50</v>
      </c>
      <c r="BU25" s="2">
        <f>'[35]UNIT DATA'!$E4</f>
        <v>48</v>
      </c>
      <c r="BV25" s="63">
        <f t="shared" si="384"/>
        <v>1</v>
      </c>
      <c r="BY25" s="12" t="s">
        <v>58</v>
      </c>
      <c r="BZ25" s="2">
        <f t="shared" si="385"/>
        <v>727.5</v>
      </c>
      <c r="CA25" s="2">
        <f t="shared" si="386"/>
        <v>425</v>
      </c>
      <c r="CB25" s="2">
        <f>'[36]UNIT DATA'!L4</f>
        <v>302.5</v>
      </c>
      <c r="CC25" s="2">
        <f>'[36]UNIT DATA'!M4</f>
        <v>16.5</v>
      </c>
      <c r="CD25" s="63">
        <f t="shared" si="387"/>
        <v>2.2177419354838711E-2</v>
      </c>
      <c r="CE25" s="2">
        <f>'[36]UNIT DATA'!$N4</f>
        <v>0</v>
      </c>
      <c r="CF25" s="63">
        <f t="shared" si="387"/>
        <v>0</v>
      </c>
      <c r="CG25" s="2">
        <f>'[36]UNIT DATA'!$O4</f>
        <v>0</v>
      </c>
      <c r="CH25" s="63">
        <f t="shared" si="387"/>
        <v>0</v>
      </c>
      <c r="CI25" s="2">
        <f>'[36]UNIT DATA'!$P4</f>
        <v>0</v>
      </c>
      <c r="CJ25" s="63">
        <f t="shared" si="388"/>
        <v>0.97782258064516125</v>
      </c>
      <c r="CK25" s="63">
        <f t="shared" si="389"/>
        <v>0.97782258064516125</v>
      </c>
      <c r="CL25" s="86">
        <f t="shared" si="390"/>
        <v>3.7372593431483581E-2</v>
      </c>
      <c r="CM25" s="63">
        <f t="shared" si="391"/>
        <v>0.36862903225806454</v>
      </c>
      <c r="CN25" s="63">
        <f t="shared" si="392"/>
        <v>0</v>
      </c>
      <c r="CO25" s="2">
        <f>'[36]UNIT DATA'!$Q4</f>
        <v>1</v>
      </c>
      <c r="CP25" s="9">
        <f t="shared" si="393"/>
        <v>744</v>
      </c>
      <c r="CQ25" s="2">
        <f>'[36]UNIT DATA'!$F4</f>
        <v>13713</v>
      </c>
      <c r="CR25" s="2">
        <v>50</v>
      </c>
      <c r="CS25" s="2">
        <v>50</v>
      </c>
      <c r="CT25" s="2">
        <f>'[36]UNIT DATA'!$E4</f>
        <v>50</v>
      </c>
      <c r="CU25" s="63">
        <f t="shared" si="394"/>
        <v>1</v>
      </c>
      <c r="CX25" s="12" t="s">
        <v>58</v>
      </c>
      <c r="DO25" s="9">
        <f t="shared" si="395"/>
        <v>0</v>
      </c>
      <c r="DQ25" s="2">
        <v>50</v>
      </c>
      <c r="DR25" s="2">
        <v>50</v>
      </c>
      <c r="DT25" s="63">
        <f t="shared" si="396"/>
        <v>0</v>
      </c>
      <c r="DW25" s="12" t="s">
        <v>58</v>
      </c>
      <c r="EN25" s="9">
        <f t="shared" si="397"/>
        <v>0</v>
      </c>
      <c r="EP25" s="2">
        <v>50</v>
      </c>
      <c r="EQ25" s="2">
        <v>50</v>
      </c>
      <c r="ES25" s="63">
        <f t="shared" si="398"/>
        <v>0</v>
      </c>
      <c r="EV25" s="12" t="s">
        <v>58</v>
      </c>
      <c r="FM25" s="9">
        <f t="shared" si="399"/>
        <v>0</v>
      </c>
      <c r="FO25" s="2">
        <v>50</v>
      </c>
      <c r="FP25" s="2">
        <v>50</v>
      </c>
      <c r="FR25" s="63">
        <f t="shared" si="400"/>
        <v>0</v>
      </c>
      <c r="FU25" s="12" t="s">
        <v>58</v>
      </c>
      <c r="GL25" s="9">
        <f t="shared" si="401"/>
        <v>0</v>
      </c>
      <c r="GN25" s="2">
        <v>50</v>
      </c>
      <c r="GO25" s="2">
        <v>50</v>
      </c>
      <c r="GQ25" s="63">
        <f t="shared" si="402"/>
        <v>0</v>
      </c>
      <c r="GT25" s="12" t="s">
        <v>58</v>
      </c>
      <c r="HK25" s="9">
        <f t="shared" si="403"/>
        <v>0</v>
      </c>
      <c r="HM25" s="2">
        <v>50</v>
      </c>
      <c r="HN25" s="2">
        <v>50</v>
      </c>
      <c r="HP25" s="63">
        <f t="shared" si="404"/>
        <v>0</v>
      </c>
      <c r="HS25" s="12" t="s">
        <v>58</v>
      </c>
      <c r="IJ25" s="9">
        <f t="shared" si="405"/>
        <v>0</v>
      </c>
      <c r="IL25" s="2">
        <v>50</v>
      </c>
      <c r="IM25" s="2">
        <v>50</v>
      </c>
      <c r="IO25" s="63">
        <f t="shared" si="406"/>
        <v>0</v>
      </c>
      <c r="IR25" s="12" t="s">
        <v>58</v>
      </c>
      <c r="JI25" s="9">
        <f t="shared" si="407"/>
        <v>0</v>
      </c>
      <c r="JK25" s="2">
        <v>50</v>
      </c>
      <c r="JL25" s="2">
        <v>50</v>
      </c>
      <c r="JN25" s="63">
        <f t="shared" si="408"/>
        <v>0</v>
      </c>
      <c r="JQ25" s="12" t="s">
        <v>58</v>
      </c>
      <c r="KH25" s="9">
        <f t="shared" si="409"/>
        <v>0</v>
      </c>
      <c r="KJ25" s="2">
        <v>50</v>
      </c>
      <c r="KK25" s="2">
        <v>50</v>
      </c>
      <c r="KM25" s="63">
        <f t="shared" si="410"/>
        <v>0</v>
      </c>
    </row>
    <row r="26" spans="1:299" ht="14" x14ac:dyDescent="0.35">
      <c r="B26" s="12" t="s">
        <v>59</v>
      </c>
      <c r="C26" s="19">
        <f>$B$4-F26-H26-J26</f>
        <v>0</v>
      </c>
      <c r="D26" s="19">
        <f t="shared" si="356"/>
        <v>0</v>
      </c>
      <c r="E26" s="2">
        <v>0</v>
      </c>
      <c r="F26" s="2">
        <v>0</v>
      </c>
      <c r="G26" s="63">
        <f t="shared" si="359"/>
        <v>0</v>
      </c>
      <c r="H26" s="2">
        <v>744</v>
      </c>
      <c r="I26" s="63">
        <f t="shared" si="360"/>
        <v>1</v>
      </c>
      <c r="J26" s="19">
        <v>0</v>
      </c>
      <c r="K26" s="63">
        <f t="shared" si="361"/>
        <v>0</v>
      </c>
      <c r="L26" s="2">
        <v>0</v>
      </c>
      <c r="M26" s="63">
        <f t="shared" si="411"/>
        <v>0</v>
      </c>
      <c r="N26" s="63">
        <f t="shared" si="362"/>
        <v>0</v>
      </c>
      <c r="O26" s="86">
        <f t="shared" si="363"/>
        <v>0</v>
      </c>
      <c r="P26" s="63">
        <f t="shared" si="364"/>
        <v>0</v>
      </c>
      <c r="Q26" s="63">
        <f t="shared" si="365"/>
        <v>0</v>
      </c>
      <c r="R26" s="9">
        <v>0</v>
      </c>
      <c r="S26" s="9">
        <f t="shared" si="366"/>
        <v>744</v>
      </c>
      <c r="T26" s="34">
        <v>0</v>
      </c>
      <c r="U26" s="2">
        <v>50</v>
      </c>
      <c r="V26" s="2">
        <v>50</v>
      </c>
      <c r="W26" s="2">
        <v>0</v>
      </c>
      <c r="X26" s="63">
        <f t="shared" si="367"/>
        <v>1</v>
      </c>
      <c r="AA26" s="12" t="s">
        <v>59</v>
      </c>
      <c r="AB26" s="19">
        <f>$AA$4-AE26-AG26-AI26</f>
        <v>0</v>
      </c>
      <c r="AC26" s="19">
        <f t="shared" si="357"/>
        <v>0</v>
      </c>
      <c r="AD26" s="2">
        <v>0</v>
      </c>
      <c r="AE26" s="2">
        <v>0</v>
      </c>
      <c r="AF26" s="63">
        <f t="shared" si="369"/>
        <v>0</v>
      </c>
      <c r="AG26" s="2">
        <v>744</v>
      </c>
      <c r="AH26" s="63">
        <f t="shared" si="370"/>
        <v>1</v>
      </c>
      <c r="AI26" s="2">
        <v>0</v>
      </c>
      <c r="AJ26" s="63">
        <f t="shared" si="371"/>
        <v>0</v>
      </c>
      <c r="AK26" s="2">
        <v>0</v>
      </c>
      <c r="AL26" s="63">
        <f t="shared" si="372"/>
        <v>0</v>
      </c>
      <c r="AM26" s="63">
        <f t="shared" si="373"/>
        <v>0</v>
      </c>
      <c r="AN26" s="86">
        <f t="shared" si="374"/>
        <v>0</v>
      </c>
      <c r="AO26" s="63">
        <f t="shared" si="375"/>
        <v>0</v>
      </c>
      <c r="AP26" s="63">
        <f t="shared" si="376"/>
        <v>0</v>
      </c>
      <c r="AQ26" s="2">
        <v>0</v>
      </c>
      <c r="AR26" s="9">
        <f t="shared" si="377"/>
        <v>744</v>
      </c>
      <c r="AS26" s="2">
        <v>0</v>
      </c>
      <c r="AT26" s="2">
        <v>50</v>
      </c>
      <c r="AU26" s="2">
        <v>50</v>
      </c>
      <c r="AV26" s="2">
        <v>0</v>
      </c>
      <c r="AW26" s="63">
        <f t="shared" si="378"/>
        <v>1</v>
      </c>
      <c r="AZ26" s="12" t="s">
        <v>59</v>
      </c>
      <c r="BA26" s="2">
        <f>$AZ$4-BD26-BF26-BH26</f>
        <v>0</v>
      </c>
      <c r="BB26" s="2">
        <f>$AZ$4-BC26-BD26-BF26-BH26</f>
        <v>0</v>
      </c>
      <c r="BC26" s="2">
        <f>'[35]UNIT DATA'!L5</f>
        <v>0</v>
      </c>
      <c r="BD26" s="2">
        <f>'[35]UNIT DATA'!M5</f>
        <v>0</v>
      </c>
      <c r="BE26" s="63">
        <f t="shared" si="381"/>
        <v>0</v>
      </c>
      <c r="BF26" s="2">
        <f>'[35]UNIT DATA'!$N5</f>
        <v>720</v>
      </c>
      <c r="BG26" s="63">
        <f t="shared" si="381"/>
        <v>1</v>
      </c>
      <c r="BH26" s="2">
        <f>'[35]UNIT DATA'!$O5</f>
        <v>0</v>
      </c>
      <c r="BI26" s="63">
        <f t="shared" si="381"/>
        <v>0</v>
      </c>
      <c r="BJ26" s="2">
        <f>'[35]UNIT DATA'!$P5</f>
        <v>0</v>
      </c>
      <c r="BK26" s="63">
        <f t="shared" si="412"/>
        <v>0</v>
      </c>
      <c r="BL26" s="63">
        <f t="shared" si="413"/>
        <v>0</v>
      </c>
      <c r="BM26" s="86">
        <f t="shared" si="382"/>
        <v>0</v>
      </c>
      <c r="BN26" s="63">
        <f t="shared" si="414"/>
        <v>0</v>
      </c>
      <c r="BO26" s="63">
        <f t="shared" si="415"/>
        <v>0</v>
      </c>
      <c r="BP26" s="2">
        <f>'[35]UNIT DATA'!$Q5</f>
        <v>0</v>
      </c>
      <c r="BQ26" s="9">
        <f t="shared" si="383"/>
        <v>720</v>
      </c>
      <c r="BR26" s="27">
        <v>0</v>
      </c>
      <c r="BS26" s="2">
        <v>50</v>
      </c>
      <c r="BT26" s="2">
        <v>50</v>
      </c>
      <c r="BU26" s="2">
        <f>'[35]UNIT DATA'!$E5</f>
        <v>0</v>
      </c>
      <c r="BV26" s="63">
        <f t="shared" si="384"/>
        <v>1</v>
      </c>
      <c r="BY26" s="12" t="s">
        <v>59</v>
      </c>
      <c r="BZ26" s="2">
        <f t="shared" si="385"/>
        <v>0</v>
      </c>
      <c r="CA26" s="2">
        <f t="shared" si="386"/>
        <v>0</v>
      </c>
      <c r="CB26" s="2">
        <f>'[36]UNIT DATA'!L5</f>
        <v>0</v>
      </c>
      <c r="CC26" s="2">
        <f>'[36]UNIT DATA'!M5</f>
        <v>0</v>
      </c>
      <c r="CD26" s="63">
        <f t="shared" si="387"/>
        <v>0</v>
      </c>
      <c r="CE26" s="2">
        <f>'[36]UNIT DATA'!$N5</f>
        <v>744</v>
      </c>
      <c r="CF26" s="63">
        <f t="shared" si="387"/>
        <v>1</v>
      </c>
      <c r="CG26" s="2">
        <f>'[36]UNIT DATA'!$O5</f>
        <v>0</v>
      </c>
      <c r="CH26" s="63">
        <f t="shared" si="387"/>
        <v>0</v>
      </c>
      <c r="CI26" s="2">
        <f>'[36]UNIT DATA'!$P5</f>
        <v>0</v>
      </c>
      <c r="CJ26" s="63">
        <f t="shared" si="388"/>
        <v>0</v>
      </c>
      <c r="CK26" s="63">
        <f t="shared" si="389"/>
        <v>0</v>
      </c>
      <c r="CL26" s="86">
        <f t="shared" si="390"/>
        <v>0</v>
      </c>
      <c r="CM26" s="63">
        <f t="shared" si="391"/>
        <v>0</v>
      </c>
      <c r="CN26" s="63">
        <f t="shared" si="392"/>
        <v>0</v>
      </c>
      <c r="CO26" s="2">
        <f>'[36]UNIT DATA'!$Q5</f>
        <v>0</v>
      </c>
      <c r="CP26" s="9">
        <f t="shared" si="393"/>
        <v>744</v>
      </c>
      <c r="CQ26" s="2">
        <f>'[36]UNIT DATA'!$F5</f>
        <v>0</v>
      </c>
      <c r="CR26" s="2">
        <v>50</v>
      </c>
      <c r="CS26" s="2">
        <v>50</v>
      </c>
      <c r="CT26" s="2">
        <f>'[36]UNIT DATA'!$E5</f>
        <v>0</v>
      </c>
      <c r="CU26" s="63">
        <f t="shared" si="394"/>
        <v>1</v>
      </c>
      <c r="CX26" s="12" t="s">
        <v>59</v>
      </c>
      <c r="DO26" s="9">
        <f t="shared" si="395"/>
        <v>0</v>
      </c>
      <c r="DQ26" s="2">
        <v>50</v>
      </c>
      <c r="DR26" s="2">
        <v>50</v>
      </c>
      <c r="DT26" s="63">
        <f t="shared" si="396"/>
        <v>0</v>
      </c>
      <c r="DW26" s="12" t="s">
        <v>59</v>
      </c>
      <c r="EN26" s="9">
        <f t="shared" si="397"/>
        <v>0</v>
      </c>
      <c r="EP26" s="2">
        <v>50</v>
      </c>
      <c r="EQ26" s="2">
        <v>50</v>
      </c>
      <c r="ES26" s="63">
        <f t="shared" si="398"/>
        <v>0</v>
      </c>
      <c r="EV26" s="12" t="s">
        <v>59</v>
      </c>
      <c r="FM26" s="9">
        <f t="shared" si="399"/>
        <v>0</v>
      </c>
      <c r="FO26" s="2">
        <v>50</v>
      </c>
      <c r="FP26" s="2">
        <v>50</v>
      </c>
      <c r="FR26" s="63">
        <f t="shared" si="400"/>
        <v>0</v>
      </c>
      <c r="FU26" s="12" t="s">
        <v>59</v>
      </c>
      <c r="GL26" s="9">
        <f t="shared" si="401"/>
        <v>0</v>
      </c>
      <c r="GN26" s="2">
        <v>50</v>
      </c>
      <c r="GO26" s="2">
        <v>50</v>
      </c>
      <c r="GQ26" s="63">
        <f t="shared" si="402"/>
        <v>0</v>
      </c>
      <c r="GT26" s="12" t="s">
        <v>59</v>
      </c>
      <c r="HK26" s="9">
        <f t="shared" si="403"/>
        <v>0</v>
      </c>
      <c r="HM26" s="2">
        <v>50</v>
      </c>
      <c r="HN26" s="2">
        <v>50</v>
      </c>
      <c r="HP26" s="63">
        <f t="shared" si="404"/>
        <v>0</v>
      </c>
      <c r="HS26" s="12" t="s">
        <v>59</v>
      </c>
      <c r="IJ26" s="9">
        <f t="shared" si="405"/>
        <v>0</v>
      </c>
      <c r="IL26" s="2">
        <v>50</v>
      </c>
      <c r="IM26" s="2">
        <v>50</v>
      </c>
      <c r="IO26" s="63">
        <f t="shared" si="406"/>
        <v>0</v>
      </c>
      <c r="IR26" s="12" t="s">
        <v>59</v>
      </c>
      <c r="JI26" s="9">
        <f t="shared" si="407"/>
        <v>0</v>
      </c>
      <c r="JK26" s="2">
        <v>50</v>
      </c>
      <c r="JL26" s="2">
        <v>50</v>
      </c>
      <c r="JN26" s="63">
        <f t="shared" si="408"/>
        <v>0</v>
      </c>
      <c r="JQ26" s="12" t="s">
        <v>59</v>
      </c>
      <c r="KH26" s="9">
        <f t="shared" si="409"/>
        <v>0</v>
      </c>
      <c r="KJ26" s="2">
        <v>50</v>
      </c>
      <c r="KK26" s="2">
        <v>50</v>
      </c>
      <c r="KM26" s="63">
        <f t="shared" si="410"/>
        <v>0</v>
      </c>
    </row>
    <row r="27" spans="1:299" ht="14" x14ac:dyDescent="0.35">
      <c r="B27" s="12" t="s">
        <v>60</v>
      </c>
      <c r="C27" s="19">
        <f t="shared" si="358"/>
        <v>488.30000000000007</v>
      </c>
      <c r="D27" s="19">
        <f t="shared" si="356"/>
        <v>273</v>
      </c>
      <c r="E27" s="19">
        <v>215.3</v>
      </c>
      <c r="F27" s="19">
        <v>23.8</v>
      </c>
      <c r="G27" s="63">
        <f t="shared" si="359"/>
        <v>3.1989247311827958E-2</v>
      </c>
      <c r="H27" s="19">
        <v>231.9</v>
      </c>
      <c r="I27" s="63">
        <f t="shared" si="360"/>
        <v>0.31169354838709679</v>
      </c>
      <c r="J27" s="19">
        <v>0</v>
      </c>
      <c r="K27" s="63">
        <f t="shared" si="361"/>
        <v>0</v>
      </c>
      <c r="L27" s="2">
        <v>0</v>
      </c>
      <c r="M27" s="63">
        <f t="shared" si="411"/>
        <v>0.65631720430107532</v>
      </c>
      <c r="N27" s="63">
        <f t="shared" si="362"/>
        <v>0.65631720430107532</v>
      </c>
      <c r="O27" s="86">
        <f t="shared" si="363"/>
        <v>8.0188679245283015E-2</v>
      </c>
      <c r="P27" s="63">
        <f t="shared" si="364"/>
        <v>0.24634408602150537</v>
      </c>
      <c r="Q27" s="63">
        <f t="shared" si="365"/>
        <v>0</v>
      </c>
      <c r="R27" s="9">
        <v>0</v>
      </c>
      <c r="S27" s="9">
        <f t="shared" si="366"/>
        <v>744</v>
      </c>
      <c r="T27" s="38">
        <v>9164</v>
      </c>
      <c r="U27" s="2">
        <v>50</v>
      </c>
      <c r="V27" s="2">
        <v>50</v>
      </c>
      <c r="W27" s="2">
        <v>50</v>
      </c>
      <c r="X27" s="63">
        <f t="shared" si="367"/>
        <v>1</v>
      </c>
      <c r="AA27" s="12" t="s">
        <v>60</v>
      </c>
      <c r="AB27" s="19">
        <f t="shared" ref="AB27" si="416">$AA$4-AE27-AG27-AI27</f>
        <v>0</v>
      </c>
      <c r="AC27" s="19">
        <f t="shared" si="357"/>
        <v>0</v>
      </c>
      <c r="AD27" s="2">
        <v>0</v>
      </c>
      <c r="AE27" s="2">
        <v>0</v>
      </c>
      <c r="AF27" s="63">
        <f t="shared" si="369"/>
        <v>0</v>
      </c>
      <c r="AG27" s="2">
        <v>744</v>
      </c>
      <c r="AH27" s="63">
        <f t="shared" si="370"/>
        <v>1</v>
      </c>
      <c r="AI27" s="2">
        <v>0</v>
      </c>
      <c r="AJ27" s="63">
        <f t="shared" si="371"/>
        <v>0</v>
      </c>
      <c r="AK27" s="2">
        <v>0</v>
      </c>
      <c r="AL27" s="63">
        <f t="shared" si="372"/>
        <v>0</v>
      </c>
      <c r="AM27" s="63">
        <f t="shared" si="373"/>
        <v>0</v>
      </c>
      <c r="AN27" s="86">
        <f t="shared" si="374"/>
        <v>0</v>
      </c>
      <c r="AO27" s="63">
        <f t="shared" si="375"/>
        <v>0</v>
      </c>
      <c r="AP27" s="63">
        <f t="shared" si="376"/>
        <v>0</v>
      </c>
      <c r="AQ27" s="2">
        <v>0</v>
      </c>
      <c r="AR27" s="9">
        <f t="shared" si="377"/>
        <v>744</v>
      </c>
      <c r="AS27" s="2">
        <v>0</v>
      </c>
      <c r="AT27" s="2">
        <v>50</v>
      </c>
      <c r="AU27" s="2">
        <v>50</v>
      </c>
      <c r="AV27" s="2">
        <v>0</v>
      </c>
      <c r="AW27" s="63">
        <f t="shared" si="378"/>
        <v>1</v>
      </c>
      <c r="AZ27" s="12" t="s">
        <v>60</v>
      </c>
      <c r="BA27" s="2">
        <f t="shared" ref="BA27:BA28" si="417">$AZ$4-BD27-BF27-BH27</f>
        <v>0</v>
      </c>
      <c r="BB27" s="2">
        <f t="shared" ref="BB27:BB28" si="418">$AZ$4-BC27-BD27-BF27-BH27</f>
        <v>0</v>
      </c>
      <c r="BC27" s="2">
        <f>'[35]UNIT DATA'!L6</f>
        <v>0</v>
      </c>
      <c r="BD27" s="2">
        <f>'[35]UNIT DATA'!M6</f>
        <v>0</v>
      </c>
      <c r="BE27" s="63">
        <f t="shared" si="381"/>
        <v>0</v>
      </c>
      <c r="BF27" s="2">
        <f>'[35]UNIT DATA'!$N6</f>
        <v>720</v>
      </c>
      <c r="BG27" s="63">
        <f t="shared" si="381"/>
        <v>1</v>
      </c>
      <c r="BH27" s="2">
        <f>'[35]UNIT DATA'!$O6</f>
        <v>0</v>
      </c>
      <c r="BI27" s="63">
        <f t="shared" si="381"/>
        <v>0</v>
      </c>
      <c r="BJ27" s="2">
        <f>'[35]UNIT DATA'!$P6</f>
        <v>0</v>
      </c>
      <c r="BK27" s="63">
        <f t="shared" si="412"/>
        <v>0</v>
      </c>
      <c r="BL27" s="63">
        <f t="shared" si="413"/>
        <v>0</v>
      </c>
      <c r="BM27" s="86">
        <f t="shared" si="382"/>
        <v>0</v>
      </c>
      <c r="BN27" s="63">
        <f t="shared" si="414"/>
        <v>0</v>
      </c>
      <c r="BO27" s="63">
        <f t="shared" si="415"/>
        <v>0</v>
      </c>
      <c r="BP27" s="2">
        <f>'[35]UNIT DATA'!$Q6</f>
        <v>0</v>
      </c>
      <c r="BQ27" s="9">
        <f t="shared" si="383"/>
        <v>720</v>
      </c>
      <c r="BR27" s="27">
        <v>0</v>
      </c>
      <c r="BS27" s="2">
        <v>50</v>
      </c>
      <c r="BT27" s="2">
        <v>50</v>
      </c>
      <c r="BU27" s="2">
        <f>'[35]UNIT DATA'!$E6</f>
        <v>0</v>
      </c>
      <c r="BV27" s="63">
        <f t="shared" si="384"/>
        <v>1</v>
      </c>
      <c r="BY27" s="12" t="s">
        <v>60</v>
      </c>
      <c r="BZ27" s="2">
        <f t="shared" si="385"/>
        <v>0</v>
      </c>
      <c r="CA27" s="2">
        <f t="shared" si="386"/>
        <v>0</v>
      </c>
      <c r="CB27" s="2">
        <f>'[36]UNIT DATA'!L6</f>
        <v>0</v>
      </c>
      <c r="CC27" s="2">
        <f>'[36]UNIT DATA'!M6</f>
        <v>0</v>
      </c>
      <c r="CD27" s="63">
        <f t="shared" si="387"/>
        <v>0</v>
      </c>
      <c r="CE27" s="2">
        <f>'[36]UNIT DATA'!$N6</f>
        <v>744</v>
      </c>
      <c r="CF27" s="63">
        <f t="shared" si="387"/>
        <v>1</v>
      </c>
      <c r="CG27" s="2">
        <f>'[36]UNIT DATA'!$O6</f>
        <v>0</v>
      </c>
      <c r="CH27" s="63">
        <f t="shared" si="387"/>
        <v>0</v>
      </c>
      <c r="CI27" s="2">
        <f>'[36]UNIT DATA'!$P6</f>
        <v>0</v>
      </c>
      <c r="CJ27" s="63">
        <f t="shared" si="388"/>
        <v>0</v>
      </c>
      <c r="CK27" s="63">
        <f t="shared" si="389"/>
        <v>0</v>
      </c>
      <c r="CL27" s="86">
        <f t="shared" si="390"/>
        <v>0</v>
      </c>
      <c r="CM27" s="63">
        <f t="shared" si="391"/>
        <v>0</v>
      </c>
      <c r="CN27" s="63">
        <f t="shared" si="392"/>
        <v>0</v>
      </c>
      <c r="CO27" s="2">
        <f>'[36]UNIT DATA'!$Q6</f>
        <v>0</v>
      </c>
      <c r="CP27" s="9">
        <f t="shared" si="393"/>
        <v>744</v>
      </c>
      <c r="CQ27" s="2">
        <f>'[36]UNIT DATA'!$F6</f>
        <v>0</v>
      </c>
      <c r="CR27" s="2">
        <v>50</v>
      </c>
      <c r="CS27" s="2">
        <v>50</v>
      </c>
      <c r="CT27" s="2">
        <f>'[36]UNIT DATA'!$E6</f>
        <v>0</v>
      </c>
      <c r="CU27" s="63">
        <f t="shared" si="394"/>
        <v>1</v>
      </c>
      <c r="CX27" s="12" t="s">
        <v>60</v>
      </c>
      <c r="DO27" s="9">
        <f t="shared" si="395"/>
        <v>0</v>
      </c>
      <c r="DQ27" s="2">
        <v>50</v>
      </c>
      <c r="DR27" s="2">
        <v>50</v>
      </c>
      <c r="DT27" s="63">
        <f t="shared" si="396"/>
        <v>0</v>
      </c>
      <c r="DW27" s="12" t="s">
        <v>60</v>
      </c>
      <c r="EN27" s="9">
        <f t="shared" si="397"/>
        <v>0</v>
      </c>
      <c r="EP27" s="2">
        <v>50</v>
      </c>
      <c r="EQ27" s="2">
        <v>50</v>
      </c>
      <c r="ES27" s="63">
        <f t="shared" si="398"/>
        <v>0</v>
      </c>
      <c r="EV27" s="12" t="s">
        <v>60</v>
      </c>
      <c r="FM27" s="9">
        <f t="shared" si="399"/>
        <v>0</v>
      </c>
      <c r="FO27" s="2">
        <v>50</v>
      </c>
      <c r="FP27" s="2">
        <v>50</v>
      </c>
      <c r="FR27" s="63">
        <f t="shared" si="400"/>
        <v>0</v>
      </c>
      <c r="FU27" s="12" t="s">
        <v>60</v>
      </c>
      <c r="GL27" s="9">
        <f t="shared" si="401"/>
        <v>0</v>
      </c>
      <c r="GN27" s="2">
        <v>50</v>
      </c>
      <c r="GO27" s="2">
        <v>50</v>
      </c>
      <c r="GQ27" s="63">
        <f t="shared" si="402"/>
        <v>0</v>
      </c>
      <c r="GT27" s="12" t="s">
        <v>60</v>
      </c>
      <c r="HK27" s="9">
        <f t="shared" si="403"/>
        <v>0</v>
      </c>
      <c r="HM27" s="2">
        <v>50</v>
      </c>
      <c r="HN27" s="2">
        <v>50</v>
      </c>
      <c r="HP27" s="63">
        <f t="shared" si="404"/>
        <v>0</v>
      </c>
      <c r="HS27" s="12" t="s">
        <v>60</v>
      </c>
      <c r="IJ27" s="9">
        <f t="shared" si="405"/>
        <v>0</v>
      </c>
      <c r="IL27" s="2">
        <v>50</v>
      </c>
      <c r="IM27" s="2">
        <v>50</v>
      </c>
      <c r="IO27" s="63">
        <f t="shared" si="406"/>
        <v>0</v>
      </c>
      <c r="IR27" s="12" t="s">
        <v>60</v>
      </c>
      <c r="JI27" s="9">
        <f t="shared" si="407"/>
        <v>0</v>
      </c>
      <c r="JK27" s="2">
        <v>50</v>
      </c>
      <c r="JL27" s="2">
        <v>50</v>
      </c>
      <c r="JN27" s="63">
        <f t="shared" si="408"/>
        <v>0</v>
      </c>
      <c r="JQ27" s="12" t="s">
        <v>60</v>
      </c>
      <c r="KH27" s="9">
        <f t="shared" si="409"/>
        <v>0</v>
      </c>
      <c r="KJ27" s="2">
        <v>50</v>
      </c>
      <c r="KK27" s="2">
        <v>50</v>
      </c>
      <c r="KM27" s="63">
        <f t="shared" si="410"/>
        <v>0</v>
      </c>
    </row>
    <row r="28" spans="1:299" ht="14" x14ac:dyDescent="0.35">
      <c r="B28" s="12" t="s">
        <v>61</v>
      </c>
      <c r="C28" s="19">
        <f>$B$4-F28-H28-J28</f>
        <v>0</v>
      </c>
      <c r="D28" s="19">
        <f t="shared" si="356"/>
        <v>0</v>
      </c>
      <c r="E28" s="2">
        <v>0</v>
      </c>
      <c r="F28" s="2">
        <v>0</v>
      </c>
      <c r="G28" s="63">
        <f t="shared" si="359"/>
        <v>0</v>
      </c>
      <c r="H28" s="2">
        <v>744</v>
      </c>
      <c r="I28" s="63">
        <f t="shared" si="360"/>
        <v>1</v>
      </c>
      <c r="J28" s="19">
        <v>0</v>
      </c>
      <c r="K28" s="63">
        <f t="shared" si="361"/>
        <v>0</v>
      </c>
      <c r="L28" s="2">
        <v>0</v>
      </c>
      <c r="M28" s="63">
        <f t="shared" si="411"/>
        <v>0</v>
      </c>
      <c r="N28" s="63">
        <f t="shared" si="362"/>
        <v>0</v>
      </c>
      <c r="O28" s="86">
        <f t="shared" si="363"/>
        <v>0</v>
      </c>
      <c r="P28" s="63">
        <f t="shared" si="364"/>
        <v>0</v>
      </c>
      <c r="Q28" s="63">
        <f t="shared" si="365"/>
        <v>0</v>
      </c>
      <c r="R28" s="9">
        <v>0</v>
      </c>
      <c r="S28" s="9">
        <f t="shared" si="366"/>
        <v>744</v>
      </c>
      <c r="T28" s="34">
        <v>0</v>
      </c>
      <c r="U28" s="2">
        <v>96</v>
      </c>
      <c r="V28" s="2">
        <v>96</v>
      </c>
      <c r="W28" s="2">
        <v>0</v>
      </c>
      <c r="X28" s="63">
        <f t="shared" si="367"/>
        <v>1</v>
      </c>
      <c r="AA28" s="12" t="s">
        <v>61</v>
      </c>
      <c r="AB28" s="19">
        <f>$AA$4-AE28-AG28-AI28</f>
        <v>0</v>
      </c>
      <c r="AC28" s="19">
        <f t="shared" si="357"/>
        <v>0</v>
      </c>
      <c r="AD28" s="2">
        <v>0</v>
      </c>
      <c r="AE28" s="2">
        <v>0</v>
      </c>
      <c r="AF28" s="63">
        <f t="shared" si="369"/>
        <v>0</v>
      </c>
      <c r="AG28" s="2">
        <v>744</v>
      </c>
      <c r="AH28" s="63">
        <f t="shared" si="370"/>
        <v>1</v>
      </c>
      <c r="AI28" s="2">
        <v>0</v>
      </c>
      <c r="AJ28" s="63">
        <f t="shared" si="371"/>
        <v>0</v>
      </c>
      <c r="AK28" s="2">
        <v>0</v>
      </c>
      <c r="AL28" s="63">
        <f t="shared" si="372"/>
        <v>0</v>
      </c>
      <c r="AM28" s="63">
        <f t="shared" si="373"/>
        <v>0</v>
      </c>
      <c r="AN28" s="86">
        <f t="shared" si="374"/>
        <v>0</v>
      </c>
      <c r="AO28" s="63">
        <f t="shared" si="375"/>
        <v>0</v>
      </c>
      <c r="AP28" s="63">
        <f t="shared" si="376"/>
        <v>0</v>
      </c>
      <c r="AQ28" s="2">
        <v>0</v>
      </c>
      <c r="AR28" s="9">
        <f t="shared" si="377"/>
        <v>744</v>
      </c>
      <c r="AS28" s="2">
        <v>0</v>
      </c>
      <c r="AT28" s="2">
        <v>96</v>
      </c>
      <c r="AU28" s="2">
        <v>96</v>
      </c>
      <c r="AV28" s="2">
        <v>0</v>
      </c>
      <c r="AW28" s="63">
        <f t="shared" si="378"/>
        <v>1</v>
      </c>
      <c r="AZ28" s="12" t="s">
        <v>61</v>
      </c>
      <c r="BA28" s="2">
        <f t="shared" si="417"/>
        <v>0</v>
      </c>
      <c r="BB28" s="2">
        <f t="shared" si="418"/>
        <v>0</v>
      </c>
      <c r="BC28" s="2">
        <f>'[35]UNIT DATA'!L7</f>
        <v>0</v>
      </c>
      <c r="BD28" s="2">
        <f>'[35]UNIT DATA'!M7</f>
        <v>0</v>
      </c>
      <c r="BE28" s="63">
        <f t="shared" si="381"/>
        <v>0</v>
      </c>
      <c r="BF28" s="2">
        <f>'[35]UNIT DATA'!$N7</f>
        <v>720</v>
      </c>
      <c r="BG28" s="63">
        <f t="shared" si="381"/>
        <v>1</v>
      </c>
      <c r="BH28" s="2">
        <f>'[35]UNIT DATA'!$O7</f>
        <v>0</v>
      </c>
      <c r="BI28" s="63">
        <f t="shared" si="381"/>
        <v>0</v>
      </c>
      <c r="BJ28" s="2">
        <f>'[35]UNIT DATA'!$P7</f>
        <v>0</v>
      </c>
      <c r="BK28" s="63">
        <f t="shared" si="412"/>
        <v>0</v>
      </c>
      <c r="BL28" s="63">
        <f t="shared" si="413"/>
        <v>0</v>
      </c>
      <c r="BM28" s="86">
        <f t="shared" si="382"/>
        <v>0</v>
      </c>
      <c r="BN28" s="63">
        <f t="shared" si="414"/>
        <v>0</v>
      </c>
      <c r="BO28" s="63">
        <f t="shared" si="415"/>
        <v>0</v>
      </c>
      <c r="BP28" s="2">
        <f>'[35]UNIT DATA'!$Q7</f>
        <v>0</v>
      </c>
      <c r="BQ28" s="9">
        <f t="shared" si="383"/>
        <v>720</v>
      </c>
      <c r="BR28" s="27">
        <v>0</v>
      </c>
      <c r="BS28" s="2">
        <v>96</v>
      </c>
      <c r="BT28" s="2">
        <v>96</v>
      </c>
      <c r="BU28" s="2">
        <f>'[35]UNIT DATA'!$E7</f>
        <v>0</v>
      </c>
      <c r="BV28" s="63">
        <f t="shared" si="384"/>
        <v>1</v>
      </c>
      <c r="BY28" s="12" t="s">
        <v>61</v>
      </c>
      <c r="BZ28" s="2">
        <f t="shared" si="385"/>
        <v>0</v>
      </c>
      <c r="CA28" s="2">
        <f t="shared" si="386"/>
        <v>0</v>
      </c>
      <c r="CB28" s="2">
        <f>'[36]UNIT DATA'!L7</f>
        <v>0</v>
      </c>
      <c r="CC28" s="2">
        <f>'[36]UNIT DATA'!M7</f>
        <v>0</v>
      </c>
      <c r="CD28" s="63">
        <f t="shared" si="387"/>
        <v>0</v>
      </c>
      <c r="CE28" s="2">
        <f>'[36]UNIT DATA'!$N7</f>
        <v>744</v>
      </c>
      <c r="CF28" s="63">
        <f t="shared" si="387"/>
        <v>1</v>
      </c>
      <c r="CG28" s="2">
        <f>'[36]UNIT DATA'!$O7</f>
        <v>0</v>
      </c>
      <c r="CH28" s="63">
        <f t="shared" si="387"/>
        <v>0</v>
      </c>
      <c r="CI28" s="2">
        <f>'[36]UNIT DATA'!$P7</f>
        <v>0</v>
      </c>
      <c r="CJ28" s="63">
        <f t="shared" si="388"/>
        <v>0</v>
      </c>
      <c r="CK28" s="63">
        <f t="shared" si="389"/>
        <v>0</v>
      </c>
      <c r="CL28" s="86">
        <f t="shared" si="390"/>
        <v>0</v>
      </c>
      <c r="CM28" s="63">
        <f t="shared" si="391"/>
        <v>0</v>
      </c>
      <c r="CN28" s="63">
        <f t="shared" si="392"/>
        <v>0</v>
      </c>
      <c r="CO28" s="2">
        <f>'[36]UNIT DATA'!$Q7</f>
        <v>0</v>
      </c>
      <c r="CP28" s="9">
        <f t="shared" si="393"/>
        <v>744</v>
      </c>
      <c r="CQ28" s="2">
        <f>'[36]UNIT DATA'!$F7</f>
        <v>0</v>
      </c>
      <c r="CR28" s="2">
        <v>96</v>
      </c>
      <c r="CS28" s="2">
        <v>96</v>
      </c>
      <c r="CT28" s="2">
        <f>'[36]UNIT DATA'!$E7</f>
        <v>0</v>
      </c>
      <c r="CU28" s="63">
        <f t="shared" si="394"/>
        <v>1</v>
      </c>
      <c r="CX28" s="12" t="s">
        <v>61</v>
      </c>
      <c r="DO28" s="9">
        <f t="shared" si="395"/>
        <v>0</v>
      </c>
      <c r="DQ28" s="2">
        <v>96</v>
      </c>
      <c r="DR28" s="2">
        <v>96</v>
      </c>
      <c r="DT28" s="63">
        <f t="shared" si="396"/>
        <v>0</v>
      </c>
      <c r="DW28" s="12" t="s">
        <v>61</v>
      </c>
      <c r="EN28" s="9">
        <f t="shared" si="397"/>
        <v>0</v>
      </c>
      <c r="EP28" s="2">
        <v>96</v>
      </c>
      <c r="EQ28" s="2">
        <v>96</v>
      </c>
      <c r="ES28" s="63">
        <f t="shared" si="398"/>
        <v>0</v>
      </c>
      <c r="EV28" s="12" t="s">
        <v>61</v>
      </c>
      <c r="FM28" s="9">
        <f t="shared" si="399"/>
        <v>0</v>
      </c>
      <c r="FO28" s="2">
        <v>96</v>
      </c>
      <c r="FP28" s="2">
        <v>96</v>
      </c>
      <c r="FR28" s="63">
        <f t="shared" si="400"/>
        <v>0</v>
      </c>
      <c r="FU28" s="12" t="s">
        <v>61</v>
      </c>
      <c r="GL28" s="9">
        <f t="shared" si="401"/>
        <v>0</v>
      </c>
      <c r="GN28" s="2">
        <v>96</v>
      </c>
      <c r="GO28" s="2">
        <v>96</v>
      </c>
      <c r="GQ28" s="63">
        <f t="shared" si="402"/>
        <v>0</v>
      </c>
      <c r="GT28" s="12" t="s">
        <v>61</v>
      </c>
      <c r="HK28" s="9">
        <f t="shared" si="403"/>
        <v>0</v>
      </c>
      <c r="HM28" s="2">
        <v>96</v>
      </c>
      <c r="HN28" s="2">
        <v>96</v>
      </c>
      <c r="HP28" s="63">
        <f t="shared" si="404"/>
        <v>0</v>
      </c>
      <c r="HS28" s="12" t="s">
        <v>61</v>
      </c>
      <c r="IJ28" s="9">
        <f t="shared" si="405"/>
        <v>0</v>
      </c>
      <c r="IL28" s="2">
        <v>96</v>
      </c>
      <c r="IM28" s="2">
        <v>96</v>
      </c>
      <c r="IO28" s="63">
        <f t="shared" si="406"/>
        <v>0</v>
      </c>
      <c r="IR28" s="12" t="s">
        <v>61</v>
      </c>
      <c r="JI28" s="9">
        <f t="shared" si="407"/>
        <v>0</v>
      </c>
      <c r="JK28" s="2">
        <v>96</v>
      </c>
      <c r="JL28" s="2">
        <v>96</v>
      </c>
      <c r="JN28" s="63">
        <f t="shared" si="408"/>
        <v>0</v>
      </c>
      <c r="JQ28" s="12" t="s">
        <v>61</v>
      </c>
      <c r="KH28" s="9">
        <f t="shared" si="409"/>
        <v>0</v>
      </c>
      <c r="KJ28" s="2">
        <v>96</v>
      </c>
      <c r="KK28" s="2">
        <v>96</v>
      </c>
      <c r="KM28" s="63">
        <f t="shared" si="410"/>
        <v>0</v>
      </c>
    </row>
    <row r="29" spans="1:299" ht="14" x14ac:dyDescent="0.35">
      <c r="A29" s="17"/>
      <c r="B29" s="12" t="s">
        <v>62</v>
      </c>
      <c r="C29" s="19">
        <f t="shared" si="358"/>
        <v>744</v>
      </c>
      <c r="D29" s="19">
        <f t="shared" si="356"/>
        <v>424.7</v>
      </c>
      <c r="E29" s="19">
        <v>319.3</v>
      </c>
      <c r="F29" s="2">
        <v>0</v>
      </c>
      <c r="G29" s="63">
        <f>F29/$B$4</f>
        <v>0</v>
      </c>
      <c r="H29" s="2">
        <v>0</v>
      </c>
      <c r="I29" s="63">
        <f>H29/$B$4</f>
        <v>0</v>
      </c>
      <c r="J29" s="19">
        <v>0</v>
      </c>
      <c r="K29" s="63">
        <f>J29/$B$4</f>
        <v>0</v>
      </c>
      <c r="L29" s="2">
        <v>0</v>
      </c>
      <c r="M29" s="63">
        <f>C29/$B$4</f>
        <v>1</v>
      </c>
      <c r="N29" s="63">
        <f t="shared" si="362"/>
        <v>1</v>
      </c>
      <c r="O29" s="86">
        <f t="shared" si="363"/>
        <v>0</v>
      </c>
      <c r="P29" s="63">
        <f t="shared" si="364"/>
        <v>0.37255376344086022</v>
      </c>
      <c r="Q29" s="63">
        <f>L29/$B$4</f>
        <v>0</v>
      </c>
      <c r="R29" s="9">
        <v>0</v>
      </c>
      <c r="S29" s="9">
        <f t="shared" si="366"/>
        <v>744</v>
      </c>
      <c r="T29" s="39">
        <v>13859</v>
      </c>
      <c r="U29" s="2">
        <v>50</v>
      </c>
      <c r="V29" s="2">
        <v>50</v>
      </c>
      <c r="W29" s="2">
        <v>50</v>
      </c>
      <c r="X29" s="63">
        <f>SUM(G29,I29,K29,N29,Q29)</f>
        <v>1</v>
      </c>
      <c r="Z29" s="17"/>
      <c r="AA29" s="12" t="s">
        <v>62</v>
      </c>
      <c r="AB29" s="19">
        <f>$AA$4-AE29-AG29-AI29</f>
        <v>690.6</v>
      </c>
      <c r="AC29" s="19">
        <f t="shared" si="357"/>
        <v>397.5</v>
      </c>
      <c r="AD29" s="2">
        <v>293.10000000000002</v>
      </c>
      <c r="AE29" s="2">
        <v>53.4</v>
      </c>
      <c r="AF29" s="63">
        <f>AE29/$AA$4</f>
        <v>7.17741935483871E-2</v>
      </c>
      <c r="AG29" s="2">
        <v>0</v>
      </c>
      <c r="AH29" s="63">
        <f>AG29/$AA$4</f>
        <v>0</v>
      </c>
      <c r="AI29" s="2">
        <v>0</v>
      </c>
      <c r="AJ29" s="63">
        <f>AI29/$AA$4</f>
        <v>0</v>
      </c>
      <c r="AK29" s="2">
        <v>0</v>
      </c>
      <c r="AL29" s="63">
        <f>AB29/$AA$4</f>
        <v>0.9282258064516129</v>
      </c>
      <c r="AM29" s="63">
        <f>(AB29-AK29)/$AA$4</f>
        <v>0.9282258064516129</v>
      </c>
      <c r="AN29" s="86">
        <f>IF((AND(AC29=0,AE29=0)),0,(AE29+AK29)/(AC29+AE29+AK29))</f>
        <v>0.11842980705256155</v>
      </c>
      <c r="AO29" s="63">
        <f>AS29/($AA$4*AU29)</f>
        <v>0.34193548387096773</v>
      </c>
      <c r="AP29" s="63">
        <f>AK29/$AA$4</f>
        <v>0</v>
      </c>
      <c r="AQ29" s="2">
        <v>2</v>
      </c>
      <c r="AR29" s="9">
        <f>SUM(AC29,AD29,AE29,AG29,AI29)</f>
        <v>744</v>
      </c>
      <c r="AS29" s="13">
        <v>12720</v>
      </c>
      <c r="AT29" s="2">
        <v>50</v>
      </c>
      <c r="AU29" s="2">
        <v>50</v>
      </c>
      <c r="AV29" s="2">
        <v>50</v>
      </c>
      <c r="AW29" s="63">
        <f>SUM(AF29,AH29,AJ29,AM29,AP29)</f>
        <v>1</v>
      </c>
      <c r="AY29" s="17"/>
      <c r="AZ29" s="12" t="s">
        <v>62</v>
      </c>
      <c r="BA29" s="2">
        <f>$AZ$4-BD29-BF29-BH29</f>
        <v>720</v>
      </c>
      <c r="BB29" s="2">
        <f>$AZ$4-BC29-BD29-BF29-BH29</f>
        <v>297.60000000000002</v>
      </c>
      <c r="BC29" s="2">
        <f>'[35]UNIT DATA'!L8</f>
        <v>422.4</v>
      </c>
      <c r="BD29" s="2">
        <f>'[35]UNIT DATA'!M8</f>
        <v>0</v>
      </c>
      <c r="BE29" s="63">
        <f t="shared" si="381"/>
        <v>0</v>
      </c>
      <c r="BF29" s="2">
        <f>'[35]UNIT DATA'!$N8</f>
        <v>0</v>
      </c>
      <c r="BG29" s="63">
        <f t="shared" si="381"/>
        <v>0</v>
      </c>
      <c r="BH29" s="2">
        <f>'[35]UNIT DATA'!$O8</f>
        <v>0</v>
      </c>
      <c r="BI29" s="63">
        <f t="shared" si="381"/>
        <v>0</v>
      </c>
      <c r="BJ29" s="2">
        <f>'[35]UNIT DATA'!$P8</f>
        <v>0</v>
      </c>
      <c r="BK29" s="63">
        <f t="shared" si="412"/>
        <v>1</v>
      </c>
      <c r="BL29" s="63">
        <f t="shared" si="413"/>
        <v>1</v>
      </c>
      <c r="BM29" s="86">
        <f t="shared" si="382"/>
        <v>0</v>
      </c>
      <c r="BN29" s="63">
        <f t="shared" si="414"/>
        <v>0.26080555555555557</v>
      </c>
      <c r="BO29" s="63">
        <f t="shared" si="415"/>
        <v>0</v>
      </c>
      <c r="BP29" s="2">
        <f>'[35]UNIT DATA'!$Q8</f>
        <v>0</v>
      </c>
      <c r="BQ29" s="9">
        <f>SUM(BB29,BC29,BD29,BF29,BH29)</f>
        <v>720</v>
      </c>
      <c r="BR29" s="39">
        <v>9389</v>
      </c>
      <c r="BS29" s="2">
        <v>50</v>
      </c>
      <c r="BT29" s="2">
        <v>50</v>
      </c>
      <c r="BU29" s="2">
        <f>'[35]UNIT DATA'!$E8</f>
        <v>50</v>
      </c>
      <c r="BV29" s="63">
        <f>SUM(BE29,BG29,BI29,BL29,BO29)</f>
        <v>1</v>
      </c>
      <c r="BX29" s="17"/>
      <c r="BY29" s="12" t="s">
        <v>62</v>
      </c>
      <c r="BZ29" s="2">
        <f t="shared" si="385"/>
        <v>450.1</v>
      </c>
      <c r="CA29" s="2">
        <f t="shared" si="386"/>
        <v>322.89999999999998</v>
      </c>
      <c r="CB29" s="2">
        <f>'[36]UNIT DATA'!L8</f>
        <v>127.2</v>
      </c>
      <c r="CC29" s="2">
        <f>'[36]UNIT DATA'!M8</f>
        <v>293.89999999999998</v>
      </c>
      <c r="CD29" s="63">
        <f>CC29/$BY$4</f>
        <v>0.3950268817204301</v>
      </c>
      <c r="CE29" s="2">
        <f>'[36]UNIT DATA'!$N8</f>
        <v>0</v>
      </c>
      <c r="CF29" s="63">
        <f>CE29/$BY$4</f>
        <v>0</v>
      </c>
      <c r="CG29" s="2">
        <f>'[36]UNIT DATA'!$O8</f>
        <v>0</v>
      </c>
      <c r="CH29" s="63">
        <f>CG29/$BY$4</f>
        <v>0</v>
      </c>
      <c r="CI29" s="2">
        <f>'[36]UNIT DATA'!$P8</f>
        <v>0</v>
      </c>
      <c r="CJ29" s="63">
        <f>BZ29/$BY$4</f>
        <v>0.6049731182795699</v>
      </c>
      <c r="CK29" s="63">
        <f>(BZ29-CI29)/$BY$4</f>
        <v>0.6049731182795699</v>
      </c>
      <c r="CL29" s="86">
        <f>IF((AND(CA29=0,CC29=0)),0,(CC29+CI29)/(CA29+CC29+CI29))</f>
        <v>0.47649156939040205</v>
      </c>
      <c r="CM29" s="63">
        <f>CQ29/($BY$4*CS29)</f>
        <v>0.28596774193548385</v>
      </c>
      <c r="CN29" s="63">
        <f>CI29/$BY$4</f>
        <v>0</v>
      </c>
      <c r="CO29" s="2">
        <f>'[36]UNIT DATA'!$Q8</f>
        <v>5</v>
      </c>
      <c r="CP29" s="9">
        <f>SUM(CA29,CB29,CC29,CE29,CG29)</f>
        <v>744</v>
      </c>
      <c r="CQ29" s="2">
        <f>'[36]UNIT DATA'!$F8</f>
        <v>10638</v>
      </c>
      <c r="CR29" s="2">
        <v>50</v>
      </c>
      <c r="CS29" s="2">
        <v>50</v>
      </c>
      <c r="CT29" s="2">
        <f>'[36]UNIT DATA'!$E8</f>
        <v>50</v>
      </c>
      <c r="CU29" s="63">
        <f>SUM(CD29,CF29,CH29,CK29,CN29)</f>
        <v>1</v>
      </c>
      <c r="CW29" s="17"/>
      <c r="CX29" s="12" t="s">
        <v>62</v>
      </c>
      <c r="DO29" s="9">
        <f>SUM(CZ29,DA29,DB29,DD29,DF29)</f>
        <v>0</v>
      </c>
      <c r="DQ29" s="2">
        <v>50</v>
      </c>
      <c r="DR29" s="2">
        <v>50</v>
      </c>
      <c r="DT29" s="63">
        <f>SUM(DC29,DE29,DG29,DJ29,DM29)</f>
        <v>0</v>
      </c>
      <c r="DV29" s="17"/>
      <c r="DW29" s="12" t="s">
        <v>62</v>
      </c>
      <c r="EN29" s="9">
        <f>SUM(DY29,DZ29,EA29,EC29,EE29)</f>
        <v>0</v>
      </c>
      <c r="EP29" s="2">
        <v>50</v>
      </c>
      <c r="EQ29" s="2">
        <v>50</v>
      </c>
      <c r="ES29" s="63">
        <f>SUM(EB29,ED29,EF29,EI29,EL29)</f>
        <v>0</v>
      </c>
      <c r="EU29" s="17"/>
      <c r="EV29" s="12" t="s">
        <v>62</v>
      </c>
      <c r="FM29" s="9">
        <f>SUM(EX29,EY29,EZ29,FB29,FD29)</f>
        <v>0</v>
      </c>
      <c r="FO29" s="2">
        <v>50</v>
      </c>
      <c r="FP29" s="2">
        <v>50</v>
      </c>
      <c r="FR29" s="63">
        <f>SUM(FA29,FC29,FE29,FH29,FK29)</f>
        <v>0</v>
      </c>
      <c r="FT29" s="17"/>
      <c r="FU29" s="12" t="s">
        <v>62</v>
      </c>
      <c r="GL29" s="9">
        <f>SUM(FW29,FX29,FY29,GA29,GC29)</f>
        <v>0</v>
      </c>
      <c r="GN29" s="2">
        <v>50</v>
      </c>
      <c r="GO29" s="2">
        <v>50</v>
      </c>
      <c r="GQ29" s="63">
        <f>SUM(FZ29,GB29,GD29,GG29,GJ29)</f>
        <v>0</v>
      </c>
      <c r="GS29" s="17"/>
      <c r="GT29" s="12" t="s">
        <v>62</v>
      </c>
      <c r="HK29" s="9">
        <f>SUM(GV29,GW29,GX29,GZ29,HB29)</f>
        <v>0</v>
      </c>
      <c r="HM29" s="2">
        <v>50</v>
      </c>
      <c r="HN29" s="2">
        <v>50</v>
      </c>
      <c r="HP29" s="63">
        <f>SUM(GY29,HA29,HC29,HF29,HI29)</f>
        <v>0</v>
      </c>
      <c r="HR29" s="17"/>
      <c r="HS29" s="12" t="s">
        <v>62</v>
      </c>
      <c r="IJ29" s="9">
        <f>SUM(HU29,HV29,HW29,HY29,IA29)</f>
        <v>0</v>
      </c>
      <c r="IL29" s="2">
        <v>50</v>
      </c>
      <c r="IM29" s="2">
        <v>50</v>
      </c>
      <c r="IO29" s="63">
        <f>SUM(HX29,HZ29,IB29,IE29,IH29)</f>
        <v>0</v>
      </c>
      <c r="IQ29" s="17"/>
      <c r="IR29" s="12" t="s">
        <v>62</v>
      </c>
      <c r="JI29" s="9">
        <f>SUM(IT29,IU29,IV29,IX29,IZ29)</f>
        <v>0</v>
      </c>
      <c r="JK29" s="2">
        <v>50</v>
      </c>
      <c r="JL29" s="2">
        <v>50</v>
      </c>
      <c r="JN29" s="63">
        <f>SUM(IW29,IY29,JA29,JD29,JG29)</f>
        <v>0</v>
      </c>
      <c r="JP29" s="17"/>
      <c r="JQ29" s="12" t="s">
        <v>62</v>
      </c>
      <c r="KH29" s="9">
        <f>SUM(JS29,JT29,JU29,JW29,JY29)</f>
        <v>0</v>
      </c>
      <c r="KJ29" s="2">
        <v>50</v>
      </c>
      <c r="KK29" s="2">
        <v>50</v>
      </c>
      <c r="KM29" s="63">
        <f>SUM(JV29,JX29,JZ29,KC29,KF29)</f>
        <v>0</v>
      </c>
    </row>
    <row r="30" spans="1:299" ht="14" x14ac:dyDescent="0.35">
      <c r="B30" s="12" t="s">
        <v>63</v>
      </c>
      <c r="C30" s="19">
        <f t="shared" si="358"/>
        <v>744</v>
      </c>
      <c r="D30" s="19">
        <f t="shared" si="356"/>
        <v>453.3</v>
      </c>
      <c r="E30" s="19">
        <v>290.7</v>
      </c>
      <c r="F30" s="2">
        <v>0</v>
      </c>
      <c r="G30" s="63">
        <f t="shared" si="359"/>
        <v>0</v>
      </c>
      <c r="H30" s="2">
        <v>0</v>
      </c>
      <c r="I30" s="63">
        <f t="shared" si="360"/>
        <v>0</v>
      </c>
      <c r="J30" s="19">
        <v>0</v>
      </c>
      <c r="K30" s="63">
        <f t="shared" si="361"/>
        <v>0</v>
      </c>
      <c r="L30" s="2">
        <v>0</v>
      </c>
      <c r="M30" s="63">
        <f>C30/$B$4</f>
        <v>1</v>
      </c>
      <c r="N30" s="63">
        <f t="shared" si="362"/>
        <v>1</v>
      </c>
      <c r="O30" s="86">
        <f t="shared" si="363"/>
        <v>0</v>
      </c>
      <c r="P30" s="63">
        <f t="shared" si="364"/>
        <v>0.39521505376344085</v>
      </c>
      <c r="Q30" s="63">
        <f t="shared" si="365"/>
        <v>0</v>
      </c>
      <c r="R30" s="9">
        <v>0</v>
      </c>
      <c r="S30" s="9">
        <f t="shared" si="366"/>
        <v>744</v>
      </c>
      <c r="T30" s="39">
        <v>14702</v>
      </c>
      <c r="U30" s="2">
        <v>50</v>
      </c>
      <c r="V30" s="2">
        <v>50</v>
      </c>
      <c r="W30" s="2">
        <v>50</v>
      </c>
      <c r="X30" s="63">
        <f t="shared" si="367"/>
        <v>1</v>
      </c>
      <c r="AA30" s="12" t="s">
        <v>63</v>
      </c>
      <c r="AB30" s="19">
        <f>$AA$4-AE30-AG30-AI30</f>
        <v>707.8</v>
      </c>
      <c r="AC30" s="19">
        <f t="shared" si="357"/>
        <v>424.40000000000003</v>
      </c>
      <c r="AD30" s="2">
        <v>283.39999999999998</v>
      </c>
      <c r="AE30" s="2">
        <v>36.200000000000003</v>
      </c>
      <c r="AF30" s="63">
        <f t="shared" si="369"/>
        <v>4.8655913978494628E-2</v>
      </c>
      <c r="AG30" s="2">
        <v>0</v>
      </c>
      <c r="AH30" s="63">
        <f t="shared" si="370"/>
        <v>0</v>
      </c>
      <c r="AI30" s="2">
        <v>0</v>
      </c>
      <c r="AJ30" s="63">
        <f t="shared" si="371"/>
        <v>0</v>
      </c>
      <c r="AK30" s="2">
        <v>0</v>
      </c>
      <c r="AL30" s="63">
        <f t="shared" ref="AL30:AL32" si="419">AB30/$AA$4</f>
        <v>0.95134408602150533</v>
      </c>
      <c r="AM30" s="63">
        <f t="shared" ref="AM30:AM32" si="420">(AB30-AK30)/$AA$4</f>
        <v>0.95134408602150533</v>
      </c>
      <c r="AN30" s="86">
        <f t="shared" ref="AN30:AN32" si="421">IF((AND(AC30=0,AE30=0)),0,(AE30+AK30)/(AC30+AE30+AK30))</f>
        <v>7.8593139383412947E-2</v>
      </c>
      <c r="AO30" s="63">
        <f t="shared" ref="AO30:AO32" si="422">AS30/($AA$4*AU30)</f>
        <v>0.36427419354838708</v>
      </c>
      <c r="AP30" s="63">
        <f t="shared" ref="AP30:AP32" si="423">AK30/$AA$4</f>
        <v>0</v>
      </c>
      <c r="AQ30" s="2">
        <v>3</v>
      </c>
      <c r="AR30" s="9">
        <f t="shared" si="377"/>
        <v>744</v>
      </c>
      <c r="AS30" s="13">
        <v>13551</v>
      </c>
      <c r="AT30" s="2">
        <v>50</v>
      </c>
      <c r="AU30" s="2">
        <v>50</v>
      </c>
      <c r="AV30" s="2">
        <v>50</v>
      </c>
      <c r="AW30" s="63">
        <f t="shared" si="378"/>
        <v>1</v>
      </c>
      <c r="AZ30" s="12" t="s">
        <v>63</v>
      </c>
      <c r="BA30" s="2">
        <f t="shared" ref="BA30:BA31" si="424">$AZ$4-BD30-BF30-BH30</f>
        <v>718.1</v>
      </c>
      <c r="BB30" s="2">
        <f t="shared" ref="BB30:BB31" si="425">$AZ$4-BC30-BD30-BF30-BH30</f>
        <v>241.99999999999997</v>
      </c>
      <c r="BC30" s="2">
        <f>'[35]UNIT DATA'!L9</f>
        <v>476.1</v>
      </c>
      <c r="BD30" s="2">
        <f>'[35]UNIT DATA'!M9</f>
        <v>1.9</v>
      </c>
      <c r="BE30" s="63">
        <f t="shared" si="381"/>
        <v>2.638888888888889E-3</v>
      </c>
      <c r="BF30" s="2">
        <f>'[35]UNIT DATA'!$N9</f>
        <v>0</v>
      </c>
      <c r="BG30" s="63">
        <f t="shared" si="381"/>
        <v>0</v>
      </c>
      <c r="BH30" s="2">
        <f>'[35]UNIT DATA'!$O9</f>
        <v>0</v>
      </c>
      <c r="BI30" s="63">
        <f t="shared" si="381"/>
        <v>0</v>
      </c>
      <c r="BJ30" s="2">
        <f>'[35]UNIT DATA'!$P9</f>
        <v>0</v>
      </c>
      <c r="BK30" s="63">
        <f t="shared" si="412"/>
        <v>0.99736111111111114</v>
      </c>
      <c r="BL30" s="63">
        <f t="shared" si="413"/>
        <v>0.99736111111111114</v>
      </c>
      <c r="BM30" s="86">
        <f t="shared" si="382"/>
        <v>7.7900779007790081E-3</v>
      </c>
      <c r="BN30" s="63">
        <f t="shared" si="414"/>
        <v>0.20924999999999999</v>
      </c>
      <c r="BO30" s="63">
        <f t="shared" si="415"/>
        <v>0</v>
      </c>
      <c r="BP30" s="2">
        <f>'[35]UNIT DATA'!$Q9</f>
        <v>0</v>
      </c>
      <c r="BQ30" s="9">
        <f t="shared" si="383"/>
        <v>720</v>
      </c>
      <c r="BR30" s="39">
        <v>7533</v>
      </c>
      <c r="BS30" s="2">
        <v>50</v>
      </c>
      <c r="BT30" s="2">
        <v>50</v>
      </c>
      <c r="BU30" s="2">
        <f>'[35]UNIT DATA'!$E9</f>
        <v>50</v>
      </c>
      <c r="BV30" s="63">
        <f t="shared" si="384"/>
        <v>1</v>
      </c>
      <c r="BY30" s="12" t="s">
        <v>63</v>
      </c>
      <c r="BZ30" s="2">
        <f t="shared" si="385"/>
        <v>638.20000000000005</v>
      </c>
      <c r="CA30" s="2">
        <f t="shared" si="386"/>
        <v>293.8</v>
      </c>
      <c r="CB30" s="2">
        <f>'[36]UNIT DATA'!L9</f>
        <v>344.4</v>
      </c>
      <c r="CC30" s="2">
        <f>'[36]UNIT DATA'!M9</f>
        <v>105.8</v>
      </c>
      <c r="CD30" s="63">
        <f t="shared" si="387"/>
        <v>0.14220430107526882</v>
      </c>
      <c r="CE30" s="2">
        <f>'[36]UNIT DATA'!$N9</f>
        <v>0</v>
      </c>
      <c r="CF30" s="63">
        <f t="shared" si="387"/>
        <v>0</v>
      </c>
      <c r="CG30" s="2">
        <f>'[36]UNIT DATA'!$O9</f>
        <v>0</v>
      </c>
      <c r="CH30" s="63">
        <f t="shared" si="387"/>
        <v>0</v>
      </c>
      <c r="CI30" s="2">
        <f>'[36]UNIT DATA'!$P9</f>
        <v>0</v>
      </c>
      <c r="CJ30" s="63">
        <f t="shared" ref="CJ30:CJ32" si="426">BZ30/$BY$4</f>
        <v>0.85779569892473129</v>
      </c>
      <c r="CK30" s="63">
        <f t="shared" ref="CK30:CK32" si="427">(BZ30-CI30)/$BY$4</f>
        <v>0.85779569892473129</v>
      </c>
      <c r="CL30" s="86">
        <f t="shared" ref="CL30:CL32" si="428">IF((AND(CA30=0,CC30=0)),0,(CC30+CI30)/(CA30+CC30+CI30))</f>
        <v>0.26476476476476474</v>
      </c>
      <c r="CM30" s="63">
        <f t="shared" ref="CM30:CM32" si="429">CQ30/($BY$4*CS30)</f>
        <v>0.25094086021505374</v>
      </c>
      <c r="CN30" s="63">
        <f t="shared" ref="CN30:CN32" si="430">CI30/$BY$4</f>
        <v>0</v>
      </c>
      <c r="CO30" s="2">
        <f>'[36]UNIT DATA'!$Q9</f>
        <v>1</v>
      </c>
      <c r="CP30" s="9">
        <f t="shared" si="393"/>
        <v>744</v>
      </c>
      <c r="CQ30" s="2">
        <f>'[36]UNIT DATA'!$F9</f>
        <v>9335</v>
      </c>
      <c r="CR30" s="2">
        <v>50</v>
      </c>
      <c r="CS30" s="2">
        <v>50</v>
      </c>
      <c r="CT30" s="2">
        <f>'[36]UNIT DATA'!$E9</f>
        <v>50</v>
      </c>
      <c r="CU30" s="63">
        <f t="shared" si="394"/>
        <v>1</v>
      </c>
      <c r="CX30" s="12" t="s">
        <v>63</v>
      </c>
      <c r="DO30" s="9">
        <f t="shared" si="395"/>
        <v>0</v>
      </c>
      <c r="DQ30" s="2">
        <v>50</v>
      </c>
      <c r="DR30" s="2">
        <v>50</v>
      </c>
      <c r="DT30" s="63">
        <f t="shared" si="396"/>
        <v>0</v>
      </c>
      <c r="DW30" s="12" t="s">
        <v>63</v>
      </c>
      <c r="EN30" s="9">
        <f t="shared" si="397"/>
        <v>0</v>
      </c>
      <c r="EP30" s="2">
        <v>50</v>
      </c>
      <c r="EQ30" s="2">
        <v>50</v>
      </c>
      <c r="ES30" s="63">
        <f t="shared" si="398"/>
        <v>0</v>
      </c>
      <c r="EV30" s="12" t="s">
        <v>63</v>
      </c>
      <c r="FM30" s="9">
        <f t="shared" si="399"/>
        <v>0</v>
      </c>
      <c r="FO30" s="2">
        <v>50</v>
      </c>
      <c r="FP30" s="2">
        <v>50</v>
      </c>
      <c r="FR30" s="63">
        <f t="shared" si="400"/>
        <v>0</v>
      </c>
      <c r="FU30" s="12" t="s">
        <v>63</v>
      </c>
      <c r="GL30" s="9">
        <f t="shared" si="401"/>
        <v>0</v>
      </c>
      <c r="GN30" s="2">
        <v>50</v>
      </c>
      <c r="GO30" s="2">
        <v>50</v>
      </c>
      <c r="GQ30" s="63">
        <f t="shared" si="402"/>
        <v>0</v>
      </c>
      <c r="GT30" s="12" t="s">
        <v>63</v>
      </c>
      <c r="HK30" s="9">
        <f t="shared" si="403"/>
        <v>0</v>
      </c>
      <c r="HM30" s="2">
        <v>50</v>
      </c>
      <c r="HN30" s="2">
        <v>50</v>
      </c>
      <c r="HP30" s="63">
        <f t="shared" si="404"/>
        <v>0</v>
      </c>
      <c r="HS30" s="12" t="s">
        <v>63</v>
      </c>
      <c r="IJ30" s="9">
        <f t="shared" ref="IJ30:IJ32" si="431">SUM(HU30,HV30,HW30,HY30,IA30)</f>
        <v>0</v>
      </c>
      <c r="IL30" s="2">
        <v>50</v>
      </c>
      <c r="IM30" s="2">
        <v>50</v>
      </c>
      <c r="IO30" s="63">
        <f t="shared" ref="IO30:IO32" si="432">SUM(HX30,HZ30,IB30,IE30,IH30)</f>
        <v>0</v>
      </c>
      <c r="IR30" s="12" t="s">
        <v>63</v>
      </c>
      <c r="JI30" s="9">
        <f t="shared" ref="JI30:JI32" si="433">SUM(IT30,IU30,IV30,IX30,IZ30)</f>
        <v>0</v>
      </c>
      <c r="JK30" s="2">
        <v>50</v>
      </c>
      <c r="JL30" s="2">
        <v>50</v>
      </c>
      <c r="JN30" s="63">
        <f t="shared" ref="JN30:JN32" si="434">SUM(IW30,IY30,JA30,JD30,JG30)</f>
        <v>0</v>
      </c>
      <c r="JQ30" s="12" t="s">
        <v>63</v>
      </c>
      <c r="KH30" s="9">
        <f t="shared" ref="KH30:KH32" si="435">SUM(JS30,JT30,JU30,JW30,JY30)</f>
        <v>0</v>
      </c>
      <c r="KJ30" s="2">
        <v>50</v>
      </c>
      <c r="KK30" s="2">
        <v>50</v>
      </c>
      <c r="KM30" s="63">
        <f t="shared" ref="KM30:KM32" si="436">SUM(JV30,JX30,JZ30,KC30,KF30)</f>
        <v>0</v>
      </c>
    </row>
    <row r="31" spans="1:299" ht="14" x14ac:dyDescent="0.35">
      <c r="B31" s="12" t="s">
        <v>64</v>
      </c>
      <c r="C31" s="19">
        <f>$B$4-F31-H31-J31</f>
        <v>0</v>
      </c>
      <c r="D31" s="19">
        <f t="shared" si="356"/>
        <v>0</v>
      </c>
      <c r="E31" s="2">
        <v>0</v>
      </c>
      <c r="F31" s="2">
        <v>0</v>
      </c>
      <c r="G31" s="63">
        <f t="shared" si="359"/>
        <v>0</v>
      </c>
      <c r="H31" s="2">
        <v>744</v>
      </c>
      <c r="I31" s="63">
        <f t="shared" si="360"/>
        <v>1</v>
      </c>
      <c r="J31" s="19">
        <v>0</v>
      </c>
      <c r="K31" s="63">
        <f t="shared" si="361"/>
        <v>0</v>
      </c>
      <c r="L31" s="2">
        <v>0</v>
      </c>
      <c r="M31" s="63">
        <f t="shared" ref="M31:M32" si="437">C31/$B$4</f>
        <v>0</v>
      </c>
      <c r="N31" s="63">
        <f t="shared" si="362"/>
        <v>0</v>
      </c>
      <c r="O31" s="86">
        <f t="shared" si="363"/>
        <v>0</v>
      </c>
      <c r="P31" s="63">
        <f t="shared" si="364"/>
        <v>0</v>
      </c>
      <c r="Q31" s="63">
        <f t="shared" si="365"/>
        <v>0</v>
      </c>
      <c r="R31" s="9">
        <v>0</v>
      </c>
      <c r="S31" s="9">
        <f t="shared" si="366"/>
        <v>744</v>
      </c>
      <c r="T31" s="34">
        <v>0</v>
      </c>
      <c r="U31" s="2">
        <v>50</v>
      </c>
      <c r="V31" s="2">
        <v>50</v>
      </c>
      <c r="W31" s="2">
        <v>0</v>
      </c>
      <c r="X31" s="63">
        <f t="shared" si="367"/>
        <v>1</v>
      </c>
      <c r="AA31" s="12" t="s">
        <v>64</v>
      </c>
      <c r="AB31" s="19">
        <f>$AA$4-AE31-AG31-AI31</f>
        <v>0</v>
      </c>
      <c r="AC31" s="19">
        <f t="shared" si="357"/>
        <v>0</v>
      </c>
      <c r="AD31" s="2">
        <v>0</v>
      </c>
      <c r="AE31" s="2">
        <v>0</v>
      </c>
      <c r="AF31" s="63">
        <f t="shared" si="369"/>
        <v>0</v>
      </c>
      <c r="AG31" s="2">
        <v>744</v>
      </c>
      <c r="AH31" s="63">
        <f t="shared" si="370"/>
        <v>1</v>
      </c>
      <c r="AI31" s="2">
        <v>0</v>
      </c>
      <c r="AJ31" s="63">
        <f t="shared" si="371"/>
        <v>0</v>
      </c>
      <c r="AK31" s="2">
        <v>0</v>
      </c>
      <c r="AL31" s="63">
        <f t="shared" si="419"/>
        <v>0</v>
      </c>
      <c r="AM31" s="63">
        <f t="shared" si="420"/>
        <v>0</v>
      </c>
      <c r="AN31" s="86">
        <f t="shared" si="421"/>
        <v>0</v>
      </c>
      <c r="AO31" s="63">
        <f t="shared" si="422"/>
        <v>0</v>
      </c>
      <c r="AP31" s="63">
        <f t="shared" si="423"/>
        <v>0</v>
      </c>
      <c r="AQ31" s="2">
        <v>0</v>
      </c>
      <c r="AR31" s="9">
        <f t="shared" si="377"/>
        <v>744</v>
      </c>
      <c r="AS31" s="2">
        <v>0</v>
      </c>
      <c r="AT31" s="2">
        <v>50</v>
      </c>
      <c r="AU31" s="2">
        <v>50</v>
      </c>
      <c r="AV31" s="2">
        <v>0</v>
      </c>
      <c r="AW31" s="63">
        <f t="shared" si="378"/>
        <v>1</v>
      </c>
      <c r="AZ31" s="12" t="s">
        <v>64</v>
      </c>
      <c r="BA31" s="2">
        <f t="shared" si="424"/>
        <v>0</v>
      </c>
      <c r="BB31" s="2">
        <f t="shared" si="425"/>
        <v>0</v>
      </c>
      <c r="BC31" s="2">
        <f>'[35]UNIT DATA'!L10</f>
        <v>0</v>
      </c>
      <c r="BD31" s="2">
        <f>'[35]UNIT DATA'!M10</f>
        <v>0</v>
      </c>
      <c r="BE31" s="63">
        <f t="shared" si="381"/>
        <v>0</v>
      </c>
      <c r="BF31" s="2">
        <f>'[35]UNIT DATA'!$N10</f>
        <v>720</v>
      </c>
      <c r="BG31" s="63">
        <f t="shared" si="381"/>
        <v>1</v>
      </c>
      <c r="BH31" s="2">
        <f>'[35]UNIT DATA'!$O10</f>
        <v>0</v>
      </c>
      <c r="BI31" s="63">
        <f t="shared" si="381"/>
        <v>0</v>
      </c>
      <c r="BJ31" s="2">
        <f>'[35]UNIT DATA'!$P10</f>
        <v>0</v>
      </c>
      <c r="BK31" s="63">
        <f t="shared" si="412"/>
        <v>0</v>
      </c>
      <c r="BL31" s="63">
        <f t="shared" si="413"/>
        <v>0</v>
      </c>
      <c r="BM31" s="86">
        <f t="shared" si="382"/>
        <v>0</v>
      </c>
      <c r="BN31" s="63">
        <f t="shared" si="414"/>
        <v>0</v>
      </c>
      <c r="BO31" s="63">
        <f t="shared" si="415"/>
        <v>0</v>
      </c>
      <c r="BP31" s="2">
        <f>'[35]UNIT DATA'!$Q10</f>
        <v>0</v>
      </c>
      <c r="BQ31" s="9">
        <f t="shared" si="383"/>
        <v>720</v>
      </c>
      <c r="BR31" s="27">
        <v>0</v>
      </c>
      <c r="BS31" s="2">
        <v>50</v>
      </c>
      <c r="BT31" s="2">
        <v>50</v>
      </c>
      <c r="BU31" s="2">
        <f>'[35]UNIT DATA'!$E10</f>
        <v>0</v>
      </c>
      <c r="BV31" s="63">
        <f t="shared" si="384"/>
        <v>1</v>
      </c>
      <c r="BY31" s="12" t="s">
        <v>64</v>
      </c>
      <c r="BZ31" s="2">
        <f t="shared" si="385"/>
        <v>0</v>
      </c>
      <c r="CA31" s="2">
        <f t="shared" si="386"/>
        <v>0</v>
      </c>
      <c r="CB31" s="2">
        <f>'[36]UNIT DATA'!L10</f>
        <v>0</v>
      </c>
      <c r="CC31" s="2">
        <f>'[36]UNIT DATA'!M10</f>
        <v>0</v>
      </c>
      <c r="CD31" s="63">
        <f t="shared" si="387"/>
        <v>0</v>
      </c>
      <c r="CE31" s="2">
        <f>'[36]UNIT DATA'!$N10</f>
        <v>744</v>
      </c>
      <c r="CF31" s="63">
        <f t="shared" si="387"/>
        <v>1</v>
      </c>
      <c r="CG31" s="2">
        <f>'[36]UNIT DATA'!$O10</f>
        <v>0</v>
      </c>
      <c r="CH31" s="63">
        <f t="shared" si="387"/>
        <v>0</v>
      </c>
      <c r="CI31" s="2">
        <f>'[36]UNIT DATA'!$P10</f>
        <v>0</v>
      </c>
      <c r="CJ31" s="63">
        <f t="shared" si="426"/>
        <v>0</v>
      </c>
      <c r="CK31" s="63">
        <f t="shared" si="427"/>
        <v>0</v>
      </c>
      <c r="CL31" s="86">
        <f t="shared" si="428"/>
        <v>0</v>
      </c>
      <c r="CM31" s="63">
        <f t="shared" si="429"/>
        <v>0</v>
      </c>
      <c r="CN31" s="63">
        <f t="shared" si="430"/>
        <v>0</v>
      </c>
      <c r="CO31" s="2">
        <f>'[36]UNIT DATA'!$Q10</f>
        <v>0</v>
      </c>
      <c r="CP31" s="9">
        <f t="shared" si="393"/>
        <v>744</v>
      </c>
      <c r="CQ31" s="2">
        <f>'[36]UNIT DATA'!$F10</f>
        <v>0</v>
      </c>
      <c r="CR31" s="2">
        <v>50</v>
      </c>
      <c r="CS31" s="2">
        <v>50</v>
      </c>
      <c r="CT31" s="2">
        <f>'[36]UNIT DATA'!$E10</f>
        <v>0</v>
      </c>
      <c r="CU31" s="63">
        <f t="shared" si="394"/>
        <v>1</v>
      </c>
      <c r="CX31" s="12" t="s">
        <v>64</v>
      </c>
      <c r="DO31" s="9">
        <f t="shared" si="395"/>
        <v>0</v>
      </c>
      <c r="DQ31" s="2">
        <v>50</v>
      </c>
      <c r="DR31" s="2">
        <v>50</v>
      </c>
      <c r="DT31" s="63">
        <f t="shared" si="396"/>
        <v>0</v>
      </c>
      <c r="DW31" s="12" t="s">
        <v>64</v>
      </c>
      <c r="EN31" s="9">
        <f t="shared" si="397"/>
        <v>0</v>
      </c>
      <c r="EP31" s="2">
        <v>50</v>
      </c>
      <c r="EQ31" s="2">
        <v>50</v>
      </c>
      <c r="ES31" s="63">
        <f t="shared" si="398"/>
        <v>0</v>
      </c>
      <c r="EV31" s="12" t="s">
        <v>64</v>
      </c>
      <c r="FM31" s="9">
        <f t="shared" si="399"/>
        <v>0</v>
      </c>
      <c r="FO31" s="2">
        <v>50</v>
      </c>
      <c r="FP31" s="2">
        <v>50</v>
      </c>
      <c r="FR31" s="63">
        <f t="shared" si="400"/>
        <v>0</v>
      </c>
      <c r="FU31" s="12" t="s">
        <v>64</v>
      </c>
      <c r="GL31" s="9">
        <f t="shared" si="401"/>
        <v>0</v>
      </c>
      <c r="GN31" s="2">
        <v>50</v>
      </c>
      <c r="GO31" s="2">
        <v>50</v>
      </c>
      <c r="GQ31" s="63">
        <f t="shared" si="402"/>
        <v>0</v>
      </c>
      <c r="GT31" s="12" t="s">
        <v>64</v>
      </c>
      <c r="HK31" s="9">
        <f t="shared" si="403"/>
        <v>0</v>
      </c>
      <c r="HM31" s="2">
        <v>50</v>
      </c>
      <c r="HN31" s="2">
        <v>50</v>
      </c>
      <c r="HP31" s="63">
        <f t="shared" si="404"/>
        <v>0</v>
      </c>
      <c r="HS31" s="12" t="s">
        <v>64</v>
      </c>
      <c r="IJ31" s="9">
        <f t="shared" si="431"/>
        <v>0</v>
      </c>
      <c r="IL31" s="2">
        <v>50</v>
      </c>
      <c r="IM31" s="2">
        <v>50</v>
      </c>
      <c r="IO31" s="63">
        <f t="shared" si="432"/>
        <v>0</v>
      </c>
      <c r="IR31" s="12" t="s">
        <v>64</v>
      </c>
      <c r="JI31" s="9">
        <f t="shared" si="433"/>
        <v>0</v>
      </c>
      <c r="JK31" s="2">
        <v>50</v>
      </c>
      <c r="JL31" s="2">
        <v>50</v>
      </c>
      <c r="JN31" s="63">
        <f t="shared" si="434"/>
        <v>0</v>
      </c>
      <c r="JQ31" s="12" t="s">
        <v>64</v>
      </c>
      <c r="KH31" s="9">
        <f t="shared" si="435"/>
        <v>0</v>
      </c>
      <c r="KJ31" s="2">
        <v>50</v>
      </c>
      <c r="KK31" s="2">
        <v>50</v>
      </c>
      <c r="KM31" s="63">
        <f t="shared" si="436"/>
        <v>0</v>
      </c>
    </row>
    <row r="32" spans="1:299" ht="14" x14ac:dyDescent="0.35">
      <c r="B32" s="12" t="s">
        <v>65</v>
      </c>
      <c r="C32" s="19">
        <f t="shared" si="358"/>
        <v>687.6</v>
      </c>
      <c r="D32" s="19">
        <f t="shared" si="356"/>
        <v>316.60000000000002</v>
      </c>
      <c r="E32" s="2">
        <v>371</v>
      </c>
      <c r="F32" s="19">
        <v>56.4</v>
      </c>
      <c r="G32" s="63">
        <f t="shared" si="359"/>
        <v>7.5806451612903225E-2</v>
      </c>
      <c r="H32" s="2">
        <v>0</v>
      </c>
      <c r="I32" s="63">
        <f t="shared" si="360"/>
        <v>0</v>
      </c>
      <c r="J32" s="19">
        <v>0</v>
      </c>
      <c r="K32" s="63">
        <f t="shared" si="361"/>
        <v>0</v>
      </c>
      <c r="L32" s="2">
        <v>0</v>
      </c>
      <c r="M32" s="63">
        <f t="shared" si="437"/>
        <v>0.92419354838709677</v>
      </c>
      <c r="N32" s="63">
        <f t="shared" si="362"/>
        <v>0.92419354838709677</v>
      </c>
      <c r="O32" s="86">
        <f t="shared" si="363"/>
        <v>0.15120643431635389</v>
      </c>
      <c r="P32" s="63">
        <f t="shared" si="364"/>
        <v>0.28201612903225809</v>
      </c>
      <c r="Q32" s="63">
        <f t="shared" si="365"/>
        <v>0</v>
      </c>
      <c r="R32" s="9">
        <v>1</v>
      </c>
      <c r="S32" s="9">
        <f t="shared" si="366"/>
        <v>744</v>
      </c>
      <c r="T32" s="38">
        <v>10491</v>
      </c>
      <c r="U32" s="2">
        <v>50</v>
      </c>
      <c r="V32" s="2">
        <v>50</v>
      </c>
      <c r="W32" s="2">
        <v>50</v>
      </c>
      <c r="X32" s="63">
        <f t="shared" si="367"/>
        <v>1</v>
      </c>
      <c r="AA32" s="12" t="s">
        <v>65</v>
      </c>
      <c r="AB32" s="19">
        <f>$AA$4-AE32-AG32-AI32</f>
        <v>660.5</v>
      </c>
      <c r="AC32" s="19">
        <f t="shared" si="357"/>
        <v>321.3</v>
      </c>
      <c r="AD32" s="2">
        <v>339.2</v>
      </c>
      <c r="AE32" s="2">
        <v>83.5</v>
      </c>
      <c r="AF32" s="63">
        <f t="shared" si="369"/>
        <v>0.11223118279569892</v>
      </c>
      <c r="AG32" s="2">
        <v>0</v>
      </c>
      <c r="AH32" s="63">
        <f t="shared" si="370"/>
        <v>0</v>
      </c>
      <c r="AI32" s="2">
        <v>0</v>
      </c>
      <c r="AJ32" s="63">
        <f t="shared" si="371"/>
        <v>0</v>
      </c>
      <c r="AK32" s="2">
        <v>0</v>
      </c>
      <c r="AL32" s="63">
        <f t="shared" si="419"/>
        <v>0.88776881720430112</v>
      </c>
      <c r="AM32" s="63">
        <f t="shared" si="420"/>
        <v>0.88776881720430112</v>
      </c>
      <c r="AN32" s="86">
        <f t="shared" si="421"/>
        <v>0.20627470355731226</v>
      </c>
      <c r="AO32" s="63">
        <f t="shared" si="422"/>
        <v>0.27083333333333331</v>
      </c>
      <c r="AP32" s="63">
        <f t="shared" si="423"/>
        <v>0</v>
      </c>
      <c r="AQ32" s="2">
        <v>0</v>
      </c>
      <c r="AR32" s="9">
        <f t="shared" si="377"/>
        <v>744</v>
      </c>
      <c r="AS32" s="13">
        <v>10075</v>
      </c>
      <c r="AT32" s="2">
        <v>50</v>
      </c>
      <c r="AU32" s="2">
        <v>50</v>
      </c>
      <c r="AV32" s="2">
        <v>50</v>
      </c>
      <c r="AW32" s="63">
        <f t="shared" si="378"/>
        <v>1</v>
      </c>
      <c r="AZ32" s="12" t="s">
        <v>65</v>
      </c>
      <c r="BA32" s="2">
        <f>$AZ$4-BD32-BF32-BH32</f>
        <v>720</v>
      </c>
      <c r="BB32" s="2">
        <f>$AZ$4-BC32-BD32-BF32-BH32</f>
        <v>213.89999999999998</v>
      </c>
      <c r="BC32" s="2">
        <f>'[35]UNIT DATA'!L11</f>
        <v>506.1</v>
      </c>
      <c r="BD32" s="2">
        <f>'[35]UNIT DATA'!M11</f>
        <v>0</v>
      </c>
      <c r="BE32" s="63">
        <f t="shared" si="381"/>
        <v>0</v>
      </c>
      <c r="BF32" s="2">
        <f>'[35]UNIT DATA'!$N11</f>
        <v>0</v>
      </c>
      <c r="BG32" s="63">
        <f t="shared" si="381"/>
        <v>0</v>
      </c>
      <c r="BH32" s="2">
        <f>'[35]UNIT DATA'!$O11</f>
        <v>0</v>
      </c>
      <c r="BI32" s="63">
        <f t="shared" si="381"/>
        <v>0</v>
      </c>
      <c r="BJ32" s="2">
        <f>'[35]UNIT DATA'!$P11</f>
        <v>0</v>
      </c>
      <c r="BK32" s="63">
        <f t="shared" si="412"/>
        <v>1</v>
      </c>
      <c r="BL32" s="63">
        <f t="shared" si="413"/>
        <v>1</v>
      </c>
      <c r="BM32" s="86">
        <f t="shared" si="382"/>
        <v>0</v>
      </c>
      <c r="BN32" s="63">
        <f t="shared" si="414"/>
        <v>0.19650000000000001</v>
      </c>
      <c r="BO32" s="63">
        <f t="shared" si="415"/>
        <v>0</v>
      </c>
      <c r="BP32" s="2">
        <f>'[35]UNIT DATA'!$Q11</f>
        <v>0</v>
      </c>
      <c r="BQ32" s="9">
        <f t="shared" si="383"/>
        <v>720</v>
      </c>
      <c r="BR32" s="39">
        <v>7074</v>
      </c>
      <c r="BS32" s="2">
        <v>50</v>
      </c>
      <c r="BT32" s="2">
        <v>50</v>
      </c>
      <c r="BU32" s="2">
        <f>'[35]UNIT DATA'!$E11</f>
        <v>50</v>
      </c>
      <c r="BV32" s="63">
        <f t="shared" si="384"/>
        <v>1</v>
      </c>
      <c r="BY32" s="12" t="s">
        <v>65</v>
      </c>
      <c r="BZ32" s="2">
        <f t="shared" si="385"/>
        <v>744</v>
      </c>
      <c r="CA32" s="2">
        <f t="shared" si="386"/>
        <v>464.1</v>
      </c>
      <c r="CB32" s="2">
        <f>'[36]UNIT DATA'!L11</f>
        <v>279.89999999999998</v>
      </c>
      <c r="CC32" s="2">
        <f>'[36]UNIT DATA'!M11</f>
        <v>0</v>
      </c>
      <c r="CD32" s="63">
        <f t="shared" si="387"/>
        <v>0</v>
      </c>
      <c r="CE32" s="2">
        <f>'[36]UNIT DATA'!$N11</f>
        <v>0</v>
      </c>
      <c r="CF32" s="63">
        <f t="shared" si="387"/>
        <v>0</v>
      </c>
      <c r="CG32" s="2">
        <f>'[36]UNIT DATA'!$O11</f>
        <v>0</v>
      </c>
      <c r="CH32" s="63">
        <f t="shared" si="387"/>
        <v>0</v>
      </c>
      <c r="CI32" s="2">
        <f>'[36]UNIT DATA'!$P11</f>
        <v>0</v>
      </c>
      <c r="CJ32" s="63">
        <f t="shared" si="426"/>
        <v>1</v>
      </c>
      <c r="CK32" s="63">
        <f t="shared" si="427"/>
        <v>1</v>
      </c>
      <c r="CL32" s="86">
        <f t="shared" si="428"/>
        <v>0</v>
      </c>
      <c r="CM32" s="63">
        <f t="shared" si="429"/>
        <v>0.41413978494623654</v>
      </c>
      <c r="CN32" s="63">
        <f t="shared" si="430"/>
        <v>0</v>
      </c>
      <c r="CO32" s="2">
        <f>'[36]UNIT DATA'!$Q11</f>
        <v>0</v>
      </c>
      <c r="CP32" s="9">
        <f t="shared" si="393"/>
        <v>744</v>
      </c>
      <c r="CQ32" s="2">
        <f>'[36]UNIT DATA'!$F11</f>
        <v>15406</v>
      </c>
      <c r="CR32" s="2">
        <v>50</v>
      </c>
      <c r="CS32" s="2">
        <v>50</v>
      </c>
      <c r="CT32" s="2">
        <f>'[36]UNIT DATA'!$E11</f>
        <v>50</v>
      </c>
      <c r="CU32" s="63">
        <f t="shared" si="394"/>
        <v>1</v>
      </c>
      <c r="CX32" s="12" t="s">
        <v>65</v>
      </c>
      <c r="DO32" s="9">
        <f t="shared" si="395"/>
        <v>0</v>
      </c>
      <c r="DQ32" s="2">
        <v>50</v>
      </c>
      <c r="DR32" s="2">
        <v>50</v>
      </c>
      <c r="DT32" s="63">
        <f t="shared" si="396"/>
        <v>0</v>
      </c>
      <c r="DW32" s="12" t="s">
        <v>65</v>
      </c>
      <c r="EN32" s="9">
        <f t="shared" si="397"/>
        <v>0</v>
      </c>
      <c r="EP32" s="2">
        <v>50</v>
      </c>
      <c r="EQ32" s="2">
        <v>50</v>
      </c>
      <c r="ES32" s="63">
        <f t="shared" si="398"/>
        <v>0</v>
      </c>
      <c r="EV32" s="12" t="s">
        <v>65</v>
      </c>
      <c r="FM32" s="9">
        <f t="shared" si="399"/>
        <v>0</v>
      </c>
      <c r="FO32" s="2">
        <v>50</v>
      </c>
      <c r="FP32" s="2">
        <v>50</v>
      </c>
      <c r="FR32" s="63">
        <f t="shared" si="400"/>
        <v>0</v>
      </c>
      <c r="FU32" s="12" t="s">
        <v>65</v>
      </c>
      <c r="GL32" s="9">
        <f t="shared" si="401"/>
        <v>0</v>
      </c>
      <c r="GN32" s="2">
        <v>50</v>
      </c>
      <c r="GO32" s="2">
        <v>50</v>
      </c>
      <c r="GQ32" s="63">
        <f t="shared" si="402"/>
        <v>0</v>
      </c>
      <c r="GT32" s="12" t="s">
        <v>65</v>
      </c>
      <c r="HK32" s="9">
        <f t="shared" si="403"/>
        <v>0</v>
      </c>
      <c r="HM32" s="2">
        <v>50</v>
      </c>
      <c r="HN32" s="2">
        <v>50</v>
      </c>
      <c r="HP32" s="63">
        <f t="shared" si="404"/>
        <v>0</v>
      </c>
      <c r="HS32" s="12" t="s">
        <v>65</v>
      </c>
      <c r="IJ32" s="9">
        <f t="shared" si="431"/>
        <v>0</v>
      </c>
      <c r="IL32" s="2">
        <v>50</v>
      </c>
      <c r="IM32" s="2">
        <v>50</v>
      </c>
      <c r="IO32" s="63">
        <f t="shared" si="432"/>
        <v>0</v>
      </c>
      <c r="IR32" s="12" t="s">
        <v>65</v>
      </c>
      <c r="JI32" s="9">
        <f t="shared" si="433"/>
        <v>0</v>
      </c>
      <c r="JK32" s="2">
        <v>50</v>
      </c>
      <c r="JL32" s="2">
        <v>50</v>
      </c>
      <c r="JN32" s="63">
        <f t="shared" si="434"/>
        <v>0</v>
      </c>
      <c r="JQ32" s="12" t="s">
        <v>65</v>
      </c>
      <c r="KH32" s="9">
        <f t="shared" si="435"/>
        <v>0</v>
      </c>
      <c r="KJ32" s="2">
        <v>50</v>
      </c>
      <c r="KK32" s="2">
        <v>50</v>
      </c>
      <c r="KM32" s="63">
        <f t="shared" si="436"/>
        <v>0</v>
      </c>
    </row>
    <row r="33" spans="1:299" ht="14" hidden="1" x14ac:dyDescent="0.35">
      <c r="B33" s="28" t="s">
        <v>45</v>
      </c>
      <c r="C33" s="51">
        <f>SUM(C23:C32)</f>
        <v>4150.7</v>
      </c>
      <c r="D33" s="51">
        <f t="shared" ref="D33:L33" si="438">SUM(D23:D32)</f>
        <v>2103.6</v>
      </c>
      <c r="E33" s="51">
        <f t="shared" si="438"/>
        <v>2047.1</v>
      </c>
      <c r="F33" s="30">
        <f t="shared" si="438"/>
        <v>825.4</v>
      </c>
      <c r="G33" s="35">
        <f>(G23*V23+G24*V24+G25*V25+G26*V26+G27*V27+G28*V28+G29*V29+G30*V30+G31*V31+G32*V32)/V33</f>
        <v>0.17140275356001161</v>
      </c>
      <c r="H33" s="51">
        <f t="shared" si="438"/>
        <v>2463.9</v>
      </c>
      <c r="I33" s="35">
        <f>(I23*V23+I24*V24+I25*V25+I26*V26+I27*V27+I28*V28+I29*V29+I30*V30+I31*V31+I32*V32)/V33</f>
        <v>0.35740654969485613</v>
      </c>
      <c r="J33" s="30">
        <f>SUM(J23:J32)</f>
        <v>0</v>
      </c>
      <c r="K33" s="35">
        <f>(K23*V23+K24*V24+K25*V25+K26*V26+K27*V27+K28*V28+K29*V29+K30*V30+K31*V31+K32*V32)/V33</f>
        <v>0</v>
      </c>
      <c r="L33" s="29">
        <f t="shared" si="438"/>
        <v>0</v>
      </c>
      <c r="M33" s="35">
        <f>(M23*V23+M24*V24+M25*V25+M26*V26+M27*V27+M28*V28+M29*V29+M30*V30+M31*V31+M32*V32)/V33</f>
        <v>0.4711906967451322</v>
      </c>
      <c r="N33" s="36">
        <f>(N23*V23+N24*V24+N25*V25+N26*V26+N27*V27+N28*V28+N29*V29+N30*V30+N31*V31+N32*V32)/V33</f>
        <v>0.4711906967451322</v>
      </c>
      <c r="O33" s="36">
        <f>(O23*V23+O24*V24+O25*V25+O26*V26+O27*V27+O28*V28+O29*V29+O30*V30+O31*V31+O32*V32)/V33</f>
        <v>0.18200446363265993</v>
      </c>
      <c r="P33" s="36">
        <f>(P23*$V$23+P24*$V$24+P25*$V$25+P26*$V$26+P27*$V$27+P28*$V$28+P29*$V$29+P30*$V$30+P31*$V$31+P32*$V$32)/$V$33</f>
        <v>0.16578347500726534</v>
      </c>
      <c r="Q33" s="36">
        <f>(Q23*$V$23+Q24*$V$24+Q25*$V$25+Q26*$V$26+Q27*$V$27+Q28*$V$28+Q29*$V$29+Q30*$V$30+Q31*$V$31+Q32*$V$32)/$V$33</f>
        <v>0</v>
      </c>
      <c r="R33" s="23">
        <f t="shared" ref="R33:W33" si="439">SUM(R23:R32)</f>
        <v>2</v>
      </c>
      <c r="S33" s="52">
        <f t="shared" si="439"/>
        <v>7440</v>
      </c>
      <c r="T33" s="40">
        <f t="shared" si="439"/>
        <v>73019</v>
      </c>
      <c r="U33" s="29">
        <f t="shared" si="439"/>
        <v>592</v>
      </c>
      <c r="V33" s="29">
        <f t="shared" si="439"/>
        <v>592</v>
      </c>
      <c r="W33" s="29">
        <f t="shared" si="439"/>
        <v>300</v>
      </c>
      <c r="AA33" s="28" t="s">
        <v>45</v>
      </c>
      <c r="AB33" s="14">
        <f>SUM(AB23:AB32)</f>
        <v>3529.7</v>
      </c>
      <c r="AC33" s="14">
        <f t="shared" ref="AC33:AK33" si="440">SUM(AC23:AC32)</f>
        <v>1871.2</v>
      </c>
      <c r="AD33" s="14">
        <f t="shared" si="440"/>
        <v>1658.5000000000002</v>
      </c>
      <c r="AE33" s="10">
        <f t="shared" si="440"/>
        <v>934.30000000000007</v>
      </c>
      <c r="AF33" s="35">
        <f>(AF23*$AU$23+AF24*$AU$24+AF25*$AU$25+AF26*$AU$26+AF27*$AU$27+AF28*$AU$28+AF29*$AU$29+AF30*$AU$30+AF31*$AU$31+AF32*$AU$32)/$AU$33</f>
        <v>0.18376516637605347</v>
      </c>
      <c r="AG33" s="14">
        <f t="shared" si="440"/>
        <v>2976</v>
      </c>
      <c r="AH33" s="35">
        <f>(AH23*$AU$23+AH24*$AU$24+AH25*$AU$25+AH26*$AU$26+AH27*$AU$27+AH28*$AU$28+AH29*$AU$29+AH30*$AU$30+AH31*$AU$31+AH32*$AU$32)/$AU$33</f>
        <v>0.41554054054054052</v>
      </c>
      <c r="AI33" s="10">
        <f t="shared" si="440"/>
        <v>0</v>
      </c>
      <c r="AJ33" s="35">
        <f>(AJ23*$AU$23+AJ24*$AU$24+AJ25*$AU$25+AJ26*$AU$26+AJ27*$AU$27+AJ28*$AU$28+AJ29*$AU$29+AJ30*$AU$30+AJ31*$AU$31+AJ32*$AU$32)/$AU$33</f>
        <v>0</v>
      </c>
      <c r="AK33" s="10">
        <f t="shared" si="440"/>
        <v>0</v>
      </c>
      <c r="AL33" s="35">
        <f t="shared" ref="AL33:AP33" si="441">(AL23*$AU$23+AL24*$AU$24+AL25*$AU$25+AL26*$AU$26+AL27*$AU$27+AL28*$AU$28+AL29*$AU$29+AL30*$AU$30+AL31*$AU$31+AL32*$AU$32)/$AU$33</f>
        <v>0.40069429308340593</v>
      </c>
      <c r="AM33" s="35">
        <f t="shared" si="441"/>
        <v>0.40069429308340593</v>
      </c>
      <c r="AN33" s="35">
        <f t="shared" si="441"/>
        <v>0.20030480074222054</v>
      </c>
      <c r="AO33" s="35">
        <f t="shared" si="441"/>
        <v>0.13607735759953501</v>
      </c>
      <c r="AP33" s="35">
        <f t="shared" si="441"/>
        <v>0</v>
      </c>
      <c r="AQ33" s="10">
        <f>SUM(AQ23:AQ32)</f>
        <v>6</v>
      </c>
      <c r="AR33" s="52">
        <f t="shared" ref="AR33" si="442">SUM(AR23:AR32)</f>
        <v>7440</v>
      </c>
      <c r="AS33" s="52">
        <f>SUM(AS23:AS32)</f>
        <v>59935</v>
      </c>
      <c r="AT33" s="29">
        <f>SUM(AT23:AT32)</f>
        <v>592</v>
      </c>
      <c r="AU33" s="29">
        <f>SUM(AU23:AU32)</f>
        <v>592</v>
      </c>
      <c r="AV33" s="29">
        <f>SUM(AV23:AV32)</f>
        <v>250</v>
      </c>
      <c r="AZ33" s="88" t="s">
        <v>45</v>
      </c>
      <c r="BA33" s="89">
        <f>SUM(BA23:BA32)</f>
        <v>3623.5</v>
      </c>
      <c r="BB33" s="89">
        <f t="shared" ref="BB33:BD33" si="443">SUM(BB23:BB32)</f>
        <v>1181.5</v>
      </c>
      <c r="BC33" s="89">
        <f t="shared" si="443"/>
        <v>2442</v>
      </c>
      <c r="BD33" s="87">
        <f t="shared" si="443"/>
        <v>696.5</v>
      </c>
      <c r="BE33" s="90">
        <f>(BE23*$BT$23+BE24*$BT$24+BE25*$BT$25+BE26*$BT$26+BE27*$BT$27+BE28*$BT$28+BE29*$BT$29+BE30*$BT$30+BE31*$BT$31+BE32*$BT$32)/$BT$33</f>
        <v>0.1564592717717718</v>
      </c>
      <c r="BF33" s="89">
        <f t="shared" ref="BF33:BJ33" si="444">SUM(BF23:BF32)</f>
        <v>2880</v>
      </c>
      <c r="BG33" s="90">
        <f>(BG23*$BT$23+BG24*$BT$24+BG25*$BT$25+BG26*$BT$26+BG27*$BT$27+BG28*$BT$28+BG29*$BT$29+BG30*$BT$30+BG31*$BT$31+BG32*$BT$32)/$BT$33</f>
        <v>0.41554054054054052</v>
      </c>
      <c r="BH33" s="91">
        <f t="shared" si="444"/>
        <v>0</v>
      </c>
      <c r="BI33" s="90">
        <f>(BI23*$BT$23+BI24*$BT$24+BI25*$BT$25+BI26*$BT$26+BI27*$BT$27+BI28*$BT$28+BI29*$BT$29+BI30*$BT$30+BI31*$BT$31+BI32*$BT$32)/$BT$33</f>
        <v>0</v>
      </c>
      <c r="BJ33" s="91">
        <f t="shared" si="444"/>
        <v>0</v>
      </c>
      <c r="BK33" s="90">
        <f>(BK23*$BT$23+BK24*$BT$24+BK25*$BT$25+BK26*$BT$26+BK27*$BT$27+BK28*$BT$28+BK29*$BT$29+BK30*$BT$30+BK31*$BT$31+BK32*$BT$32)/$BT$33</f>
        <v>0.42800018768768772</v>
      </c>
      <c r="BL33" s="90">
        <f>(BL23*$BT$23+BL24*$BT$24+BL25*$BT$25+BL26*$BT$26+BL27*$BT$27+BL28*$BT$28+BL29*$BT$29+BL30*$BT$30+BL31*$BT$31+BL32*$BT$32)/$BT$33</f>
        <v>0.42800018768768772</v>
      </c>
      <c r="BM33" s="90">
        <f t="shared" ref="BM33:BO33" si="445">(BM23*$BT$23+BM24*$BT$24+BM25*$BT$25+BM26*$BT$26+BM27*$BT$27+BM28*$BT$28+BM29*$BT$29+BM30*$BT$30+BM31*$BT$31+BM32*$BT$32)/$BT$33</f>
        <v>0.16372214825106185</v>
      </c>
      <c r="BN33" s="90">
        <f t="shared" si="445"/>
        <v>8.8119369369369371E-2</v>
      </c>
      <c r="BO33" s="90">
        <f t="shared" si="445"/>
        <v>0</v>
      </c>
      <c r="BP33" s="92">
        <f t="shared" ref="BP33:BR33" si="446">SUM(BP23:BP32)</f>
        <v>0</v>
      </c>
      <c r="BQ33" s="93">
        <f t="shared" si="446"/>
        <v>7200</v>
      </c>
      <c r="BR33" s="99">
        <f t="shared" si="446"/>
        <v>37560</v>
      </c>
      <c r="BS33" s="87">
        <f>SUM(BS23:BS32)</f>
        <v>592</v>
      </c>
      <c r="BT33" s="87">
        <f t="shared" ref="BT33:BU33" si="447">SUM(BT23:BT32)</f>
        <v>592</v>
      </c>
      <c r="BU33" s="87">
        <f t="shared" si="447"/>
        <v>248</v>
      </c>
      <c r="BY33" s="28" t="s">
        <v>45</v>
      </c>
      <c r="BZ33" s="52">
        <f>SUM(BZ23:BZ32)</f>
        <v>3303.8</v>
      </c>
      <c r="CA33" s="52">
        <f t="shared" ref="CA33:CC33" si="448">SUM(CA23:CA32)</f>
        <v>2015.8000000000002</v>
      </c>
      <c r="CB33" s="14">
        <f t="shared" si="448"/>
        <v>1288</v>
      </c>
      <c r="CC33" s="10">
        <f t="shared" si="448"/>
        <v>1160.2</v>
      </c>
      <c r="CD33" s="37">
        <f>(CD23*$CS23+CD24*$CS24+CD25*$CS25+CD26*$CS26+CD27*$CS27+CD28*$CS28+CD29*$CS29+CD30*$CS30+CD31*$CS31+CD32*$CS32)/$CS33</f>
        <v>0.20940951031676838</v>
      </c>
      <c r="CE33" s="52">
        <f t="shared" ref="CE33:CI33" si="449">SUM(CE23:CE32)</f>
        <v>2976</v>
      </c>
      <c r="CF33" s="37">
        <f>(CF23*$CS23+CF24*$CS24+CF25*$CS25+CF26*$CS26+CF27*$CS27+CF28*$CS28+CF29*$CS29+CF30*$CS30+CF31*$CS31+CF32*$CS32)/$CS33</f>
        <v>0.41554054054054052</v>
      </c>
      <c r="CG33" s="14">
        <f t="shared" si="449"/>
        <v>0</v>
      </c>
      <c r="CH33" s="37">
        <f>(CH23*$CS23+CH24*$CS24+CH25*$CS25+CH26*$CS26+CH27*$CS27+CH28*$CS28+CH29*$CS29+CH30*$CS30+CH31*$CS31+CH32*$CS32)/$CS33</f>
        <v>0</v>
      </c>
      <c r="CI33" s="14">
        <f t="shared" si="449"/>
        <v>0</v>
      </c>
      <c r="CJ33" s="37">
        <f t="shared" ref="CJ33:CN33" si="450">(CJ23*$CS23+CJ24*$CS24+CJ25*$CS25+CJ26*$CS26+CJ27*$CS27+CJ28*$CS28+CJ29*$CS29+CJ30*$CS30+CJ31*$CS31+CJ32*$CS32)/$CS33</f>
        <v>0.37504994914269107</v>
      </c>
      <c r="CK33" s="37">
        <f t="shared" si="450"/>
        <v>0.37504994914269107</v>
      </c>
      <c r="CL33" s="37">
        <f t="shared" si="450"/>
        <v>0.22792474050562928</v>
      </c>
      <c r="CM33" s="37">
        <f t="shared" si="450"/>
        <v>0.14942513077593722</v>
      </c>
      <c r="CN33" s="37">
        <f t="shared" si="450"/>
        <v>0</v>
      </c>
      <c r="CO33" s="32">
        <f t="shared" ref="CO33:CQ33" si="451">SUM(CO23:CO32)</f>
        <v>7</v>
      </c>
      <c r="CP33" s="52">
        <f t="shared" si="451"/>
        <v>7440</v>
      </c>
      <c r="CQ33" s="14">
        <f t="shared" si="451"/>
        <v>65814</v>
      </c>
      <c r="CR33" s="10">
        <f>SUM(CR23:CR32)</f>
        <v>592</v>
      </c>
      <c r="CS33" s="10">
        <f t="shared" ref="CS33:CT33" si="452">SUM(CS23:CS32)</f>
        <v>592</v>
      </c>
      <c r="CT33" s="52">
        <f t="shared" si="452"/>
        <v>250</v>
      </c>
      <c r="CX33" s="28" t="s">
        <v>45</v>
      </c>
      <c r="CY33" s="14">
        <f>SUM(CY23:CY32)</f>
        <v>0</v>
      </c>
      <c r="CZ33" s="14">
        <f t="shared" ref="CZ33:DB33" si="453">SUM(CZ23:CZ32)</f>
        <v>0</v>
      </c>
      <c r="DA33" s="14">
        <f t="shared" si="453"/>
        <v>0</v>
      </c>
      <c r="DB33" s="10">
        <f t="shared" si="453"/>
        <v>0</v>
      </c>
      <c r="DD33" s="14">
        <f t="shared" ref="DD33" si="454">SUM(DD23:DD32)</f>
        <v>0</v>
      </c>
      <c r="DO33" s="52">
        <f t="shared" ref="DO33" si="455">SUM(DO23:DO32)</f>
        <v>0</v>
      </c>
      <c r="DQ33" s="29">
        <f>SUM(DQ23:DQ32)</f>
        <v>592</v>
      </c>
      <c r="DR33" s="87">
        <f t="shared" ref="DR33" si="456">SUM(DR23:DR32)</f>
        <v>592</v>
      </c>
      <c r="DW33" s="28" t="s">
        <v>45</v>
      </c>
      <c r="DX33" s="14">
        <f>SUM(DX23:DX32)</f>
        <v>0</v>
      </c>
      <c r="DY33" s="14">
        <f t="shared" ref="DY33:EA33" si="457">SUM(DY23:DY32)</f>
        <v>0</v>
      </c>
      <c r="DZ33" s="14">
        <f t="shared" si="457"/>
        <v>0</v>
      </c>
      <c r="EA33" s="10">
        <f t="shared" si="457"/>
        <v>0</v>
      </c>
      <c r="EC33" s="14">
        <f t="shared" ref="EC33" si="458">SUM(EC23:EC32)</f>
        <v>0</v>
      </c>
      <c r="EN33" s="52">
        <f t="shared" ref="EN33" si="459">SUM(EN23:EN32)</f>
        <v>0</v>
      </c>
      <c r="EP33" s="29">
        <f>SUM(EP23:EP32)</f>
        <v>592</v>
      </c>
      <c r="EQ33" s="87">
        <f t="shared" ref="EQ33" si="460">SUM(EQ23:EQ32)</f>
        <v>592</v>
      </c>
      <c r="EV33" s="28" t="s">
        <v>45</v>
      </c>
      <c r="EW33" s="14">
        <f>SUM(EW23:EW32)</f>
        <v>0</v>
      </c>
      <c r="EX33" s="14">
        <f t="shared" ref="EX33:EZ33" si="461">SUM(EX23:EX32)</f>
        <v>0</v>
      </c>
      <c r="EY33" s="14">
        <f t="shared" si="461"/>
        <v>0</v>
      </c>
      <c r="EZ33" s="10">
        <f t="shared" si="461"/>
        <v>0</v>
      </c>
      <c r="FB33" s="14">
        <f t="shared" ref="FB33" si="462">SUM(FB23:FB32)</f>
        <v>0</v>
      </c>
      <c r="FM33" s="52">
        <f t="shared" ref="FM33" si="463">SUM(FM23:FM32)</f>
        <v>0</v>
      </c>
      <c r="FO33" s="29">
        <f>SUM(FO23:FO32)</f>
        <v>592</v>
      </c>
      <c r="FP33" s="87">
        <f t="shared" ref="FP33" si="464">SUM(FP23:FP32)</f>
        <v>592</v>
      </c>
      <c r="FU33" s="28" t="s">
        <v>45</v>
      </c>
      <c r="FV33" s="14">
        <f>SUM(FV23:FV32)</f>
        <v>0</v>
      </c>
      <c r="FW33" s="14">
        <f t="shared" ref="FW33:FY33" si="465">SUM(FW23:FW32)</f>
        <v>0</v>
      </c>
      <c r="FX33" s="14">
        <f t="shared" si="465"/>
        <v>0</v>
      </c>
      <c r="FY33" s="10">
        <f t="shared" si="465"/>
        <v>0</v>
      </c>
      <c r="GA33" s="14">
        <f t="shared" ref="GA33" si="466">SUM(GA23:GA32)</f>
        <v>0</v>
      </c>
      <c r="GL33" s="52">
        <f t="shared" ref="GL33" si="467">SUM(GL23:GL32)</f>
        <v>0</v>
      </c>
      <c r="GN33" s="29">
        <f>SUM(GN23:GN32)</f>
        <v>592</v>
      </c>
      <c r="GO33" s="87">
        <f t="shared" ref="GO33" si="468">SUM(GO23:GO32)</f>
        <v>592</v>
      </c>
      <c r="GT33" s="28" t="s">
        <v>45</v>
      </c>
      <c r="GU33" s="14">
        <f>SUM(GU23:GU32)</f>
        <v>0</v>
      </c>
      <c r="GV33" s="14">
        <f t="shared" ref="GV33:GX33" si="469">SUM(GV23:GV32)</f>
        <v>0</v>
      </c>
      <c r="GW33" s="14">
        <f t="shared" si="469"/>
        <v>0</v>
      </c>
      <c r="GX33" s="10">
        <f t="shared" si="469"/>
        <v>0</v>
      </c>
      <c r="GZ33" s="14">
        <f t="shared" ref="GZ33" si="470">SUM(GZ23:GZ32)</f>
        <v>0</v>
      </c>
      <c r="HK33" s="52">
        <f t="shared" ref="HK33" si="471">SUM(HK23:HK32)</f>
        <v>0</v>
      </c>
      <c r="HM33" s="29">
        <f>SUM(HM23:HM32)</f>
        <v>592</v>
      </c>
      <c r="HN33" s="87">
        <f t="shared" ref="HN33" si="472">SUM(HN23:HN32)</f>
        <v>592</v>
      </c>
      <c r="HS33" s="28" t="s">
        <v>45</v>
      </c>
      <c r="HT33" s="14">
        <f>SUM(HT23:HT32)</f>
        <v>0</v>
      </c>
      <c r="HU33" s="14">
        <f t="shared" ref="HU33:HW33" si="473">SUM(HU23:HU32)</f>
        <v>0</v>
      </c>
      <c r="HV33" s="14">
        <f t="shared" si="473"/>
        <v>0</v>
      </c>
      <c r="HW33" s="10">
        <f t="shared" si="473"/>
        <v>0</v>
      </c>
      <c r="HY33" s="14">
        <f t="shared" ref="HY33" si="474">SUM(HY23:HY32)</f>
        <v>0</v>
      </c>
      <c r="IJ33" s="52">
        <f t="shared" ref="IJ33" si="475">SUM(IJ23:IJ32)</f>
        <v>0</v>
      </c>
      <c r="IL33" s="29">
        <f>SUM(IL23:IL32)</f>
        <v>592</v>
      </c>
      <c r="IM33" s="87">
        <f t="shared" ref="IM33" si="476">SUM(IM23:IM32)</f>
        <v>592</v>
      </c>
      <c r="IR33" s="28" t="s">
        <v>45</v>
      </c>
      <c r="IS33" s="14">
        <f>SUM(IS23:IS32)</f>
        <v>0</v>
      </c>
      <c r="IT33" s="14">
        <f t="shared" ref="IT33:IV33" si="477">SUM(IT23:IT32)</f>
        <v>0</v>
      </c>
      <c r="IU33" s="14">
        <f t="shared" si="477"/>
        <v>0</v>
      </c>
      <c r="IV33" s="10">
        <f t="shared" si="477"/>
        <v>0</v>
      </c>
      <c r="IX33" s="14">
        <f t="shared" ref="IX33" si="478">SUM(IX23:IX32)</f>
        <v>0</v>
      </c>
      <c r="JI33" s="52">
        <f t="shared" ref="JI33" si="479">SUM(JI23:JI32)</f>
        <v>0</v>
      </c>
      <c r="JK33" s="29">
        <f>SUM(JK23:JK32)</f>
        <v>592</v>
      </c>
      <c r="JL33" s="87">
        <f t="shared" ref="JL33" si="480">SUM(JL23:JL32)</f>
        <v>592</v>
      </c>
      <c r="JQ33" s="28" t="s">
        <v>45</v>
      </c>
      <c r="JR33" s="14">
        <f>SUM(JR23:JR32)</f>
        <v>0</v>
      </c>
      <c r="JS33" s="14">
        <f t="shared" ref="JS33:JU33" si="481">SUM(JS23:JS32)</f>
        <v>0</v>
      </c>
      <c r="JT33" s="14">
        <f t="shared" si="481"/>
        <v>0</v>
      </c>
      <c r="JU33" s="10">
        <f t="shared" si="481"/>
        <v>0</v>
      </c>
      <c r="JW33" s="14">
        <f t="shared" ref="JW33" si="482">SUM(JW23:JW32)</f>
        <v>0</v>
      </c>
      <c r="KH33" s="52">
        <f t="shared" ref="KH33" si="483">SUM(KH23:KH32)</f>
        <v>0</v>
      </c>
      <c r="KJ33" s="29">
        <f>SUM(KJ23:KJ32)</f>
        <v>592</v>
      </c>
      <c r="KK33" s="87">
        <f t="shared" ref="KK33" si="484">SUM(KK23:KK32)</f>
        <v>592</v>
      </c>
    </row>
    <row r="34" spans="1:299" ht="14" x14ac:dyDescent="0.35">
      <c r="A34" s="24" t="s">
        <v>47</v>
      </c>
      <c r="B34" s="12" t="s">
        <v>57</v>
      </c>
      <c r="C34" s="19">
        <f t="shared" ref="C34:C36" si="485">$B$4-F34-H34-J34</f>
        <v>504</v>
      </c>
      <c r="D34" s="19">
        <f>$B$4-E34-F34-H34-J34</f>
        <v>128.60000000000002</v>
      </c>
      <c r="E34" s="19">
        <v>375.4</v>
      </c>
      <c r="F34" s="2">
        <v>240</v>
      </c>
      <c r="G34" s="63">
        <f t="shared" si="359"/>
        <v>0.32258064516129031</v>
      </c>
      <c r="H34" s="2">
        <v>0</v>
      </c>
      <c r="I34" s="63">
        <f>H34/$B$4</f>
        <v>0</v>
      </c>
      <c r="J34" s="19">
        <v>0</v>
      </c>
      <c r="K34" s="63">
        <f>J34/$B$4</f>
        <v>0</v>
      </c>
      <c r="L34" s="2">
        <v>0</v>
      </c>
      <c r="M34" s="63">
        <f>C34/$B$4</f>
        <v>0.67741935483870963</v>
      </c>
      <c r="N34" s="63">
        <f t="shared" si="362"/>
        <v>0.67741935483870963</v>
      </c>
      <c r="O34" s="86">
        <f>IF((AND(D34=0,F34=0)),0,(F34+L34)/(D34+F34+L34))</f>
        <v>0.65111231687466087</v>
      </c>
      <c r="P34" s="63">
        <f>T34/($B$4*V34)</f>
        <v>0.14701740911418332</v>
      </c>
      <c r="Q34" s="63">
        <f>L34/$B$4</f>
        <v>0</v>
      </c>
      <c r="R34" s="9">
        <v>0</v>
      </c>
      <c r="S34" s="9">
        <f>SUM(D34,E34,F34,H34,J34)</f>
        <v>744</v>
      </c>
      <c r="T34" s="38">
        <v>2297</v>
      </c>
      <c r="U34" s="2">
        <v>21</v>
      </c>
      <c r="V34" s="2">
        <v>21</v>
      </c>
      <c r="W34" s="2">
        <v>18</v>
      </c>
      <c r="X34" s="63">
        <f>SUM(G34,I34,K34,N34,Q34)</f>
        <v>1</v>
      </c>
      <c r="Z34" s="24" t="s">
        <v>47</v>
      </c>
      <c r="AA34" s="12" t="s">
        <v>57</v>
      </c>
      <c r="AB34" s="19">
        <f>$AA$4-AE34-AG34-AI34</f>
        <v>0</v>
      </c>
      <c r="AC34" s="19">
        <f>$AA$4-AD34-AE34-AG34-AI34</f>
        <v>0</v>
      </c>
      <c r="AD34" s="2">
        <v>0</v>
      </c>
      <c r="AE34" s="2">
        <v>744</v>
      </c>
      <c r="AF34" s="63">
        <f t="shared" si="369"/>
        <v>1</v>
      </c>
      <c r="AG34" s="2">
        <v>0</v>
      </c>
      <c r="AH34" s="63">
        <f t="shared" si="370"/>
        <v>0</v>
      </c>
      <c r="AI34" s="2">
        <v>0</v>
      </c>
      <c r="AJ34" s="63">
        <f t="shared" si="371"/>
        <v>0</v>
      </c>
      <c r="AK34" s="2">
        <v>0</v>
      </c>
      <c r="AL34" s="63">
        <f t="shared" ref="AL34:AL36" si="486">AB34/$AA$4</f>
        <v>0</v>
      </c>
      <c r="AM34" s="63">
        <f t="shared" ref="AM34:AM36" si="487">(AB34-AK34)/$AA$4</f>
        <v>0</v>
      </c>
      <c r="AN34" s="86">
        <f t="shared" ref="AN34:AN36" si="488">IF((AND(AC34=0,AE34=0)),0,(AE34+AK34)/(AC34+AE34+AK34))</f>
        <v>1</v>
      </c>
      <c r="AO34" s="63">
        <f t="shared" ref="AO34:AO36" si="489">AS34/($AA$4*AU34)</f>
        <v>0</v>
      </c>
      <c r="AP34" s="63">
        <f t="shared" ref="AP34:AP36" si="490">AK34/$AA$4</f>
        <v>0</v>
      </c>
      <c r="AQ34" s="2">
        <v>0</v>
      </c>
      <c r="AR34" s="9">
        <f t="shared" si="377"/>
        <v>744</v>
      </c>
      <c r="AS34" s="2">
        <v>0</v>
      </c>
      <c r="AT34" s="2">
        <v>21</v>
      </c>
      <c r="AU34" s="2">
        <v>21</v>
      </c>
      <c r="AV34" s="2">
        <v>0</v>
      </c>
      <c r="AW34" s="63">
        <f>SUM(AF34,AH34,AJ34,AM34,AP34)</f>
        <v>1</v>
      </c>
      <c r="AY34" s="24" t="s">
        <v>47</v>
      </c>
      <c r="AZ34" s="12" t="s">
        <v>57</v>
      </c>
      <c r="BA34" s="2">
        <f>$AZ$4-BD34-BF34-BH34</f>
        <v>0</v>
      </c>
      <c r="BB34" s="2">
        <f>$AZ$4-BC34-BD34-BF34-BH34</f>
        <v>0</v>
      </c>
      <c r="BC34" s="2">
        <f>'[37]UNIT DATA'!L2</f>
        <v>0</v>
      </c>
      <c r="BD34" s="2">
        <f>'[37]UNIT DATA'!M2</f>
        <v>720</v>
      </c>
      <c r="BE34" s="63">
        <f>BD34/$AZ$4</f>
        <v>1</v>
      </c>
      <c r="BF34" s="2">
        <f>'[37]UNIT DATA'!$N2</f>
        <v>0</v>
      </c>
      <c r="BG34" s="63">
        <f>BF34/$AZ$4</f>
        <v>0</v>
      </c>
      <c r="BH34" s="2">
        <f>'[37]UNIT DATA'!$O2</f>
        <v>0</v>
      </c>
      <c r="BI34" s="63">
        <f>BH34/$AZ$4</f>
        <v>0</v>
      </c>
      <c r="BJ34" s="2">
        <f>'[37]UNIT DATA'!$P2</f>
        <v>0</v>
      </c>
      <c r="BK34" s="63">
        <f>BA34/$AZ$4</f>
        <v>0</v>
      </c>
      <c r="BL34" s="63">
        <f>(BA34-BJ34)/$AZ$4</f>
        <v>0</v>
      </c>
      <c r="BM34" s="86">
        <f>IF((AND(BB34=0,BD34=0)),0,(BD34+BJ34)/(BB34+BD34+BJ34))</f>
        <v>1</v>
      </c>
      <c r="BN34" s="63">
        <f>BR34/($AZ$4*BT34)</f>
        <v>0</v>
      </c>
      <c r="BO34" s="63">
        <f>BJ34/$AZ$4</f>
        <v>0</v>
      </c>
      <c r="BP34" s="2">
        <f>'[37]UNIT DATA'!Q2</f>
        <v>0</v>
      </c>
      <c r="BQ34" s="9">
        <f t="shared" si="383"/>
        <v>720</v>
      </c>
      <c r="BR34" s="27">
        <f>'[37]UNIT DATA'!F2</f>
        <v>0</v>
      </c>
      <c r="BS34" s="2">
        <v>21</v>
      </c>
      <c r="BT34" s="2">
        <v>21</v>
      </c>
      <c r="BU34" s="2">
        <f>'[37]UNIT DATA'!E2</f>
        <v>0</v>
      </c>
      <c r="BV34" s="63">
        <f>SUM(BE34,BG34,BI34,BL34,BO34)</f>
        <v>1</v>
      </c>
      <c r="BX34" s="24" t="s">
        <v>47</v>
      </c>
      <c r="BY34" s="12" t="s">
        <v>57</v>
      </c>
      <c r="BZ34" s="2">
        <f>$BY$4-CC34-CE34-CG34</f>
        <v>744</v>
      </c>
      <c r="CA34" s="2">
        <f>$BY$4-CB34-CC34-CE34-CG34</f>
        <v>744</v>
      </c>
      <c r="CB34" s="2">
        <f>'[38]UNIT DATA'!$L2</f>
        <v>0</v>
      </c>
      <c r="CC34" s="2">
        <f>'[38]UNIT DATA'!$L2</f>
        <v>0</v>
      </c>
      <c r="CD34" s="63">
        <f>CC34/$BY$4</f>
        <v>0</v>
      </c>
      <c r="CE34" s="2">
        <f>'[38]UNIT DATA'!$N2</f>
        <v>0</v>
      </c>
      <c r="CF34" s="63">
        <f>CE34/$BY$4</f>
        <v>0</v>
      </c>
      <c r="CG34" s="2">
        <f>'[38]UNIT DATA'!$O2</f>
        <v>0</v>
      </c>
      <c r="CH34" s="63">
        <f>CG34/$BY$4</f>
        <v>0</v>
      </c>
      <c r="CI34" s="2">
        <f>'[38]UNIT DATA'!$P2</f>
        <v>0</v>
      </c>
      <c r="CJ34" s="63">
        <f>BZ34/$BY$4</f>
        <v>1</v>
      </c>
      <c r="CK34" s="63">
        <f>(BZ34-CI34)/$BY$4</f>
        <v>1</v>
      </c>
      <c r="CL34" s="86">
        <f>IF((AND(CA34=0,CC34=0)),0,(CC34+CI34)/(CA34+CC34+CI34))</f>
        <v>0</v>
      </c>
      <c r="CM34" s="63">
        <f>CQ34/($BY$4*CS34)</f>
        <v>0</v>
      </c>
      <c r="CN34" s="63">
        <f>CI34/$BY$4</f>
        <v>0</v>
      </c>
      <c r="CO34" s="2">
        <f>'[38]UNIT DATA'!$Q2</f>
        <v>0</v>
      </c>
      <c r="CP34" s="9">
        <f t="shared" si="393"/>
        <v>744</v>
      </c>
      <c r="CQ34" s="2">
        <f>'[38]UNIT DATA'!$F2</f>
        <v>0</v>
      </c>
      <c r="CR34" s="2">
        <v>21</v>
      </c>
      <c r="CS34" s="2">
        <v>21</v>
      </c>
      <c r="CT34" s="2">
        <f>'[38]UNIT DATA'!$E2</f>
        <v>0</v>
      </c>
      <c r="CU34" s="63">
        <f>SUM(CD34,CF34,CH34,CK34,CN34)</f>
        <v>1</v>
      </c>
      <c r="CW34" s="24" t="s">
        <v>47</v>
      </c>
      <c r="CX34" s="12" t="s">
        <v>57</v>
      </c>
      <c r="DO34" s="9">
        <f t="shared" si="395"/>
        <v>0</v>
      </c>
      <c r="DQ34" s="2">
        <v>21</v>
      </c>
      <c r="DR34" s="2">
        <v>21</v>
      </c>
      <c r="DT34" s="63">
        <f>SUM(DC34,DE34,DG34,DJ34,DM34)</f>
        <v>0</v>
      </c>
      <c r="DV34" s="24" t="s">
        <v>47</v>
      </c>
      <c r="DW34" s="12" t="s">
        <v>57</v>
      </c>
      <c r="EN34" s="9">
        <f t="shared" si="397"/>
        <v>0</v>
      </c>
      <c r="EP34" s="2">
        <v>21</v>
      </c>
      <c r="EQ34" s="2">
        <v>21</v>
      </c>
      <c r="ES34" s="63">
        <f>SUM(EB34,ED34,EF34,EI34,EL34)</f>
        <v>0</v>
      </c>
      <c r="EU34" s="24" t="s">
        <v>47</v>
      </c>
      <c r="EV34" s="12" t="s">
        <v>57</v>
      </c>
      <c r="FM34" s="9">
        <f t="shared" si="399"/>
        <v>0</v>
      </c>
      <c r="FO34" s="2">
        <v>21</v>
      </c>
      <c r="FP34" s="2">
        <v>21</v>
      </c>
      <c r="FR34" s="63">
        <f>SUM(FA34,FC34,FE34,FH34,FK34)</f>
        <v>0</v>
      </c>
      <c r="FT34" s="24" t="s">
        <v>47</v>
      </c>
      <c r="FU34" s="12" t="s">
        <v>57</v>
      </c>
      <c r="GL34" s="9">
        <f t="shared" si="401"/>
        <v>0</v>
      </c>
      <c r="GN34" s="2">
        <v>21</v>
      </c>
      <c r="GO34" s="2">
        <v>21</v>
      </c>
      <c r="GQ34" s="63">
        <f>SUM(FZ34,GB34,GD34,GG34,GJ34)</f>
        <v>0</v>
      </c>
      <c r="GS34" s="24" t="s">
        <v>47</v>
      </c>
      <c r="GT34" s="12" t="s">
        <v>57</v>
      </c>
      <c r="HK34" s="9">
        <f t="shared" si="403"/>
        <v>0</v>
      </c>
      <c r="HM34" s="2">
        <v>21</v>
      </c>
      <c r="HN34" s="2">
        <v>21</v>
      </c>
      <c r="HP34" s="63">
        <f>SUM(GY34,HA34,HC34,HF34,HI34)</f>
        <v>0</v>
      </c>
      <c r="HR34" s="24" t="s">
        <v>47</v>
      </c>
      <c r="HS34" s="12" t="s">
        <v>57</v>
      </c>
      <c r="IJ34" s="9">
        <f t="shared" ref="IJ34:IJ36" si="491">SUM(HU34,HV34,HW34,HY34,IA34)</f>
        <v>0</v>
      </c>
      <c r="IL34" s="2">
        <v>21</v>
      </c>
      <c r="IM34" s="2">
        <v>21</v>
      </c>
      <c r="IO34" s="63">
        <f>SUM(HX34,HZ34,IB34,IE34,IH34)</f>
        <v>0</v>
      </c>
      <c r="IQ34" s="24" t="s">
        <v>47</v>
      </c>
      <c r="IR34" s="12" t="s">
        <v>57</v>
      </c>
      <c r="JI34" s="9">
        <f t="shared" ref="JI34:JI36" si="492">SUM(IT34,IU34,IV34,IX34,IZ34)</f>
        <v>0</v>
      </c>
      <c r="JK34" s="2">
        <v>21</v>
      </c>
      <c r="JL34" s="2">
        <v>21</v>
      </c>
      <c r="JN34" s="63">
        <f>SUM(IW34,IY34,JA34,JD34,JG34)</f>
        <v>0</v>
      </c>
      <c r="JP34" s="24" t="s">
        <v>47</v>
      </c>
      <c r="JQ34" s="12" t="s">
        <v>57</v>
      </c>
      <c r="KH34" s="9">
        <f t="shared" ref="KH34:KH36" si="493">SUM(JS34,JT34,JU34,JW34,JY34)</f>
        <v>0</v>
      </c>
      <c r="KJ34" s="2">
        <v>21</v>
      </c>
      <c r="KK34" s="2">
        <v>21</v>
      </c>
      <c r="KM34" s="63">
        <f>SUM(JV34,JX34,JZ34,KC34,KF34)</f>
        <v>0</v>
      </c>
    </row>
    <row r="35" spans="1:299" ht="14" x14ac:dyDescent="0.35">
      <c r="A35" s="24" t="s">
        <v>49</v>
      </c>
      <c r="B35" s="12" t="s">
        <v>58</v>
      </c>
      <c r="C35" s="19">
        <f t="shared" si="485"/>
        <v>744</v>
      </c>
      <c r="D35" s="19">
        <f>$B$4-E35-F35-H35-J35</f>
        <v>213.39999999999998</v>
      </c>
      <c r="E35" s="19">
        <v>530.6</v>
      </c>
      <c r="F35" s="2">
        <v>0</v>
      </c>
      <c r="G35" s="63">
        <f t="shared" si="359"/>
        <v>0</v>
      </c>
      <c r="H35" s="2">
        <v>0</v>
      </c>
      <c r="I35" s="63">
        <f t="shared" ref="I35" si="494">H35/$B$4</f>
        <v>0</v>
      </c>
      <c r="J35" s="19">
        <v>0</v>
      </c>
      <c r="K35" s="63">
        <f t="shared" ref="K35" si="495">J35/$B$4</f>
        <v>0</v>
      </c>
      <c r="L35" s="2">
        <v>0</v>
      </c>
      <c r="M35" s="63">
        <f>C35/$B$4</f>
        <v>1</v>
      </c>
      <c r="N35" s="63">
        <f t="shared" si="362"/>
        <v>1</v>
      </c>
      <c r="O35" s="86">
        <f t="shared" ref="O35:O42" si="496">IF((AND(D35=0,F35=0)),0,(F35+L35)/(D35+F35+L35))</f>
        <v>0</v>
      </c>
      <c r="P35" s="63">
        <f t="shared" ref="P35:P42" si="497">T35/($B$4*V35)</f>
        <v>0.2459037378392217</v>
      </c>
      <c r="Q35" s="63">
        <f t="shared" ref="Q35:Q36" si="498">L35/$B$4</f>
        <v>0</v>
      </c>
      <c r="R35" s="9">
        <v>0</v>
      </c>
      <c r="S35" s="9">
        <f t="shared" ref="S35:S36" si="499">SUM(D35,E35,F35,H35,J35)</f>
        <v>744</v>
      </c>
      <c r="T35" s="38">
        <v>3842</v>
      </c>
      <c r="U35" s="2">
        <v>21</v>
      </c>
      <c r="V35" s="2">
        <v>21</v>
      </c>
      <c r="W35" s="2">
        <v>18</v>
      </c>
      <c r="X35" s="63">
        <f t="shared" ref="X35:X36" si="500">SUM(G35,I35,K35,N35,Q35)</f>
        <v>1</v>
      </c>
      <c r="Z35" s="24" t="s">
        <v>49</v>
      </c>
      <c r="AA35" s="12" t="s">
        <v>58</v>
      </c>
      <c r="AB35" s="19">
        <f t="shared" ref="AB35:AB36" si="501">$AA$4-AE35-AG35-AI35</f>
        <v>744</v>
      </c>
      <c r="AC35" s="19">
        <f>$AA$4-AD35-AE35-AG35-AI35</f>
        <v>180.76</v>
      </c>
      <c r="AD35" s="2">
        <v>563.24</v>
      </c>
      <c r="AE35" s="2">
        <v>0</v>
      </c>
      <c r="AF35" s="63">
        <f t="shared" si="369"/>
        <v>0</v>
      </c>
      <c r="AG35" s="2">
        <v>0</v>
      </c>
      <c r="AH35" s="63">
        <f t="shared" si="370"/>
        <v>0</v>
      </c>
      <c r="AI35" s="2">
        <v>0</v>
      </c>
      <c r="AJ35" s="63">
        <f t="shared" si="371"/>
        <v>0</v>
      </c>
      <c r="AK35" s="2">
        <v>0</v>
      </c>
      <c r="AL35" s="63">
        <f t="shared" si="486"/>
        <v>1</v>
      </c>
      <c r="AM35" s="63">
        <f t="shared" si="487"/>
        <v>1</v>
      </c>
      <c r="AN35" s="86">
        <f t="shared" si="488"/>
        <v>0</v>
      </c>
      <c r="AO35" s="63">
        <f t="shared" si="489"/>
        <v>0.24846390168970814</v>
      </c>
      <c r="AP35" s="63">
        <f t="shared" si="490"/>
        <v>0</v>
      </c>
      <c r="AQ35" s="2">
        <v>0</v>
      </c>
      <c r="AR35" s="9">
        <f t="shared" si="377"/>
        <v>744</v>
      </c>
      <c r="AS35" s="13">
        <v>3882</v>
      </c>
      <c r="AT35" s="2">
        <v>21</v>
      </c>
      <c r="AU35" s="2">
        <v>21</v>
      </c>
      <c r="AV35" s="2">
        <v>21</v>
      </c>
      <c r="AW35" s="63">
        <f t="shared" ref="AW35:AW36" si="502">SUM(AF35,AH35,AJ35,AM35,AP35)</f>
        <v>1</v>
      </c>
      <c r="AY35" s="24" t="s">
        <v>49</v>
      </c>
      <c r="AZ35" s="12" t="s">
        <v>58</v>
      </c>
      <c r="BA35" s="2">
        <f t="shared" ref="BA35:BA36" si="503">$AZ$4-BD35-BF35-BH35</f>
        <v>717.2</v>
      </c>
      <c r="BB35" s="2">
        <f t="shared" ref="BB35:BB36" si="504">$AZ$4-BC35-BD35-BF35-BH35</f>
        <v>107.60000000000009</v>
      </c>
      <c r="BC35" s="2">
        <f>'[37]UNIT DATA'!L3</f>
        <v>609.59999999999991</v>
      </c>
      <c r="BD35" s="2">
        <f>'[37]UNIT DATA'!M3</f>
        <v>2.8</v>
      </c>
      <c r="BE35" s="63">
        <f t="shared" ref="BE35:BE36" si="505">BD35/$AZ$4</f>
        <v>3.8888888888888888E-3</v>
      </c>
      <c r="BF35" s="2">
        <f>'[37]UNIT DATA'!$N3</f>
        <v>0</v>
      </c>
      <c r="BG35" s="63">
        <f t="shared" ref="BG35:BG36" si="506">BF35/$AZ$4</f>
        <v>0</v>
      </c>
      <c r="BH35" s="2">
        <f>'[37]UNIT DATA'!$O3</f>
        <v>0</v>
      </c>
      <c r="BI35" s="63">
        <f t="shared" ref="BI35:BI36" si="507">BH35/$AZ$4</f>
        <v>0</v>
      </c>
      <c r="BJ35" s="2">
        <f>'[37]UNIT DATA'!$P3</f>
        <v>0</v>
      </c>
      <c r="BK35" s="63">
        <f>BA35/$AZ$4</f>
        <v>0.99611111111111117</v>
      </c>
      <c r="BL35" s="63">
        <f>(BA35-BJ35)/$AZ$4</f>
        <v>0.99611111111111117</v>
      </c>
      <c r="BM35" s="86">
        <f t="shared" ref="BM35:BM36" si="508">IF((AND(BB35=0,BD35=0)),0,(BD35+BJ35)/(BB35+BD35+BJ35))</f>
        <v>2.5362318840579687E-2</v>
      </c>
      <c r="BN35" s="63">
        <f>BR35/($AZ$4*BT35)</f>
        <v>0.13042328042328041</v>
      </c>
      <c r="BO35" s="63">
        <f>BJ35/$AZ$4</f>
        <v>0</v>
      </c>
      <c r="BP35" s="2">
        <f>'[37]UNIT DATA'!Q3</f>
        <v>1</v>
      </c>
      <c r="BQ35" s="9">
        <f t="shared" si="383"/>
        <v>720</v>
      </c>
      <c r="BR35" s="39">
        <f>'[37]UNIT DATA'!F3</f>
        <v>1972</v>
      </c>
      <c r="BS35" s="2">
        <v>21</v>
      </c>
      <c r="BT35" s="2">
        <v>21</v>
      </c>
      <c r="BU35" s="9">
        <f>'[37]UNIT DATA'!E3</f>
        <v>18.361266294227182</v>
      </c>
      <c r="BV35" s="63">
        <f t="shared" ref="BV35:BV36" si="509">SUM(BE35,BG35,BI35,BL35,BO35)</f>
        <v>1</v>
      </c>
      <c r="BX35" s="24" t="s">
        <v>49</v>
      </c>
      <c r="BY35" s="12" t="s">
        <v>58</v>
      </c>
      <c r="BZ35" s="2">
        <f t="shared" ref="BZ35:BZ36" si="510">$BY$4-CC35-CE35-CG35</f>
        <v>275.3</v>
      </c>
      <c r="CA35" s="2">
        <f t="shared" ref="CA35:CA36" si="511">$BY$4-CB35-CC35-CE35-CG35</f>
        <v>-193.39999999999998</v>
      </c>
      <c r="CB35" s="2">
        <f>'[38]UNIT DATA'!$L3</f>
        <v>468.7</v>
      </c>
      <c r="CC35" s="2">
        <f>'[38]UNIT DATA'!$L3</f>
        <v>468.7</v>
      </c>
      <c r="CD35" s="63">
        <f t="shared" ref="CD35:CH36" si="512">CC35/$BY$4</f>
        <v>0.62997311827956992</v>
      </c>
      <c r="CE35" s="2">
        <f>'[38]UNIT DATA'!$N3</f>
        <v>0</v>
      </c>
      <c r="CF35" s="63">
        <f t="shared" si="512"/>
        <v>0</v>
      </c>
      <c r="CG35" s="2">
        <f>'[38]UNIT DATA'!$O3</f>
        <v>0</v>
      </c>
      <c r="CH35" s="63">
        <f t="shared" si="512"/>
        <v>0</v>
      </c>
      <c r="CI35" s="2">
        <f>'[38]UNIT DATA'!$P3</f>
        <v>0</v>
      </c>
      <c r="CJ35" s="63">
        <f t="shared" ref="CJ35:CJ36" si="513">BZ35/$BY$4</f>
        <v>0.37002688172043013</v>
      </c>
      <c r="CK35" s="63">
        <f t="shared" ref="CK35:CK36" si="514">(BZ35-CI35)/$BY$4</f>
        <v>0.37002688172043013</v>
      </c>
      <c r="CL35" s="86">
        <f t="shared" ref="CL35:CL36" si="515">IF((AND(CA35=0,CC35=0)),0,(CC35+CI35)/(CA35+CC35+CI35))</f>
        <v>1.7025063567017797</v>
      </c>
      <c r="CM35" s="63">
        <f t="shared" ref="CM35:CM36" si="516">CQ35/($BY$4*CS35)</f>
        <v>0.33122119815668205</v>
      </c>
      <c r="CN35" s="63">
        <f t="shared" ref="CN35:CN36" si="517">CI35/$BY$4</f>
        <v>0</v>
      </c>
      <c r="CO35" s="2">
        <f>'[38]UNIT DATA'!$Q3</f>
        <v>0</v>
      </c>
      <c r="CP35" s="9">
        <f t="shared" si="393"/>
        <v>744</v>
      </c>
      <c r="CQ35" s="2">
        <f>'[38]UNIT DATA'!$F3</f>
        <v>5175</v>
      </c>
      <c r="CR35" s="2">
        <v>21</v>
      </c>
      <c r="CS35" s="2">
        <v>21</v>
      </c>
      <c r="CT35" s="2">
        <f>'[38]UNIT DATA'!$E3</f>
        <v>19</v>
      </c>
      <c r="CU35" s="63">
        <f t="shared" ref="CU35:CU36" si="518">SUM(CD35,CF35,CH35,CK35,CN35)</f>
        <v>1</v>
      </c>
      <c r="CW35" s="24" t="s">
        <v>49</v>
      </c>
      <c r="CX35" s="12" t="s">
        <v>58</v>
      </c>
      <c r="DO35" s="9">
        <f t="shared" si="395"/>
        <v>0</v>
      </c>
      <c r="DQ35" s="2">
        <v>21</v>
      </c>
      <c r="DR35" s="2">
        <v>21</v>
      </c>
      <c r="DT35" s="63">
        <f t="shared" ref="DT35:DT36" si="519">SUM(DC35,DE35,DG35,DJ35,DM35)</f>
        <v>0</v>
      </c>
      <c r="DV35" s="24" t="s">
        <v>49</v>
      </c>
      <c r="DW35" s="12" t="s">
        <v>58</v>
      </c>
      <c r="EN35" s="9">
        <f t="shared" si="397"/>
        <v>0</v>
      </c>
      <c r="EP35" s="2">
        <v>21</v>
      </c>
      <c r="EQ35" s="2">
        <v>21</v>
      </c>
      <c r="ES35" s="63">
        <f t="shared" ref="ES35:ES36" si="520">SUM(EB35,ED35,EF35,EI35,EL35)</f>
        <v>0</v>
      </c>
      <c r="EU35" s="24" t="s">
        <v>49</v>
      </c>
      <c r="EV35" s="12" t="s">
        <v>58</v>
      </c>
      <c r="FM35" s="9">
        <f t="shared" si="399"/>
        <v>0</v>
      </c>
      <c r="FO35" s="2">
        <v>21</v>
      </c>
      <c r="FP35" s="2">
        <v>21</v>
      </c>
      <c r="FR35" s="63">
        <f t="shared" ref="FR35:FR36" si="521">SUM(FA35,FC35,FE35,FH35,FK35)</f>
        <v>0</v>
      </c>
      <c r="FT35" s="24" t="s">
        <v>49</v>
      </c>
      <c r="FU35" s="12" t="s">
        <v>58</v>
      </c>
      <c r="GL35" s="9">
        <f t="shared" si="401"/>
        <v>0</v>
      </c>
      <c r="GN35" s="2">
        <v>21</v>
      </c>
      <c r="GO35" s="2">
        <v>21</v>
      </c>
      <c r="GQ35" s="63">
        <f t="shared" ref="GQ35:GQ36" si="522">SUM(FZ35,GB35,GD35,GG35,GJ35)</f>
        <v>0</v>
      </c>
      <c r="GS35" s="24" t="s">
        <v>49</v>
      </c>
      <c r="GT35" s="12" t="s">
        <v>58</v>
      </c>
      <c r="HK35" s="9">
        <f t="shared" si="403"/>
        <v>0</v>
      </c>
      <c r="HM35" s="2">
        <v>21</v>
      </c>
      <c r="HN35" s="2">
        <v>21</v>
      </c>
      <c r="HP35" s="63">
        <f t="shared" ref="HP35:HP36" si="523">SUM(GY35,HA35,HC35,HF35,HI35)</f>
        <v>0</v>
      </c>
      <c r="HR35" s="24" t="s">
        <v>49</v>
      </c>
      <c r="HS35" s="12" t="s">
        <v>58</v>
      </c>
      <c r="IJ35" s="9">
        <f t="shared" si="491"/>
        <v>0</v>
      </c>
      <c r="IL35" s="2">
        <v>21</v>
      </c>
      <c r="IM35" s="2">
        <v>21</v>
      </c>
      <c r="IO35" s="63">
        <f t="shared" ref="IO35:IO36" si="524">SUM(HX35,HZ35,IB35,IE35,IH35)</f>
        <v>0</v>
      </c>
      <c r="IQ35" s="24" t="s">
        <v>49</v>
      </c>
      <c r="IR35" s="12" t="s">
        <v>58</v>
      </c>
      <c r="JI35" s="9">
        <f t="shared" si="492"/>
        <v>0</v>
      </c>
      <c r="JK35" s="2">
        <v>21</v>
      </c>
      <c r="JL35" s="2">
        <v>21</v>
      </c>
      <c r="JN35" s="63">
        <f t="shared" ref="JN35:JN36" si="525">SUM(IW35,IY35,JA35,JD35,JG35)</f>
        <v>0</v>
      </c>
      <c r="JP35" s="24" t="s">
        <v>49</v>
      </c>
      <c r="JQ35" s="12" t="s">
        <v>58</v>
      </c>
      <c r="KH35" s="9">
        <f t="shared" si="493"/>
        <v>0</v>
      </c>
      <c r="KJ35" s="2">
        <v>21</v>
      </c>
      <c r="KK35" s="2">
        <v>21</v>
      </c>
      <c r="KM35" s="63">
        <f t="shared" ref="KM35:KM36" si="526">SUM(JV35,JX35,JZ35,KC35,KF35)</f>
        <v>0</v>
      </c>
    </row>
    <row r="36" spans="1:299" ht="14" x14ac:dyDescent="0.35">
      <c r="B36" s="12" t="s">
        <v>62</v>
      </c>
      <c r="C36" s="19">
        <f t="shared" si="485"/>
        <v>0</v>
      </c>
      <c r="D36" s="19">
        <f>$B$4-E36-F36-H36-J36</f>
        <v>0</v>
      </c>
      <c r="E36" s="2">
        <v>0</v>
      </c>
      <c r="F36" s="2">
        <v>744</v>
      </c>
      <c r="G36" s="63">
        <f t="shared" si="359"/>
        <v>1</v>
      </c>
      <c r="H36" s="2">
        <v>0</v>
      </c>
      <c r="I36" s="63">
        <f>H36/$B$4</f>
        <v>0</v>
      </c>
      <c r="J36" s="19">
        <v>0</v>
      </c>
      <c r="K36" s="63">
        <f>J36/$B$4</f>
        <v>0</v>
      </c>
      <c r="L36" s="2">
        <v>0</v>
      </c>
      <c r="M36" s="63">
        <f>C36/$B$4</f>
        <v>0</v>
      </c>
      <c r="N36" s="63">
        <f t="shared" si="362"/>
        <v>0</v>
      </c>
      <c r="O36" s="86">
        <f t="shared" si="496"/>
        <v>1</v>
      </c>
      <c r="P36" s="63">
        <f t="shared" si="497"/>
        <v>0</v>
      </c>
      <c r="Q36" s="63">
        <f t="shared" si="498"/>
        <v>0</v>
      </c>
      <c r="R36" s="9">
        <v>0</v>
      </c>
      <c r="S36" s="9">
        <f t="shared" si="499"/>
        <v>744</v>
      </c>
      <c r="T36" s="33">
        <v>0</v>
      </c>
      <c r="U36" s="2">
        <v>21</v>
      </c>
      <c r="V36" s="2">
        <v>21</v>
      </c>
      <c r="W36" s="2">
        <v>0</v>
      </c>
      <c r="X36" s="63">
        <f t="shared" si="500"/>
        <v>1</v>
      </c>
      <c r="AA36" s="12" t="s">
        <v>62</v>
      </c>
      <c r="AB36" s="19">
        <f t="shared" si="501"/>
        <v>0</v>
      </c>
      <c r="AC36" s="19">
        <f>$AA$4-AD36-AE36-AG36-AI36</f>
        <v>0</v>
      </c>
      <c r="AD36" s="2">
        <v>0</v>
      </c>
      <c r="AE36" s="2">
        <v>744</v>
      </c>
      <c r="AF36" s="63">
        <f t="shared" si="369"/>
        <v>1</v>
      </c>
      <c r="AG36" s="2">
        <v>0</v>
      </c>
      <c r="AH36" s="63">
        <f t="shared" si="370"/>
        <v>0</v>
      </c>
      <c r="AI36" s="2">
        <v>0</v>
      </c>
      <c r="AJ36" s="63">
        <f t="shared" si="371"/>
        <v>0</v>
      </c>
      <c r="AK36" s="2">
        <v>0</v>
      </c>
      <c r="AL36" s="63">
        <f t="shared" si="486"/>
        <v>0</v>
      </c>
      <c r="AM36" s="63">
        <f t="shared" si="487"/>
        <v>0</v>
      </c>
      <c r="AN36" s="86">
        <f t="shared" si="488"/>
        <v>1</v>
      </c>
      <c r="AO36" s="63">
        <f t="shared" si="489"/>
        <v>0</v>
      </c>
      <c r="AP36" s="63">
        <f t="shared" si="490"/>
        <v>0</v>
      </c>
      <c r="AQ36" s="2">
        <v>0</v>
      </c>
      <c r="AR36" s="9">
        <f t="shared" si="377"/>
        <v>744</v>
      </c>
      <c r="AS36" s="2">
        <v>0</v>
      </c>
      <c r="AT36" s="2">
        <v>21</v>
      </c>
      <c r="AU36" s="2">
        <v>21</v>
      </c>
      <c r="AV36" s="2">
        <v>0</v>
      </c>
      <c r="AW36" s="63">
        <f t="shared" si="502"/>
        <v>1</v>
      </c>
      <c r="AZ36" s="12" t="s">
        <v>62</v>
      </c>
      <c r="BA36" s="2">
        <f t="shared" si="503"/>
        <v>0</v>
      </c>
      <c r="BB36" s="2">
        <f t="shared" si="504"/>
        <v>0</v>
      </c>
      <c r="BC36" s="2">
        <f>'[37]UNIT DATA'!L4</f>
        <v>0</v>
      </c>
      <c r="BD36" s="2">
        <f>'[37]UNIT DATA'!M4</f>
        <v>720</v>
      </c>
      <c r="BE36" s="63">
        <f t="shared" si="505"/>
        <v>1</v>
      </c>
      <c r="BF36" s="2">
        <f>'[37]UNIT DATA'!$N4</f>
        <v>0</v>
      </c>
      <c r="BG36" s="63">
        <f t="shared" si="506"/>
        <v>0</v>
      </c>
      <c r="BH36" s="2">
        <f>'[37]UNIT DATA'!$O4</f>
        <v>0</v>
      </c>
      <c r="BI36" s="63">
        <f t="shared" si="507"/>
        <v>0</v>
      </c>
      <c r="BJ36" s="2">
        <f>'[37]UNIT DATA'!$P4</f>
        <v>0</v>
      </c>
      <c r="BK36" s="63">
        <f t="shared" ref="BK36" si="527">BA36/$AZ$4</f>
        <v>0</v>
      </c>
      <c r="BL36" s="63">
        <f t="shared" ref="BL36" si="528">(BA36-BJ36)/$AZ$4</f>
        <v>0</v>
      </c>
      <c r="BM36" s="86">
        <f t="shared" si="508"/>
        <v>1</v>
      </c>
      <c r="BN36" s="63">
        <f t="shared" ref="BN36" si="529">BR36/($AZ$4*BT36)</f>
        <v>0</v>
      </c>
      <c r="BO36" s="63">
        <f t="shared" ref="BO36" si="530">BJ36/$AZ$4</f>
        <v>0</v>
      </c>
      <c r="BP36" s="2">
        <f>'[37]UNIT DATA'!Q4</f>
        <v>0</v>
      </c>
      <c r="BQ36" s="9">
        <f t="shared" si="383"/>
        <v>720</v>
      </c>
      <c r="BR36" s="27">
        <f>'[37]UNIT DATA'!F4</f>
        <v>0</v>
      </c>
      <c r="BS36" s="2">
        <v>21</v>
      </c>
      <c r="BT36" s="2">
        <v>21</v>
      </c>
      <c r="BU36" s="2">
        <f>'[37]UNIT DATA'!E4</f>
        <v>0</v>
      </c>
      <c r="BV36" s="63">
        <f t="shared" si="509"/>
        <v>1</v>
      </c>
      <c r="BY36" s="12" t="s">
        <v>62</v>
      </c>
      <c r="BZ36" s="2">
        <f t="shared" si="510"/>
        <v>744</v>
      </c>
      <c r="CA36" s="2">
        <f t="shared" si="511"/>
        <v>744</v>
      </c>
      <c r="CB36" s="2">
        <f>'[38]UNIT DATA'!$L4</f>
        <v>0</v>
      </c>
      <c r="CC36" s="2">
        <f>'[38]UNIT DATA'!$L4</f>
        <v>0</v>
      </c>
      <c r="CD36" s="63">
        <f t="shared" si="512"/>
        <v>0</v>
      </c>
      <c r="CE36" s="2">
        <f>'[38]UNIT DATA'!$N4</f>
        <v>0</v>
      </c>
      <c r="CF36" s="63">
        <f t="shared" si="512"/>
        <v>0</v>
      </c>
      <c r="CG36" s="2">
        <f>'[38]UNIT DATA'!$O4</f>
        <v>0</v>
      </c>
      <c r="CH36" s="63">
        <f t="shared" si="512"/>
        <v>0</v>
      </c>
      <c r="CI36" s="2">
        <f>'[38]UNIT DATA'!$P4</f>
        <v>0</v>
      </c>
      <c r="CJ36" s="63">
        <f t="shared" si="513"/>
        <v>1</v>
      </c>
      <c r="CK36" s="63">
        <f t="shared" si="514"/>
        <v>1</v>
      </c>
      <c r="CL36" s="86">
        <f t="shared" si="515"/>
        <v>0</v>
      </c>
      <c r="CM36" s="63">
        <f t="shared" si="516"/>
        <v>0</v>
      </c>
      <c r="CN36" s="63">
        <f t="shared" si="517"/>
        <v>0</v>
      </c>
      <c r="CO36" s="2">
        <f>'[38]UNIT DATA'!$Q4</f>
        <v>0</v>
      </c>
      <c r="CP36" s="9">
        <f t="shared" si="393"/>
        <v>744</v>
      </c>
      <c r="CQ36" s="2">
        <f>'[38]UNIT DATA'!$F4</f>
        <v>0</v>
      </c>
      <c r="CR36" s="2">
        <v>21</v>
      </c>
      <c r="CS36" s="2">
        <v>21</v>
      </c>
      <c r="CT36" s="2">
        <f>'[38]UNIT DATA'!$E4</f>
        <v>0</v>
      </c>
      <c r="CU36" s="63">
        <f t="shared" si="518"/>
        <v>1</v>
      </c>
      <c r="CX36" s="12" t="s">
        <v>62</v>
      </c>
      <c r="DO36" s="9">
        <f t="shared" si="395"/>
        <v>0</v>
      </c>
      <c r="DQ36" s="2">
        <v>21</v>
      </c>
      <c r="DR36" s="2">
        <v>21</v>
      </c>
      <c r="DT36" s="63">
        <f t="shared" si="519"/>
        <v>0</v>
      </c>
      <c r="DW36" s="12" t="s">
        <v>62</v>
      </c>
      <c r="EN36" s="9">
        <f t="shared" si="397"/>
        <v>0</v>
      </c>
      <c r="EP36" s="2">
        <v>21</v>
      </c>
      <c r="EQ36" s="2">
        <v>21</v>
      </c>
      <c r="ES36" s="63">
        <f t="shared" si="520"/>
        <v>0</v>
      </c>
      <c r="EV36" s="12" t="s">
        <v>62</v>
      </c>
      <c r="FM36" s="9">
        <f t="shared" si="399"/>
        <v>0</v>
      </c>
      <c r="FO36" s="2">
        <v>21</v>
      </c>
      <c r="FP36" s="2">
        <v>21</v>
      </c>
      <c r="FR36" s="63">
        <f t="shared" si="521"/>
        <v>0</v>
      </c>
      <c r="FU36" s="12" t="s">
        <v>62</v>
      </c>
      <c r="GL36" s="9">
        <f t="shared" si="401"/>
        <v>0</v>
      </c>
      <c r="GN36" s="2">
        <v>21</v>
      </c>
      <c r="GO36" s="2">
        <v>21</v>
      </c>
      <c r="GQ36" s="63">
        <f t="shared" si="522"/>
        <v>0</v>
      </c>
      <c r="GT36" s="12" t="s">
        <v>62</v>
      </c>
      <c r="HK36" s="9">
        <f t="shared" si="403"/>
        <v>0</v>
      </c>
      <c r="HM36" s="2">
        <v>21</v>
      </c>
      <c r="HN36" s="2">
        <v>21</v>
      </c>
      <c r="HP36" s="63">
        <f t="shared" si="523"/>
        <v>0</v>
      </c>
      <c r="HS36" s="12" t="s">
        <v>62</v>
      </c>
      <c r="IJ36" s="9">
        <f t="shared" si="491"/>
        <v>0</v>
      </c>
      <c r="IL36" s="2">
        <v>21</v>
      </c>
      <c r="IM36" s="2">
        <v>21</v>
      </c>
      <c r="IO36" s="63">
        <f t="shared" si="524"/>
        <v>0</v>
      </c>
      <c r="IR36" s="12" t="s">
        <v>62</v>
      </c>
      <c r="JI36" s="9">
        <f t="shared" si="492"/>
        <v>0</v>
      </c>
      <c r="JK36" s="2">
        <v>21</v>
      </c>
      <c r="JL36" s="2">
        <v>21</v>
      </c>
      <c r="JN36" s="63">
        <f t="shared" si="525"/>
        <v>0</v>
      </c>
      <c r="JQ36" s="12" t="s">
        <v>62</v>
      </c>
      <c r="KH36" s="9">
        <f t="shared" si="493"/>
        <v>0</v>
      </c>
      <c r="KJ36" s="2">
        <v>21</v>
      </c>
      <c r="KK36" s="2">
        <v>21</v>
      </c>
      <c r="KM36" s="63">
        <f t="shared" si="526"/>
        <v>0</v>
      </c>
    </row>
    <row r="37" spans="1:299" ht="14" hidden="1" x14ac:dyDescent="0.35">
      <c r="B37" s="28" t="s">
        <v>45</v>
      </c>
      <c r="C37" s="29">
        <f>SUM(C34:C36)</f>
        <v>1248</v>
      </c>
      <c r="D37" s="29">
        <f t="shared" ref="D37:L37" si="531">SUM(D34:D36)</f>
        <v>342</v>
      </c>
      <c r="E37" s="29">
        <f t="shared" si="531"/>
        <v>906</v>
      </c>
      <c r="F37" s="29">
        <f t="shared" si="531"/>
        <v>984</v>
      </c>
      <c r="G37" s="35">
        <f>(G34*V34+G35*V35+G36*V36)/V37</f>
        <v>0.44086021505376344</v>
      </c>
      <c r="H37" s="29">
        <f t="shared" si="531"/>
        <v>0</v>
      </c>
      <c r="I37" s="35">
        <f>(I34*V34+I35*V35+I36*V36)/V37</f>
        <v>0</v>
      </c>
      <c r="J37" s="29">
        <f t="shared" si="531"/>
        <v>0</v>
      </c>
      <c r="K37" s="35">
        <f>(K34*V34+K35*V35+K36*V36)/V37</f>
        <v>0</v>
      </c>
      <c r="L37" s="29">
        <f t="shared" si="531"/>
        <v>0</v>
      </c>
      <c r="M37" s="35">
        <f>(M34*V34+M35*V35+M36*V36)/V37</f>
        <v>0.55913978494623662</v>
      </c>
      <c r="N37" s="36">
        <f>(N34*V34+N35*V35+N36*V36)/V37</f>
        <v>0.55913978494623662</v>
      </c>
      <c r="O37" s="36">
        <f>(O34*V34+O35*V35+O36*V36)/V37</f>
        <v>0.55037077229155351</v>
      </c>
      <c r="P37" s="36">
        <f>(P34*V34+P35*V35+P36*V36)/V37</f>
        <v>0.13097371565113503</v>
      </c>
      <c r="Q37" s="36">
        <f>(Q34*V34+Q35*V35+Q36*V36)/V37</f>
        <v>0</v>
      </c>
      <c r="R37" s="23">
        <f t="shared" ref="R37:W37" si="532">SUM(R34:R36)</f>
        <v>0</v>
      </c>
      <c r="S37" s="52">
        <f t="shared" si="532"/>
        <v>2232</v>
      </c>
      <c r="T37" s="40">
        <f t="shared" si="532"/>
        <v>6139</v>
      </c>
      <c r="U37" s="29">
        <f t="shared" si="532"/>
        <v>63</v>
      </c>
      <c r="V37" s="29">
        <f t="shared" si="532"/>
        <v>63</v>
      </c>
      <c r="W37" s="29">
        <f t="shared" si="532"/>
        <v>36</v>
      </c>
      <c r="AA37" s="28" t="s">
        <v>45</v>
      </c>
      <c r="AB37" s="10">
        <f>SUM(AB34:AB36)</f>
        <v>744</v>
      </c>
      <c r="AC37" s="10">
        <f t="shared" ref="AC37:AK37" si="533">SUM(AC34:AC36)</f>
        <v>180.76</v>
      </c>
      <c r="AD37" s="10">
        <f t="shared" si="533"/>
        <v>563.24</v>
      </c>
      <c r="AE37" s="14">
        <f t="shared" si="533"/>
        <v>1488</v>
      </c>
      <c r="AF37" s="37">
        <f>(AF34*$AU$34+AF35*$AU$35+AF36*$AU$36)/$AU$37</f>
        <v>0.66666666666666663</v>
      </c>
      <c r="AG37" s="10">
        <f t="shared" si="533"/>
        <v>0</v>
      </c>
      <c r="AH37" s="37">
        <f>(AH34*$AU$34+AH35*$AU$35+AH36*$AU$36)/$AU$37</f>
        <v>0</v>
      </c>
      <c r="AI37" s="10">
        <f t="shared" si="533"/>
        <v>0</v>
      </c>
      <c r="AJ37" s="37">
        <f>(AJ34*$AU$34+AJ35*$AU$35+AJ36*$AU$36)/$AU$37</f>
        <v>0</v>
      </c>
      <c r="AK37" s="10">
        <f t="shared" si="533"/>
        <v>0</v>
      </c>
      <c r="AL37" s="37">
        <f>(AL34*$AU$34+AL35*$AU$35+AL36*$AU$36)/$AU$37</f>
        <v>0.33333333333333331</v>
      </c>
      <c r="AM37" s="37">
        <f t="shared" ref="AM37:AP37" si="534">(AM34*$AU$34+AM35*$AU$35+AM36*$AU$36)/$AU$37</f>
        <v>0.33333333333333331</v>
      </c>
      <c r="AN37" s="37">
        <f t="shared" si="534"/>
        <v>0.66666666666666663</v>
      </c>
      <c r="AO37" s="37">
        <f t="shared" si="534"/>
        <v>8.2821300563236042E-2</v>
      </c>
      <c r="AP37" s="37">
        <f t="shared" si="534"/>
        <v>0</v>
      </c>
      <c r="AQ37" s="10">
        <f t="shared" ref="AQ37:AS37" si="535">SUM(AQ34:AQ36)</f>
        <v>0</v>
      </c>
      <c r="AR37" s="52">
        <f t="shared" si="535"/>
        <v>2232</v>
      </c>
      <c r="AS37" s="52">
        <f t="shared" si="535"/>
        <v>3882</v>
      </c>
      <c r="AT37" s="29">
        <f>SUM(AT34:AT36)</f>
        <v>63</v>
      </c>
      <c r="AU37" s="29">
        <f>SUM(AU34:AU36)</f>
        <v>63</v>
      </c>
      <c r="AV37" s="10">
        <f t="shared" ref="AV37" si="536">SUM(AV34:AV36)</f>
        <v>21</v>
      </c>
      <c r="AZ37" s="28" t="s">
        <v>45</v>
      </c>
      <c r="BA37" s="10">
        <f>SUM(BA34:BA36)</f>
        <v>717.2</v>
      </c>
      <c r="BB37" s="10">
        <f t="shared" ref="BB37:BJ37" si="537">SUM(BB34:BB36)</f>
        <v>107.60000000000009</v>
      </c>
      <c r="BC37" s="10">
        <f t="shared" si="537"/>
        <v>609.59999999999991</v>
      </c>
      <c r="BD37" s="14">
        <f t="shared" si="537"/>
        <v>1442.8</v>
      </c>
      <c r="BE37" s="37">
        <f>(BE34*$BT34+BE35*$BT35+BE36*$BT36)/$BT37</f>
        <v>0.66796296296296287</v>
      </c>
      <c r="BF37" s="11">
        <f t="shared" si="537"/>
        <v>0</v>
      </c>
      <c r="BG37" s="37">
        <f>(BG34*$BT34+BG35*$BT35+BG36*$BT36)/$BT37</f>
        <v>0</v>
      </c>
      <c r="BH37" s="11">
        <f t="shared" si="537"/>
        <v>0</v>
      </c>
      <c r="BI37" s="37">
        <f>(BI34*$BT34+BI35*$BT35+BI36*$BT36)/$BT37</f>
        <v>0</v>
      </c>
      <c r="BJ37" s="11">
        <f t="shared" si="537"/>
        <v>0</v>
      </c>
      <c r="BK37" s="37">
        <f>(BK34*$BT34+BK35*$BT35+BK36*$BT36)/$BT37</f>
        <v>0.33203703703703702</v>
      </c>
      <c r="BL37" s="37">
        <f t="shared" ref="BL37:BO37" si="538">(BL34*$BT34+BL35*$BT35+BL36*$BT36)/$BT37</f>
        <v>0.33203703703703702</v>
      </c>
      <c r="BM37" s="37">
        <f t="shared" si="538"/>
        <v>0.6751207729468599</v>
      </c>
      <c r="BN37" s="37">
        <f t="shared" si="538"/>
        <v>4.3474426807760133E-2</v>
      </c>
      <c r="BO37" s="37">
        <f t="shared" si="538"/>
        <v>0</v>
      </c>
      <c r="BP37" s="32">
        <f t="shared" ref="BP37:BR37" si="539">SUM(BP34:BP36)</f>
        <v>1</v>
      </c>
      <c r="BQ37" s="52">
        <f t="shared" si="539"/>
        <v>2160</v>
      </c>
      <c r="BR37" s="50">
        <f t="shared" si="539"/>
        <v>1972</v>
      </c>
      <c r="BS37" s="29">
        <f>SUM(BS34:BS36)</f>
        <v>63</v>
      </c>
      <c r="BT37" s="29">
        <f t="shared" ref="BT37:BU37" si="540">SUM(BT34:BT36)</f>
        <v>63</v>
      </c>
      <c r="BU37" s="31">
        <f t="shared" si="540"/>
        <v>18.361266294227182</v>
      </c>
      <c r="BY37" s="28" t="s">
        <v>45</v>
      </c>
      <c r="BZ37" s="10">
        <f>SUM(BZ34:BZ36)</f>
        <v>1763.3</v>
      </c>
      <c r="CA37" s="10">
        <f t="shared" ref="CA37:CI37" si="541">SUM(CA34:CA36)</f>
        <v>1294.5999999999999</v>
      </c>
      <c r="CB37" s="10">
        <f t="shared" si="541"/>
        <v>468.7</v>
      </c>
      <c r="CC37" s="14">
        <f t="shared" si="541"/>
        <v>468.7</v>
      </c>
      <c r="CD37" s="37">
        <f>(CD34*$CS34+CD35*$CS35+CD36*$CS36)/$CS37</f>
        <v>0.20999103942652331</v>
      </c>
      <c r="CE37" s="14">
        <f t="shared" si="541"/>
        <v>0</v>
      </c>
      <c r="CF37" s="37">
        <f>(CF34*$CS34+CF35*$CS35+CF36*$CS36)/$CS37</f>
        <v>0</v>
      </c>
      <c r="CG37" s="14">
        <f t="shared" si="541"/>
        <v>0</v>
      </c>
      <c r="CH37" s="37">
        <f>(CH34*$CS34+CH35*$CS35+CH36*$CS36)/$CS37</f>
        <v>0</v>
      </c>
      <c r="CI37" s="14">
        <f t="shared" si="541"/>
        <v>0</v>
      </c>
      <c r="CJ37" s="37">
        <f t="shared" ref="CJ37:CN37" si="542">(CJ34*$CS34+CJ35*$CS35+CJ36*$CS36)/$CS37</f>
        <v>0.79000896057347669</v>
      </c>
      <c r="CK37" s="37">
        <f t="shared" si="542"/>
        <v>0.79000896057347669</v>
      </c>
      <c r="CL37" s="37">
        <f t="shared" si="542"/>
        <v>0.56750211890059321</v>
      </c>
      <c r="CM37" s="37">
        <f t="shared" si="542"/>
        <v>0.11040706605222735</v>
      </c>
      <c r="CN37" s="37">
        <f t="shared" si="542"/>
        <v>0</v>
      </c>
      <c r="CO37" s="32">
        <f t="shared" ref="CO37:CQ37" si="543">SUM(CO34:CO36)</f>
        <v>0</v>
      </c>
      <c r="CP37" s="52">
        <f t="shared" si="543"/>
        <v>2232</v>
      </c>
      <c r="CQ37" s="14">
        <f t="shared" si="543"/>
        <v>5175</v>
      </c>
      <c r="CR37" s="10">
        <f>SUM(CR34:CR36)</f>
        <v>63</v>
      </c>
      <c r="CS37" s="10">
        <f t="shared" ref="CS37:CT37" si="544">SUM(CS34:CS36)</f>
        <v>63</v>
      </c>
      <c r="CT37" s="52">
        <f t="shared" si="544"/>
        <v>19</v>
      </c>
      <c r="CX37" s="28" t="s">
        <v>45</v>
      </c>
      <c r="CY37" s="10">
        <f>SUM(CY34:CY36)</f>
        <v>0</v>
      </c>
      <c r="CZ37" s="10">
        <f t="shared" ref="CZ37:DB37" si="545">SUM(CZ34:CZ36)</f>
        <v>0</v>
      </c>
      <c r="DA37" s="10">
        <f t="shared" si="545"/>
        <v>0</v>
      </c>
      <c r="DB37" s="14">
        <f t="shared" si="545"/>
        <v>0</v>
      </c>
      <c r="DO37" s="52">
        <f t="shared" ref="DO37" si="546">SUM(DO34:DO36)</f>
        <v>0</v>
      </c>
      <c r="DQ37" s="29">
        <f>SUM(DQ34:DQ36)</f>
        <v>63</v>
      </c>
      <c r="DR37" s="29">
        <f t="shared" ref="DR37" si="547">SUM(DR34:DR36)</f>
        <v>63</v>
      </c>
      <c r="DW37" s="28" t="s">
        <v>45</v>
      </c>
      <c r="DX37" s="10">
        <f>SUM(DX34:DX36)</f>
        <v>0</v>
      </c>
      <c r="DY37" s="10">
        <f t="shared" ref="DY37:EA37" si="548">SUM(DY34:DY36)</f>
        <v>0</v>
      </c>
      <c r="DZ37" s="10">
        <f t="shared" si="548"/>
        <v>0</v>
      </c>
      <c r="EA37" s="14">
        <f t="shared" si="548"/>
        <v>0</v>
      </c>
      <c r="EN37" s="52">
        <f t="shared" ref="EN37" si="549">SUM(EN34:EN36)</f>
        <v>0</v>
      </c>
      <c r="EP37" s="29">
        <f>SUM(EP34:EP36)</f>
        <v>63</v>
      </c>
      <c r="EQ37" s="29">
        <f t="shared" ref="EQ37" si="550">SUM(EQ34:EQ36)</f>
        <v>63</v>
      </c>
      <c r="EV37" s="28" t="s">
        <v>45</v>
      </c>
      <c r="EW37" s="10">
        <f>SUM(EW34:EW36)</f>
        <v>0</v>
      </c>
      <c r="EX37" s="10">
        <f t="shared" ref="EX37:EZ37" si="551">SUM(EX34:EX36)</f>
        <v>0</v>
      </c>
      <c r="EY37" s="10">
        <f t="shared" si="551"/>
        <v>0</v>
      </c>
      <c r="EZ37" s="14">
        <f t="shared" si="551"/>
        <v>0</v>
      </c>
      <c r="FM37" s="52">
        <f t="shared" ref="FM37" si="552">SUM(FM34:FM36)</f>
        <v>0</v>
      </c>
      <c r="FO37" s="29">
        <f>SUM(FO34:FO36)</f>
        <v>63</v>
      </c>
      <c r="FP37" s="29">
        <f t="shared" ref="FP37" si="553">SUM(FP34:FP36)</f>
        <v>63</v>
      </c>
      <c r="FU37" s="28" t="s">
        <v>45</v>
      </c>
      <c r="FV37" s="10">
        <f>SUM(FV34:FV36)</f>
        <v>0</v>
      </c>
      <c r="FW37" s="10">
        <f t="shared" ref="FW37:FY37" si="554">SUM(FW34:FW36)</f>
        <v>0</v>
      </c>
      <c r="FX37" s="10">
        <f t="shared" si="554"/>
        <v>0</v>
      </c>
      <c r="FY37" s="14">
        <f t="shared" si="554"/>
        <v>0</v>
      </c>
      <c r="GL37" s="52">
        <f t="shared" ref="GL37" si="555">SUM(GL34:GL36)</f>
        <v>0</v>
      </c>
      <c r="GN37" s="29">
        <f>SUM(GN34:GN36)</f>
        <v>63</v>
      </c>
      <c r="GO37" s="29">
        <f t="shared" ref="GO37" si="556">SUM(GO34:GO36)</f>
        <v>63</v>
      </c>
      <c r="GT37" s="28" t="s">
        <v>45</v>
      </c>
      <c r="GU37" s="10">
        <f>SUM(GU34:GU36)</f>
        <v>0</v>
      </c>
      <c r="GV37" s="10">
        <f t="shared" ref="GV37:GX37" si="557">SUM(GV34:GV36)</f>
        <v>0</v>
      </c>
      <c r="GW37" s="10">
        <f t="shared" si="557"/>
        <v>0</v>
      </c>
      <c r="GX37" s="14">
        <f t="shared" si="557"/>
        <v>0</v>
      </c>
      <c r="HK37" s="52">
        <f t="shared" ref="HK37" si="558">SUM(HK34:HK36)</f>
        <v>0</v>
      </c>
      <c r="HM37" s="29">
        <f>SUM(HM34:HM36)</f>
        <v>63</v>
      </c>
      <c r="HN37" s="29">
        <f t="shared" ref="HN37" si="559">SUM(HN34:HN36)</f>
        <v>63</v>
      </c>
      <c r="HS37" s="28" t="s">
        <v>45</v>
      </c>
      <c r="HT37" s="10">
        <f>SUM(HT34:HT36)</f>
        <v>0</v>
      </c>
      <c r="HU37" s="10">
        <f t="shared" ref="HU37:HW37" si="560">SUM(HU34:HU36)</f>
        <v>0</v>
      </c>
      <c r="HV37" s="10">
        <f t="shared" si="560"/>
        <v>0</v>
      </c>
      <c r="HW37" s="14">
        <f t="shared" si="560"/>
        <v>0</v>
      </c>
      <c r="IJ37" s="52">
        <f t="shared" ref="IJ37" si="561">SUM(IJ34:IJ36)</f>
        <v>0</v>
      </c>
      <c r="IL37" s="29">
        <f>SUM(IL34:IL36)</f>
        <v>63</v>
      </c>
      <c r="IM37" s="29">
        <f t="shared" ref="IM37" si="562">SUM(IM34:IM36)</f>
        <v>63</v>
      </c>
      <c r="IR37" s="28" t="s">
        <v>45</v>
      </c>
      <c r="IS37" s="10">
        <f>SUM(IS34:IS36)</f>
        <v>0</v>
      </c>
      <c r="IT37" s="10">
        <f t="shared" ref="IT37:IV37" si="563">SUM(IT34:IT36)</f>
        <v>0</v>
      </c>
      <c r="IU37" s="10">
        <f t="shared" si="563"/>
        <v>0</v>
      </c>
      <c r="IV37" s="14">
        <f t="shared" si="563"/>
        <v>0</v>
      </c>
      <c r="JI37" s="52">
        <f t="shared" ref="JI37" si="564">SUM(JI34:JI36)</f>
        <v>0</v>
      </c>
      <c r="JK37" s="29">
        <f>SUM(JK34:JK36)</f>
        <v>63</v>
      </c>
      <c r="JL37" s="29">
        <f t="shared" ref="JL37" si="565">SUM(JL34:JL36)</f>
        <v>63</v>
      </c>
      <c r="JQ37" s="28" t="s">
        <v>45</v>
      </c>
      <c r="JR37" s="10">
        <f>SUM(JR34:JR36)</f>
        <v>0</v>
      </c>
      <c r="JS37" s="10">
        <f t="shared" ref="JS37:JU37" si="566">SUM(JS34:JS36)</f>
        <v>0</v>
      </c>
      <c r="JT37" s="10">
        <f t="shared" si="566"/>
        <v>0</v>
      </c>
      <c r="JU37" s="14">
        <f t="shared" si="566"/>
        <v>0</v>
      </c>
      <c r="KH37" s="52">
        <f t="shared" ref="KH37" si="567">SUM(KH34:KH36)</f>
        <v>0</v>
      </c>
      <c r="KJ37" s="29">
        <f>SUM(KJ34:KJ36)</f>
        <v>63</v>
      </c>
      <c r="KK37" s="29">
        <f t="shared" ref="KK37" si="568">SUM(KK34:KK36)</f>
        <v>63</v>
      </c>
    </row>
    <row r="38" spans="1:299" ht="14" x14ac:dyDescent="0.35">
      <c r="A38" s="24" t="s">
        <v>51</v>
      </c>
      <c r="B38" s="12" t="s">
        <v>58</v>
      </c>
      <c r="C38" s="19">
        <f>$B$4-F38-H38-J38</f>
        <v>0</v>
      </c>
      <c r="D38" s="19">
        <f>$B$4-E38-F38-H38-J38</f>
        <v>0</v>
      </c>
      <c r="E38" s="2">
        <v>0</v>
      </c>
      <c r="F38" s="2">
        <v>744</v>
      </c>
      <c r="G38" s="63">
        <f t="shared" si="359"/>
        <v>1</v>
      </c>
      <c r="H38" s="2">
        <v>0</v>
      </c>
      <c r="I38" s="63">
        <f>H38/$B$4</f>
        <v>0</v>
      </c>
      <c r="J38" s="19">
        <v>0</v>
      </c>
      <c r="K38" s="63">
        <f>J38/$B$4</f>
        <v>0</v>
      </c>
      <c r="L38" s="2">
        <v>0</v>
      </c>
      <c r="M38" s="63">
        <f t="shared" ref="M38" si="569">C38/$B$4</f>
        <v>0</v>
      </c>
      <c r="N38" s="63">
        <f t="shared" si="362"/>
        <v>0</v>
      </c>
      <c r="O38" s="86">
        <f t="shared" si="496"/>
        <v>1</v>
      </c>
      <c r="P38" s="63">
        <f t="shared" si="497"/>
        <v>0</v>
      </c>
      <c r="Q38" s="63">
        <f>L38/$B$4</f>
        <v>0</v>
      </c>
      <c r="R38" s="9">
        <v>0</v>
      </c>
      <c r="S38" s="9">
        <f>SUM(D38,E38,F38,H38,J38)</f>
        <v>744</v>
      </c>
      <c r="T38" s="27">
        <v>0</v>
      </c>
      <c r="U38" s="2">
        <v>21</v>
      </c>
      <c r="V38" s="2">
        <v>21</v>
      </c>
      <c r="W38" s="2">
        <v>0</v>
      </c>
      <c r="X38" s="63">
        <f>SUM(G38,I38,K38,N38,Q38)</f>
        <v>1</v>
      </c>
      <c r="Z38" s="24" t="s">
        <v>51</v>
      </c>
      <c r="AA38" s="12" t="s">
        <v>58</v>
      </c>
      <c r="AB38" s="19">
        <f>$AA$4-AE38-AG38-AI38</f>
        <v>0</v>
      </c>
      <c r="AC38" s="19">
        <f>$AA$4-AD38-AE38-AG38-AI38</f>
        <v>0</v>
      </c>
      <c r="AD38" s="2">
        <v>0</v>
      </c>
      <c r="AE38" s="2">
        <v>744</v>
      </c>
      <c r="AF38" s="63">
        <f t="shared" si="369"/>
        <v>1</v>
      </c>
      <c r="AG38" s="2">
        <v>0</v>
      </c>
      <c r="AH38" s="63">
        <f t="shared" si="370"/>
        <v>0</v>
      </c>
      <c r="AI38" s="2">
        <v>0</v>
      </c>
      <c r="AJ38" s="63">
        <f t="shared" si="371"/>
        <v>0</v>
      </c>
      <c r="AK38" s="2">
        <v>0</v>
      </c>
      <c r="AL38" s="63">
        <f t="shared" ref="AL38" si="570">AB38/$AA$4</f>
        <v>0</v>
      </c>
      <c r="AM38" s="63">
        <f t="shared" ref="AM38" si="571">(AB38-AK38)/$AA$4</f>
        <v>0</v>
      </c>
      <c r="AN38" s="86">
        <f t="shared" ref="AN38" si="572">IF((AND(AC38=0,AE38=0)),0,(AE38+AK38)/(AC38+AE38+AK38))</f>
        <v>1</v>
      </c>
      <c r="AO38" s="63">
        <f t="shared" ref="AO38" si="573">AS38/($AA$4*AU38)</f>
        <v>0</v>
      </c>
      <c r="AP38" s="63">
        <f t="shared" ref="AP38" si="574">AK38/$AA$4</f>
        <v>0</v>
      </c>
      <c r="AQ38" s="2">
        <v>0</v>
      </c>
      <c r="AR38" s="9">
        <f t="shared" si="377"/>
        <v>744</v>
      </c>
      <c r="AS38" s="2">
        <v>0</v>
      </c>
      <c r="AT38" s="2">
        <v>21</v>
      </c>
      <c r="AU38" s="2">
        <v>21</v>
      </c>
      <c r="AV38" s="2">
        <v>0</v>
      </c>
      <c r="AW38" s="63">
        <f>SUM(AF38,AH38,AJ38,AM38,AP38)</f>
        <v>1</v>
      </c>
      <c r="AY38" s="24" t="s">
        <v>51</v>
      </c>
      <c r="AZ38" s="12" t="s">
        <v>58</v>
      </c>
      <c r="BA38" s="2">
        <f>$AZ$4-BD38-BF38-BH38</f>
        <v>0</v>
      </c>
      <c r="BB38" s="2">
        <f>$AZ$4-BC38-BD38-BF38-BH38</f>
        <v>0</v>
      </c>
      <c r="BC38" s="2">
        <f>'[37]UNIT DATA'!L6</f>
        <v>0</v>
      </c>
      <c r="BD38" s="2">
        <f>'[37]UNIT DATA'!M6</f>
        <v>720</v>
      </c>
      <c r="BE38" s="63">
        <f>BD38/$AZ$4</f>
        <v>1</v>
      </c>
      <c r="BF38" s="2">
        <f>'[37]UNIT DATA'!$N$6</f>
        <v>0</v>
      </c>
      <c r="BG38" s="63">
        <f>BF38/$AZ$4</f>
        <v>0</v>
      </c>
      <c r="BH38" s="2">
        <f>'[37]UNIT DATA'!$O$6</f>
        <v>0</v>
      </c>
      <c r="BI38" s="63">
        <f>BH38/$AZ$4</f>
        <v>0</v>
      </c>
      <c r="BJ38" s="2">
        <f>'[37]UNIT DATA'!$P$6</f>
        <v>0</v>
      </c>
      <c r="BK38" s="63">
        <f>BJ38/$AZ$4</f>
        <v>0</v>
      </c>
      <c r="BL38" s="63">
        <f>(BA38-BJ38)/$AZ$4</f>
        <v>0</v>
      </c>
      <c r="BM38" s="63">
        <f t="shared" ref="BM38:BO38" si="575">BL38/$AZ$4</f>
        <v>0</v>
      </c>
      <c r="BN38" s="63">
        <f t="shared" si="575"/>
        <v>0</v>
      </c>
      <c r="BO38" s="63">
        <f t="shared" si="575"/>
        <v>0</v>
      </c>
      <c r="BP38" s="2">
        <v>0</v>
      </c>
      <c r="BQ38" s="9">
        <f t="shared" si="383"/>
        <v>720</v>
      </c>
      <c r="BR38" s="27">
        <f>'[37]UNIT DATA'!$F$6</f>
        <v>0</v>
      </c>
      <c r="BS38" s="2">
        <v>21</v>
      </c>
      <c r="BT38" s="2">
        <v>21</v>
      </c>
      <c r="BU38" s="2">
        <f>'[37]UNIT DATA'!$E$6</f>
        <v>0</v>
      </c>
      <c r="BV38" s="63">
        <f>SUM(BE38,BG38,BI38,BL38,BO38)</f>
        <v>1</v>
      </c>
      <c r="BX38" s="24" t="s">
        <v>51</v>
      </c>
      <c r="BY38" s="12" t="s">
        <v>58</v>
      </c>
      <c r="BZ38" s="2">
        <f t="shared" ref="BZ38" si="576">$BY$4-CC38-CE38-CG38</f>
        <v>0</v>
      </c>
      <c r="CA38" s="2">
        <f t="shared" ref="CA38" si="577">$BY$4-CB38-CC38-CE38-CG38</f>
        <v>0</v>
      </c>
      <c r="CB38" s="2">
        <f>'[38]UNIT DATA'!L6</f>
        <v>0</v>
      </c>
      <c r="CC38" s="2">
        <f>'[38]UNIT DATA'!M6</f>
        <v>744</v>
      </c>
      <c r="CD38" s="63">
        <f>CC38/$BY$4</f>
        <v>1</v>
      </c>
      <c r="CE38" s="2">
        <f>'[38]UNIT DATA'!$N6</f>
        <v>0</v>
      </c>
      <c r="CF38" s="63">
        <f>CE38/$BY$4</f>
        <v>0</v>
      </c>
      <c r="CG38" s="2">
        <f>'[38]UNIT DATA'!$O6</f>
        <v>0</v>
      </c>
      <c r="CH38" s="63">
        <f>CG38/$BY$4</f>
        <v>0</v>
      </c>
      <c r="CI38" s="2">
        <f>'[38]UNIT DATA'!$P6</f>
        <v>0</v>
      </c>
      <c r="CJ38" s="63">
        <f t="shared" ref="CJ38" si="578">BZ38/$BY$4</f>
        <v>0</v>
      </c>
      <c r="CK38" s="63">
        <f t="shared" ref="CK38" si="579">(BZ38-CI38)/$BY$4</f>
        <v>0</v>
      </c>
      <c r="CL38" s="86">
        <f t="shared" ref="CL38" si="580">IF((AND(CA38=0,CC38=0)),0,(CC38+CI38)/(CA38+CC38+CI38))</f>
        <v>1</v>
      </c>
      <c r="CM38" s="63">
        <f t="shared" ref="CM38" si="581">CQ38/($BY$4*CS38)</f>
        <v>0</v>
      </c>
      <c r="CN38" s="63">
        <f t="shared" ref="CN38" si="582">CI38/$BY$4</f>
        <v>0</v>
      </c>
      <c r="CO38" s="2">
        <f>'[38]UNIT DATA'!$Q$6</f>
        <v>0</v>
      </c>
      <c r="CP38" s="9">
        <f t="shared" si="393"/>
        <v>744</v>
      </c>
      <c r="CQ38" s="2">
        <f>'[38]UNIT DATA'!$F$6</f>
        <v>0</v>
      </c>
      <c r="CR38" s="2">
        <v>21</v>
      </c>
      <c r="CS38" s="2">
        <v>21</v>
      </c>
      <c r="CT38" s="2">
        <f>'[38]UNIT DATA'!$E$6</f>
        <v>0</v>
      </c>
      <c r="CU38" s="63">
        <f>SUM(CD38,CF38,CH38,CK38,CN38)</f>
        <v>1</v>
      </c>
      <c r="CW38" s="24" t="s">
        <v>51</v>
      </c>
      <c r="CX38" s="12" t="s">
        <v>58</v>
      </c>
      <c r="DO38" s="9">
        <f t="shared" si="395"/>
        <v>0</v>
      </c>
      <c r="DQ38" s="2">
        <v>21</v>
      </c>
      <c r="DR38" s="2">
        <v>21</v>
      </c>
      <c r="DT38" s="63">
        <f>SUM(DC38,DE38,DG38,DJ38,DM38)</f>
        <v>0</v>
      </c>
      <c r="DV38" s="24" t="s">
        <v>51</v>
      </c>
      <c r="DW38" s="12" t="s">
        <v>58</v>
      </c>
      <c r="EN38" s="9">
        <f t="shared" si="397"/>
        <v>0</v>
      </c>
      <c r="EP38" s="2">
        <v>21</v>
      </c>
      <c r="EQ38" s="2">
        <v>21</v>
      </c>
      <c r="ES38" s="63">
        <f>SUM(EB38,ED38,EF38,EI38,EL38)</f>
        <v>0</v>
      </c>
      <c r="EU38" s="24" t="s">
        <v>51</v>
      </c>
      <c r="EV38" s="12" t="s">
        <v>58</v>
      </c>
      <c r="FM38" s="9">
        <f t="shared" si="399"/>
        <v>0</v>
      </c>
      <c r="FO38" s="2">
        <v>21</v>
      </c>
      <c r="FP38" s="2">
        <v>21</v>
      </c>
      <c r="FR38" s="63">
        <f>SUM(FA38,FC38,FE38,FH38,FK38)</f>
        <v>0</v>
      </c>
      <c r="FT38" s="24" t="s">
        <v>51</v>
      </c>
      <c r="FU38" s="12" t="s">
        <v>58</v>
      </c>
      <c r="GL38" s="9">
        <f t="shared" si="401"/>
        <v>0</v>
      </c>
      <c r="GN38" s="2">
        <v>21</v>
      </c>
      <c r="GO38" s="2">
        <v>21</v>
      </c>
      <c r="GQ38" s="63">
        <f>SUM(FZ38,GB38,GD38,GG38,GJ38)</f>
        <v>0</v>
      </c>
      <c r="GS38" s="24" t="s">
        <v>51</v>
      </c>
      <c r="GT38" s="12" t="s">
        <v>58</v>
      </c>
      <c r="HK38" s="9">
        <f t="shared" si="403"/>
        <v>0</v>
      </c>
      <c r="HM38" s="2">
        <v>21</v>
      </c>
      <c r="HN38" s="2">
        <v>21</v>
      </c>
      <c r="HP38" s="63">
        <f>SUM(GY38,HA38,HC38,HF38,HI38)</f>
        <v>0</v>
      </c>
      <c r="HR38" s="24" t="s">
        <v>51</v>
      </c>
      <c r="HS38" s="12" t="s">
        <v>58</v>
      </c>
      <c r="IJ38" s="9">
        <f t="shared" ref="IJ38" si="583">SUM(HU38,HV38,HW38,HY38,IA38)</f>
        <v>0</v>
      </c>
      <c r="IL38" s="2">
        <v>21</v>
      </c>
      <c r="IM38" s="2">
        <v>21</v>
      </c>
      <c r="IO38" s="63">
        <f>SUM(HX38,HZ38,IB38,IE38,IH38)</f>
        <v>0</v>
      </c>
      <c r="IQ38" s="24" t="s">
        <v>51</v>
      </c>
      <c r="IR38" s="12" t="s">
        <v>58</v>
      </c>
      <c r="JI38" s="9">
        <f t="shared" ref="JI38" si="584">SUM(IT38,IU38,IV38,IX38,IZ38)</f>
        <v>0</v>
      </c>
      <c r="JK38" s="2">
        <v>21</v>
      </c>
      <c r="JL38" s="2">
        <v>21</v>
      </c>
      <c r="JN38" s="63">
        <f>SUM(IW38,IY38,JA38,JD38,JG38)</f>
        <v>0</v>
      </c>
      <c r="JP38" s="24" t="s">
        <v>51</v>
      </c>
      <c r="JQ38" s="12" t="s">
        <v>58</v>
      </c>
      <c r="KH38" s="9">
        <f t="shared" ref="KH38" si="585">SUM(JS38,JT38,JU38,JW38,JY38)</f>
        <v>0</v>
      </c>
      <c r="KJ38" s="2">
        <v>21</v>
      </c>
      <c r="KK38" s="2">
        <v>21</v>
      </c>
      <c r="KM38" s="63">
        <f>SUM(JV38,JX38,JZ38,KC38,KF38)</f>
        <v>0</v>
      </c>
    </row>
    <row r="39" spans="1:299" ht="14" hidden="1" x14ac:dyDescent="0.35">
      <c r="A39" s="24"/>
      <c r="B39" s="28" t="s">
        <v>45</v>
      </c>
      <c r="C39" s="29">
        <f>SUM(C38:C38)</f>
        <v>0</v>
      </c>
      <c r="D39" s="29">
        <f>SUM(D38:D38)</f>
        <v>0</v>
      </c>
      <c r="E39" s="29">
        <f>SUM(E38:E38)</f>
        <v>0</v>
      </c>
      <c r="F39" s="29">
        <f>SUM(F38:F38)</f>
        <v>744</v>
      </c>
      <c r="G39" s="35">
        <f>(G38*V38)/V39</f>
        <v>1</v>
      </c>
      <c r="H39" s="10">
        <f>SUM(H38:H38)</f>
        <v>0</v>
      </c>
      <c r="I39" s="35">
        <f>(I38*V38)/V39</f>
        <v>0</v>
      </c>
      <c r="J39" s="11">
        <f>SUM(J38:J38)</f>
        <v>0</v>
      </c>
      <c r="K39" s="37">
        <f>(K38*V38)/V39</f>
        <v>0</v>
      </c>
      <c r="L39" s="10">
        <f>SUM(L38:L38)</f>
        <v>0</v>
      </c>
      <c r="M39" s="35">
        <f>(M38*V38)/V39</f>
        <v>0</v>
      </c>
      <c r="N39" s="36">
        <f>(N38*V38)/V39</f>
        <v>0</v>
      </c>
      <c r="O39" s="36">
        <f>(O38*V38)/V39</f>
        <v>1</v>
      </c>
      <c r="P39" s="36">
        <f>(P38*V38)/V39</f>
        <v>0</v>
      </c>
      <c r="Q39" s="36">
        <f>(Q38*V38)/V39</f>
        <v>0</v>
      </c>
      <c r="R39" s="23">
        <f>SUM(R38)</f>
        <v>0</v>
      </c>
      <c r="S39" s="23">
        <f>SUM(S38)</f>
        <v>744</v>
      </c>
      <c r="T39" s="43">
        <f>SUM(T38:T38)</f>
        <v>0</v>
      </c>
      <c r="U39" s="29">
        <f>SUM(U38:U38)</f>
        <v>21</v>
      </c>
      <c r="V39" s="29">
        <f>SUM(V38:V38)</f>
        <v>21</v>
      </c>
      <c r="W39" s="29">
        <f>SUM(W38:W38)</f>
        <v>0</v>
      </c>
      <c r="Z39" s="24"/>
      <c r="AA39" s="28" t="s">
        <v>45</v>
      </c>
      <c r="AB39" s="10">
        <f>SUM(AB38)</f>
        <v>0</v>
      </c>
      <c r="AC39" s="10">
        <f t="shared" ref="AC39:AE39" si="586">SUM(AC38)</f>
        <v>0</v>
      </c>
      <c r="AD39" s="10">
        <f t="shared" si="586"/>
        <v>0</v>
      </c>
      <c r="AE39" s="10">
        <f t="shared" si="586"/>
        <v>744</v>
      </c>
      <c r="AF39" s="37">
        <f>(AF38*$AU$38)/$AU$39</f>
        <v>1</v>
      </c>
      <c r="AG39" s="10">
        <f>SUM(AG38)</f>
        <v>0</v>
      </c>
      <c r="AH39" s="37">
        <f>(AH38*$AU$38)/$AU$39</f>
        <v>0</v>
      </c>
      <c r="AI39" s="10">
        <f>SUM(AI38)</f>
        <v>0</v>
      </c>
      <c r="AJ39" s="37">
        <f>(AJ38*$AU$38)/$AU$39</f>
        <v>0</v>
      </c>
      <c r="AK39" s="10">
        <f>SUM(AK38)</f>
        <v>0</v>
      </c>
      <c r="AL39" s="37">
        <f>(AL38*$AU$38)/$AU$39</f>
        <v>0</v>
      </c>
      <c r="AM39" s="37">
        <f t="shared" ref="AM39:AP39" si="587">(AM38*$AU$38)/$AU$39</f>
        <v>0</v>
      </c>
      <c r="AN39" s="37">
        <f t="shared" si="587"/>
        <v>1</v>
      </c>
      <c r="AO39" s="37">
        <f t="shared" si="587"/>
        <v>0</v>
      </c>
      <c r="AP39" s="37">
        <f t="shared" si="587"/>
        <v>0</v>
      </c>
      <c r="AQ39" s="10">
        <f>SUM(AQ38)</f>
        <v>0</v>
      </c>
      <c r="AR39" s="10">
        <f>SUM(AR38)</f>
        <v>744</v>
      </c>
      <c r="AS39" s="10">
        <f>SUM(AS38)</f>
        <v>0</v>
      </c>
      <c r="AT39" s="29">
        <f>SUM(AT38:AT38)</f>
        <v>21</v>
      </c>
      <c r="AU39" s="29">
        <f>SUM(AU38:AU38)</f>
        <v>21</v>
      </c>
      <c r="AV39" s="29">
        <f>SUM(AV38:AV38)</f>
        <v>0</v>
      </c>
      <c r="AY39" s="24"/>
      <c r="AZ39" s="28" t="s">
        <v>45</v>
      </c>
      <c r="BA39" s="10">
        <f>SUM(BA38)</f>
        <v>0</v>
      </c>
      <c r="BB39" s="10">
        <f t="shared" ref="BB39:BJ43" si="588">SUM(BB38)</f>
        <v>0</v>
      </c>
      <c r="BC39" s="10">
        <f t="shared" si="588"/>
        <v>0</v>
      </c>
      <c r="BD39" s="10">
        <f t="shared" si="588"/>
        <v>720</v>
      </c>
      <c r="BE39" s="37">
        <f>(BE38*$BT38)/$BT39</f>
        <v>1</v>
      </c>
      <c r="BF39" s="10">
        <f t="shared" si="588"/>
        <v>0</v>
      </c>
      <c r="BG39" s="37">
        <f>(BG38*$BT38)/$BT39</f>
        <v>0</v>
      </c>
      <c r="BH39" s="10">
        <f t="shared" si="588"/>
        <v>0</v>
      </c>
      <c r="BI39" s="37">
        <f>(BI38*$BT38)/$BT39</f>
        <v>0</v>
      </c>
      <c r="BJ39" s="10">
        <f t="shared" si="588"/>
        <v>0</v>
      </c>
      <c r="BK39" s="37">
        <f>(BK38*$BT38)/$BT39</f>
        <v>0</v>
      </c>
      <c r="BL39" s="37">
        <f>(BL38*BT38)/BT39</f>
        <v>0</v>
      </c>
      <c r="BM39" s="37">
        <f>(BM38*$BT38)/$BT39</f>
        <v>0</v>
      </c>
      <c r="BN39" s="37">
        <f t="shared" ref="BN39:BO39" si="589">(BN38*$BT38)/$BT39</f>
        <v>0</v>
      </c>
      <c r="BO39" s="37">
        <f t="shared" si="589"/>
        <v>0</v>
      </c>
      <c r="BP39" s="10">
        <f t="shared" ref="BP39:BR39" si="590">SUM(BP38)</f>
        <v>0</v>
      </c>
      <c r="BQ39" s="10">
        <f>SUM(BQ38)</f>
        <v>720</v>
      </c>
      <c r="BR39" s="100">
        <f t="shared" si="590"/>
        <v>0</v>
      </c>
      <c r="BS39" s="10">
        <f>SUM(BS38:BS38)</f>
        <v>21</v>
      </c>
      <c r="BT39" s="10">
        <f t="shared" ref="BT39:BU39" si="591">SUM(BT38:BT38)</f>
        <v>21</v>
      </c>
      <c r="BU39" s="10">
        <f t="shared" si="591"/>
        <v>0</v>
      </c>
      <c r="BX39" s="24"/>
      <c r="BY39" s="28" t="s">
        <v>45</v>
      </c>
      <c r="BZ39" s="10">
        <f>SUM(BZ38)</f>
        <v>0</v>
      </c>
      <c r="CA39" s="10">
        <f t="shared" ref="CA39:CI43" si="592">SUM(CA38)</f>
        <v>0</v>
      </c>
      <c r="CB39" s="10">
        <f t="shared" si="592"/>
        <v>0</v>
      </c>
      <c r="CC39" s="10">
        <f t="shared" si="592"/>
        <v>744</v>
      </c>
      <c r="CD39" s="37">
        <f>(CD38*$CS38)/$CS39</f>
        <v>1</v>
      </c>
      <c r="CE39" s="10">
        <f t="shared" si="592"/>
        <v>0</v>
      </c>
      <c r="CF39" s="37">
        <f>(CF38*$CS38)/$CS39</f>
        <v>0</v>
      </c>
      <c r="CG39" s="10">
        <f t="shared" si="592"/>
        <v>0</v>
      </c>
      <c r="CH39" s="37">
        <f>(CH38*$CS38)/$CS39</f>
        <v>0</v>
      </c>
      <c r="CI39" s="10">
        <f t="shared" si="592"/>
        <v>0</v>
      </c>
      <c r="CJ39" s="37">
        <f t="shared" ref="CJ39:CN39" si="593">(CJ38*$CS38)/$CS39</f>
        <v>0</v>
      </c>
      <c r="CK39" s="37">
        <f t="shared" si="593"/>
        <v>0</v>
      </c>
      <c r="CL39" s="37">
        <f t="shared" si="593"/>
        <v>1</v>
      </c>
      <c r="CM39" s="37">
        <f t="shared" si="593"/>
        <v>0</v>
      </c>
      <c r="CN39" s="37">
        <f t="shared" si="593"/>
        <v>0</v>
      </c>
      <c r="CO39" s="10">
        <f t="shared" ref="CO39" si="594">SUM(CO38)</f>
        <v>0</v>
      </c>
      <c r="CP39" s="10">
        <f>SUM(CP38)</f>
        <v>744</v>
      </c>
      <c r="CQ39" s="10">
        <f>SUM(CQ38:CQ38)</f>
        <v>0</v>
      </c>
      <c r="CR39" s="10">
        <f>SUM(CR38:CR38)</f>
        <v>21</v>
      </c>
      <c r="CS39" s="10">
        <f t="shared" ref="CS39:CT39" si="595">SUM(CS38:CS38)</f>
        <v>21</v>
      </c>
      <c r="CT39" s="10">
        <f t="shared" si="595"/>
        <v>0</v>
      </c>
      <c r="CW39" s="24"/>
      <c r="CX39" s="28" t="s">
        <v>45</v>
      </c>
      <c r="CY39" s="10">
        <f>SUM(CY38)</f>
        <v>0</v>
      </c>
      <c r="CZ39" s="10">
        <f t="shared" ref="CZ39:DB39" si="596">SUM(CZ38)</f>
        <v>0</v>
      </c>
      <c r="DA39" s="10">
        <f t="shared" si="596"/>
        <v>0</v>
      </c>
      <c r="DB39" s="10">
        <f t="shared" si="596"/>
        <v>0</v>
      </c>
      <c r="DO39" s="10">
        <f>SUM(DO38)</f>
        <v>0</v>
      </c>
      <c r="DQ39" s="29">
        <f>SUM(DQ38:DQ38)</f>
        <v>21</v>
      </c>
      <c r="DR39" s="10">
        <f t="shared" ref="DR39" si="597">SUM(DR38:DR38)</f>
        <v>21</v>
      </c>
      <c r="DV39" s="24"/>
      <c r="DW39" s="28" t="s">
        <v>45</v>
      </c>
      <c r="DX39" s="10">
        <f>SUM(DX38)</f>
        <v>0</v>
      </c>
      <c r="DY39" s="10">
        <f t="shared" ref="DY39:EA39" si="598">SUM(DY38)</f>
        <v>0</v>
      </c>
      <c r="DZ39" s="10">
        <f t="shared" si="598"/>
        <v>0</v>
      </c>
      <c r="EA39" s="10">
        <f t="shared" si="598"/>
        <v>0</v>
      </c>
      <c r="EN39" s="10">
        <f>SUM(EN38)</f>
        <v>0</v>
      </c>
      <c r="EP39" s="29">
        <f>SUM(EP38:EP38)</f>
        <v>21</v>
      </c>
      <c r="EQ39" s="10">
        <f t="shared" ref="EQ39" si="599">SUM(EQ38:EQ38)</f>
        <v>21</v>
      </c>
      <c r="EU39" s="24"/>
      <c r="EV39" s="28" t="s">
        <v>45</v>
      </c>
      <c r="EW39" s="10">
        <f>SUM(EW38)</f>
        <v>0</v>
      </c>
      <c r="EX39" s="10">
        <f t="shared" ref="EX39:EZ39" si="600">SUM(EX38)</f>
        <v>0</v>
      </c>
      <c r="EY39" s="10">
        <f t="shared" si="600"/>
        <v>0</v>
      </c>
      <c r="EZ39" s="10">
        <f t="shared" si="600"/>
        <v>0</v>
      </c>
      <c r="FM39" s="10">
        <f>SUM(FM38)</f>
        <v>0</v>
      </c>
      <c r="FO39" s="29">
        <f>SUM(FO38:FO38)</f>
        <v>21</v>
      </c>
      <c r="FP39" s="10">
        <f t="shared" ref="FP39" si="601">SUM(FP38:FP38)</f>
        <v>21</v>
      </c>
      <c r="FT39" s="24"/>
      <c r="FU39" s="28" t="s">
        <v>45</v>
      </c>
      <c r="FV39" s="10">
        <f>SUM(FV38)</f>
        <v>0</v>
      </c>
      <c r="FW39" s="10">
        <f t="shared" ref="FW39:FY39" si="602">SUM(FW38)</f>
        <v>0</v>
      </c>
      <c r="FX39" s="10">
        <f t="shared" si="602"/>
        <v>0</v>
      </c>
      <c r="FY39" s="10">
        <f t="shared" si="602"/>
        <v>0</v>
      </c>
      <c r="GL39" s="10">
        <f>SUM(GL38)</f>
        <v>0</v>
      </c>
      <c r="GN39" s="29">
        <f>SUM(GN38:GN38)</f>
        <v>21</v>
      </c>
      <c r="GO39" s="10">
        <f t="shared" ref="GO39" si="603">SUM(GO38:GO38)</f>
        <v>21</v>
      </c>
      <c r="GS39" s="24"/>
      <c r="GT39" s="28" t="s">
        <v>45</v>
      </c>
      <c r="GU39" s="10">
        <f>SUM(GU38)</f>
        <v>0</v>
      </c>
      <c r="GV39" s="10">
        <f t="shared" ref="GV39:GX39" si="604">SUM(GV38)</f>
        <v>0</v>
      </c>
      <c r="GW39" s="10">
        <f t="shared" si="604"/>
        <v>0</v>
      </c>
      <c r="GX39" s="10">
        <f t="shared" si="604"/>
        <v>0</v>
      </c>
      <c r="HK39" s="10">
        <f>SUM(HK38)</f>
        <v>0</v>
      </c>
      <c r="HM39" s="29">
        <f>SUM(HM38:HM38)</f>
        <v>21</v>
      </c>
      <c r="HN39" s="10">
        <f t="shared" ref="HN39" si="605">SUM(HN38:HN38)</f>
        <v>21</v>
      </c>
      <c r="HR39" s="24"/>
      <c r="HS39" s="28" t="s">
        <v>45</v>
      </c>
      <c r="HT39" s="10">
        <f>SUM(HT38)</f>
        <v>0</v>
      </c>
      <c r="HU39" s="10">
        <f t="shared" ref="HU39:HW39" si="606">SUM(HU38)</f>
        <v>0</v>
      </c>
      <c r="HV39" s="10">
        <f t="shared" si="606"/>
        <v>0</v>
      </c>
      <c r="HW39" s="10">
        <f t="shared" si="606"/>
        <v>0</v>
      </c>
      <c r="IJ39" s="10">
        <f>SUM(IJ38)</f>
        <v>0</v>
      </c>
      <c r="IL39" s="29">
        <f>SUM(IL38:IL38)</f>
        <v>21</v>
      </c>
      <c r="IM39" s="10">
        <f t="shared" ref="IM39" si="607">SUM(IM38:IM38)</f>
        <v>21</v>
      </c>
      <c r="IQ39" s="24"/>
      <c r="IR39" s="28" t="s">
        <v>45</v>
      </c>
      <c r="IS39" s="10">
        <f>SUM(IS38)</f>
        <v>0</v>
      </c>
      <c r="IT39" s="10">
        <f t="shared" ref="IT39:IV39" si="608">SUM(IT38)</f>
        <v>0</v>
      </c>
      <c r="IU39" s="10">
        <f t="shared" si="608"/>
        <v>0</v>
      </c>
      <c r="IV39" s="10">
        <f t="shared" si="608"/>
        <v>0</v>
      </c>
      <c r="JI39" s="10">
        <f>SUM(JI38)</f>
        <v>0</v>
      </c>
      <c r="JK39" s="29">
        <f>SUM(JK38:JK38)</f>
        <v>21</v>
      </c>
      <c r="JL39" s="10">
        <f t="shared" ref="JL39" si="609">SUM(JL38:JL38)</f>
        <v>21</v>
      </c>
      <c r="JP39" s="24"/>
      <c r="JQ39" s="28" t="s">
        <v>45</v>
      </c>
      <c r="JR39" s="10">
        <f>SUM(JR38)</f>
        <v>0</v>
      </c>
      <c r="JS39" s="10">
        <f t="shared" ref="JS39:JU39" si="610">SUM(JS38)</f>
        <v>0</v>
      </c>
      <c r="JT39" s="10">
        <f t="shared" si="610"/>
        <v>0</v>
      </c>
      <c r="JU39" s="10">
        <f t="shared" si="610"/>
        <v>0</v>
      </c>
      <c r="KH39" s="10">
        <f>SUM(KH38)</f>
        <v>0</v>
      </c>
      <c r="KJ39" s="29">
        <f>SUM(KJ38:KJ38)</f>
        <v>21</v>
      </c>
      <c r="KK39" s="10">
        <f t="shared" ref="KK39" si="611">SUM(KK38:KK38)</f>
        <v>21</v>
      </c>
    </row>
    <row r="40" spans="1:299" ht="14" x14ac:dyDescent="0.35">
      <c r="A40" s="17" t="s">
        <v>67</v>
      </c>
      <c r="B40" s="12" t="s">
        <v>58</v>
      </c>
      <c r="C40" s="19">
        <f>$B$4-F40-H40-J40</f>
        <v>744</v>
      </c>
      <c r="D40" s="19">
        <f>$B$4-E40-F40-H40-J40</f>
        <v>117.79999999999995</v>
      </c>
      <c r="E40" s="19">
        <v>626.20000000000005</v>
      </c>
      <c r="F40" s="2">
        <v>0</v>
      </c>
      <c r="G40" s="63">
        <f t="shared" si="359"/>
        <v>0</v>
      </c>
      <c r="H40" s="2">
        <v>0</v>
      </c>
      <c r="I40" s="63">
        <f>H40/$B$4</f>
        <v>0</v>
      </c>
      <c r="J40" s="19">
        <v>0</v>
      </c>
      <c r="K40" s="63">
        <f>J40/$B$4</f>
        <v>0</v>
      </c>
      <c r="L40" s="2">
        <v>0</v>
      </c>
      <c r="M40" s="63">
        <f>C40/$B$4</f>
        <v>1</v>
      </c>
      <c r="N40" s="63">
        <f t="shared" si="362"/>
        <v>1</v>
      </c>
      <c r="O40" s="86">
        <f t="shared" si="496"/>
        <v>0</v>
      </c>
      <c r="P40" s="63">
        <f t="shared" si="497"/>
        <v>0.15887096774193549</v>
      </c>
      <c r="Q40" s="63">
        <f>L40/$B$4</f>
        <v>0</v>
      </c>
      <c r="R40" s="9">
        <v>0</v>
      </c>
      <c r="S40" s="9">
        <f>SUM(D40,E40,F40,H40,J40)</f>
        <v>744</v>
      </c>
      <c r="T40" s="39">
        <v>1773</v>
      </c>
      <c r="U40" s="2">
        <v>21</v>
      </c>
      <c r="V40" s="2">
        <v>15</v>
      </c>
      <c r="W40" s="2">
        <v>15</v>
      </c>
      <c r="X40" s="63">
        <f>SUM(G40,I40,K40,N40,Q40)</f>
        <v>1</v>
      </c>
      <c r="Z40" s="17" t="s">
        <v>67</v>
      </c>
      <c r="AA40" s="12" t="s">
        <v>58</v>
      </c>
      <c r="AB40" s="19">
        <f>$AA$4-AE40-AG40-AI40</f>
        <v>744</v>
      </c>
      <c r="AC40" s="19">
        <f>$AA$4-AD40-AE40-AG40-AI40</f>
        <v>164.80000000000018</v>
      </c>
      <c r="AD40" s="2">
        <v>579.19999999999982</v>
      </c>
      <c r="AE40" s="2">
        <v>0</v>
      </c>
      <c r="AF40" s="63">
        <f t="shared" si="369"/>
        <v>0</v>
      </c>
      <c r="AG40" s="2">
        <v>0</v>
      </c>
      <c r="AH40" s="63">
        <f t="shared" si="370"/>
        <v>0</v>
      </c>
      <c r="AI40" s="2">
        <v>0</v>
      </c>
      <c r="AJ40" s="63">
        <f t="shared" si="371"/>
        <v>0</v>
      </c>
      <c r="AK40" s="2">
        <v>0</v>
      </c>
      <c r="AL40" s="63">
        <f t="shared" ref="AL40" si="612">AB40/$AA$4</f>
        <v>1</v>
      </c>
      <c r="AM40" s="63">
        <f t="shared" ref="AM40" si="613">(AB40-AK40)/$AA$4</f>
        <v>1</v>
      </c>
      <c r="AN40" s="86">
        <f t="shared" ref="AN40" si="614">IF((AND(AC40=0,AE40=0)),0,(AE40+AK40)/(AC40+AE40+AK40))</f>
        <v>0</v>
      </c>
      <c r="AO40" s="63">
        <f t="shared" ref="AO40" si="615">AS40/($AA$4*AU40)</f>
        <v>0.22195340501792116</v>
      </c>
      <c r="AP40" s="63">
        <f t="shared" ref="AP40" si="616">AK40/$AA$4</f>
        <v>0</v>
      </c>
      <c r="AQ40" s="2">
        <v>0</v>
      </c>
      <c r="AR40" s="9">
        <f t="shared" si="377"/>
        <v>744</v>
      </c>
      <c r="AS40" s="13">
        <v>2477</v>
      </c>
      <c r="AT40" s="2">
        <v>21</v>
      </c>
      <c r="AU40" s="2">
        <v>15</v>
      </c>
      <c r="AV40" s="2">
        <v>15</v>
      </c>
      <c r="AW40" s="63">
        <f>SUM(AF40,AH40,AJ40,AM40,AP40)</f>
        <v>1</v>
      </c>
      <c r="AY40" s="17" t="s">
        <v>67</v>
      </c>
      <c r="AZ40" s="12" t="s">
        <v>58</v>
      </c>
      <c r="BA40" s="2">
        <f>$AZ$4-BD40-BF40-BH40</f>
        <v>720</v>
      </c>
      <c r="BB40" s="2">
        <f>$AZ$4-BC40-BD40-BF40-BH40</f>
        <v>68</v>
      </c>
      <c r="BC40" s="2">
        <f>'[37]UNIT DATA'!L10</f>
        <v>652</v>
      </c>
      <c r="BD40" s="2">
        <f>'[37]UNIT DATA'!M10</f>
        <v>0</v>
      </c>
      <c r="BE40" s="63">
        <f>BD40/$AZ$4</f>
        <v>0</v>
      </c>
      <c r="BF40" s="2">
        <f>'[37]UNIT DATA'!N10</f>
        <v>0</v>
      </c>
      <c r="BG40" s="63">
        <f>BF40/$AZ$4</f>
        <v>0</v>
      </c>
      <c r="BH40" s="2">
        <f>'[37]UNIT DATA'!O10</f>
        <v>0</v>
      </c>
      <c r="BI40" s="63">
        <f>BH40/$AZ$4</f>
        <v>0</v>
      </c>
      <c r="BJ40" s="2">
        <f>'[37]UNIT DATA'!P10</f>
        <v>0</v>
      </c>
      <c r="BK40" s="63">
        <f>BJ40/$AZ$4</f>
        <v>0</v>
      </c>
      <c r="BL40" s="63">
        <f>(BA40-BJ40)/$AZ$4</f>
        <v>1</v>
      </c>
      <c r="BM40" s="63">
        <f t="shared" ref="BM40:BO40" si="617">BL40/$AZ$4</f>
        <v>1.3888888888888889E-3</v>
      </c>
      <c r="BN40" s="63">
        <f t="shared" si="617"/>
        <v>1.9290123456790124E-6</v>
      </c>
      <c r="BO40" s="63">
        <f t="shared" si="617"/>
        <v>2.6791838134430728E-9</v>
      </c>
      <c r="BP40" s="2">
        <v>0</v>
      </c>
      <c r="BQ40" s="9">
        <f t="shared" si="383"/>
        <v>720</v>
      </c>
      <c r="BR40" s="39">
        <f>'[37]UNIT DATA'!$F$10</f>
        <v>1019</v>
      </c>
      <c r="BS40" s="2">
        <v>21</v>
      </c>
      <c r="BT40" s="2">
        <v>15</v>
      </c>
      <c r="BU40" s="9">
        <f>'[37]UNIT DATA'!$E$10</f>
        <v>14.985294117647058</v>
      </c>
      <c r="BV40" s="63">
        <f>SUM(BE40,BG40,BI40,BL40,BO40)</f>
        <v>1.0000000026791838</v>
      </c>
      <c r="BX40" s="17" t="s">
        <v>67</v>
      </c>
      <c r="BY40" s="12" t="s">
        <v>58</v>
      </c>
      <c r="BZ40" s="2">
        <f t="shared" ref="BZ40" si="618">$BY$4-CC40-CE40-CG40</f>
        <v>744</v>
      </c>
      <c r="CA40" s="2">
        <f t="shared" ref="CA40" si="619">$BY$4-CB40-CC40-CE40-CG40</f>
        <v>226.60000000000002</v>
      </c>
      <c r="CB40" s="2">
        <f>'[38]UNIT DATA'!L10</f>
        <v>517.4</v>
      </c>
      <c r="CC40" s="2">
        <f>'[38]UNIT DATA'!M10</f>
        <v>0</v>
      </c>
      <c r="CD40" s="63">
        <f>CC40/$BY$4</f>
        <v>0</v>
      </c>
      <c r="CE40" s="2">
        <f>'[38]UNIT DATA'!$N10</f>
        <v>0</v>
      </c>
      <c r="CF40" s="63">
        <f>CE40/$BY$4</f>
        <v>0</v>
      </c>
      <c r="CG40" s="2">
        <f>'[38]UNIT DATA'!$O10</f>
        <v>0</v>
      </c>
      <c r="CH40" s="63">
        <f>CG40/$BY$4</f>
        <v>0</v>
      </c>
      <c r="CI40" s="2">
        <f>'[38]UNIT DATA'!$P10</f>
        <v>0</v>
      </c>
      <c r="CJ40" s="63">
        <f t="shared" ref="CJ40" si="620">BZ40/$BY$4</f>
        <v>1</v>
      </c>
      <c r="CK40" s="63">
        <f t="shared" ref="CK40" si="621">(BZ40-CI40)/$BY$4</f>
        <v>1</v>
      </c>
      <c r="CL40" s="86">
        <f t="shared" ref="CL40" si="622">IF((AND(CA40=0,CC40=0)),0,(CC40+CI40)/(CA40+CC40+CI40))</f>
        <v>0</v>
      </c>
      <c r="CM40" s="63">
        <f t="shared" ref="CM40" si="623">CQ40/($BY$4*CS40)</f>
        <v>0.30510752688172044</v>
      </c>
      <c r="CN40" s="63">
        <f t="shared" ref="CN40" si="624">CI40/$BY$4</f>
        <v>0</v>
      </c>
      <c r="CO40" s="2">
        <f>'[38]UNIT DATA'!$Q10</f>
        <v>0</v>
      </c>
      <c r="CP40" s="9">
        <f t="shared" si="393"/>
        <v>744</v>
      </c>
      <c r="CQ40" s="2">
        <f>'[38]UNIT DATA'!$F10</f>
        <v>3405</v>
      </c>
      <c r="CR40" s="2">
        <v>21</v>
      </c>
      <c r="CS40" s="2">
        <v>15</v>
      </c>
      <c r="CT40" s="2">
        <f>'[38]UNIT DATA'!$E10</f>
        <v>15</v>
      </c>
      <c r="CU40" s="63">
        <f>SUM(CD40,CF40,CH40,CK40,CN40)</f>
        <v>1</v>
      </c>
      <c r="CW40" s="17" t="s">
        <v>67</v>
      </c>
      <c r="CX40" s="12" t="s">
        <v>58</v>
      </c>
      <c r="DO40" s="9">
        <f t="shared" si="395"/>
        <v>0</v>
      </c>
      <c r="DQ40" s="2">
        <v>21</v>
      </c>
      <c r="DR40" s="2">
        <v>15</v>
      </c>
      <c r="DT40" s="63">
        <f>SUM(DC40,DE40,DG40,DJ40,DM40)</f>
        <v>0</v>
      </c>
      <c r="DV40" s="17" t="s">
        <v>67</v>
      </c>
      <c r="DW40" s="12" t="s">
        <v>58</v>
      </c>
      <c r="EN40" s="9">
        <f t="shared" si="397"/>
        <v>0</v>
      </c>
      <c r="EP40" s="2">
        <v>21</v>
      </c>
      <c r="EQ40" s="2">
        <v>15</v>
      </c>
      <c r="ES40" s="63">
        <f>SUM(EB40,ED40,EF40,EI40,EL40)</f>
        <v>0</v>
      </c>
      <c r="EU40" s="17" t="s">
        <v>67</v>
      </c>
      <c r="EV40" s="12" t="s">
        <v>58</v>
      </c>
      <c r="FM40" s="9">
        <f t="shared" si="399"/>
        <v>0</v>
      </c>
      <c r="FO40" s="2">
        <v>21</v>
      </c>
      <c r="FP40" s="2">
        <v>15</v>
      </c>
      <c r="FR40" s="63">
        <f>SUM(FA40,FC40,FE40,FH40,FK40)</f>
        <v>0</v>
      </c>
      <c r="FT40" s="17" t="s">
        <v>67</v>
      </c>
      <c r="FU40" s="12" t="s">
        <v>58</v>
      </c>
      <c r="GL40" s="9">
        <f t="shared" si="401"/>
        <v>0</v>
      </c>
      <c r="GN40" s="2">
        <v>21</v>
      </c>
      <c r="GO40" s="2">
        <v>15</v>
      </c>
      <c r="GQ40" s="63">
        <f>SUM(FZ40,GB40,GD40,GG40,GJ40)</f>
        <v>0</v>
      </c>
      <c r="GS40" s="17" t="s">
        <v>67</v>
      </c>
      <c r="GT40" s="12" t="s">
        <v>58</v>
      </c>
      <c r="HK40" s="9">
        <f t="shared" si="403"/>
        <v>0</v>
      </c>
      <c r="HM40" s="2">
        <v>21</v>
      </c>
      <c r="HN40" s="2">
        <v>15</v>
      </c>
      <c r="HP40" s="63">
        <f>SUM(GY40,HA40,HC40,HF40,HI40)</f>
        <v>0</v>
      </c>
      <c r="HR40" s="17" t="s">
        <v>67</v>
      </c>
      <c r="HS40" s="12" t="s">
        <v>58</v>
      </c>
      <c r="IJ40" s="9">
        <f t="shared" ref="IJ40" si="625">SUM(HU40,HV40,HW40,HY40,IA40)</f>
        <v>0</v>
      </c>
      <c r="IL40" s="2">
        <v>21</v>
      </c>
      <c r="IM40" s="2">
        <v>15</v>
      </c>
      <c r="IO40" s="63">
        <f>SUM(HX40,HZ40,IB40,IE40,IH40)</f>
        <v>0</v>
      </c>
      <c r="IQ40" s="17" t="s">
        <v>67</v>
      </c>
      <c r="IR40" s="12" t="s">
        <v>58</v>
      </c>
      <c r="JI40" s="9">
        <f t="shared" ref="JI40" si="626">SUM(IT40,IU40,IV40,IX40,IZ40)</f>
        <v>0</v>
      </c>
      <c r="JK40" s="2">
        <v>21</v>
      </c>
      <c r="JL40" s="2">
        <v>15</v>
      </c>
      <c r="JN40" s="63">
        <f>SUM(IW40,IY40,JA40,JD40,JG40)</f>
        <v>0</v>
      </c>
      <c r="JP40" s="17" t="s">
        <v>67</v>
      </c>
      <c r="JQ40" s="12" t="s">
        <v>58</v>
      </c>
      <c r="KH40" s="9">
        <f t="shared" ref="KH40" si="627">SUM(JS40,JT40,JU40,JW40,JY40)</f>
        <v>0</v>
      </c>
      <c r="KJ40" s="2">
        <v>21</v>
      </c>
      <c r="KK40" s="2">
        <v>15</v>
      </c>
      <c r="KM40" s="63">
        <f>SUM(JV40,JX40,JZ40,KC40,KF40)</f>
        <v>0</v>
      </c>
    </row>
    <row r="41" spans="1:299" ht="14" hidden="1" x14ac:dyDescent="0.35">
      <c r="B41" s="28" t="s">
        <v>45</v>
      </c>
      <c r="C41" s="29">
        <f>SUM(C40:C40)</f>
        <v>744</v>
      </c>
      <c r="D41" s="30">
        <f>SUM(D40:D40)</f>
        <v>117.79999999999995</v>
      </c>
      <c r="E41" s="30">
        <f>SUM(E40:E40)</f>
        <v>626.20000000000005</v>
      </c>
      <c r="F41" s="29">
        <f>SUM(F40:F40)</f>
        <v>0</v>
      </c>
      <c r="G41" s="35">
        <f>(G40*V40)/V41</f>
        <v>0</v>
      </c>
      <c r="H41" s="29">
        <f>SUM(H40:H40)</f>
        <v>0</v>
      </c>
      <c r="I41" s="35">
        <f>(I40*V40)/V41</f>
        <v>0</v>
      </c>
      <c r="J41" s="30">
        <f>SUM(J40:J40)</f>
        <v>0</v>
      </c>
      <c r="K41" s="37">
        <f>(K40*V40)/V41</f>
        <v>0</v>
      </c>
      <c r="L41" s="29">
        <f>SUM(L40:L40)</f>
        <v>0</v>
      </c>
      <c r="M41" s="35">
        <f>(M40*V40)/V41</f>
        <v>1</v>
      </c>
      <c r="N41" s="36">
        <f>(N40*V40)/V41</f>
        <v>1</v>
      </c>
      <c r="O41" s="36">
        <f>(O40*V40)/V41</f>
        <v>0</v>
      </c>
      <c r="P41" s="36">
        <f>(P40*V40)/V41</f>
        <v>0.15887096774193549</v>
      </c>
      <c r="Q41" s="36">
        <f>(Q40*V40)/V41</f>
        <v>0</v>
      </c>
      <c r="R41" s="23">
        <f>SUM(R40)</f>
        <v>0</v>
      </c>
      <c r="S41" s="23">
        <f>SUM(S40)</f>
        <v>744</v>
      </c>
      <c r="T41" s="41">
        <f>SUM(T40:T40)</f>
        <v>1773</v>
      </c>
      <c r="U41" s="29">
        <f>SUM(U40:U40)</f>
        <v>21</v>
      </c>
      <c r="V41" s="29">
        <f>SUM(V40:V40)</f>
        <v>15</v>
      </c>
      <c r="W41" s="29">
        <f>SUM(W40:W40)</f>
        <v>15</v>
      </c>
      <c r="AA41" s="28" t="s">
        <v>45</v>
      </c>
      <c r="AB41" s="10">
        <f>SUM(AB40)</f>
        <v>744</v>
      </c>
      <c r="AC41" s="10">
        <f t="shared" ref="AC41:AE41" si="628">SUM(AC40)</f>
        <v>164.80000000000018</v>
      </c>
      <c r="AD41" s="10">
        <f t="shared" si="628"/>
        <v>579.19999999999982</v>
      </c>
      <c r="AE41" s="10">
        <f t="shared" si="628"/>
        <v>0</v>
      </c>
      <c r="AF41" s="37">
        <f>(AF40*$AU$40)/$AU$41</f>
        <v>0</v>
      </c>
      <c r="AG41" s="10">
        <f>SUM(AG40)</f>
        <v>0</v>
      </c>
      <c r="AH41" s="37">
        <f>(AH40*$AU$40)/$AU$41</f>
        <v>0</v>
      </c>
      <c r="AI41" s="10">
        <f>SUM(AI40)</f>
        <v>0</v>
      </c>
      <c r="AJ41" s="37">
        <f>(AJ40*$AU$40)/$AU$41</f>
        <v>0</v>
      </c>
      <c r="AK41" s="10">
        <f>SUM(AK40)</f>
        <v>0</v>
      </c>
      <c r="AL41" s="37">
        <f>(AL40*$AU$40)/$AU$41</f>
        <v>1</v>
      </c>
      <c r="AM41" s="37">
        <f t="shared" ref="AM41:AP41" si="629">(AM40*$AU$40)/$AU$41</f>
        <v>1</v>
      </c>
      <c r="AN41" s="37">
        <f t="shared" si="629"/>
        <v>0</v>
      </c>
      <c r="AO41" s="37">
        <f t="shared" si="629"/>
        <v>0.22195340501792116</v>
      </c>
      <c r="AP41" s="37">
        <f t="shared" si="629"/>
        <v>0</v>
      </c>
      <c r="AQ41" s="10">
        <f>SUM(AQ40)</f>
        <v>0</v>
      </c>
      <c r="AR41" s="10">
        <f>SUM(AR40)</f>
        <v>744</v>
      </c>
      <c r="AS41" s="52">
        <f>SUM(AS40)</f>
        <v>2477</v>
      </c>
      <c r="AT41" s="29">
        <f>SUM(AT40:AT40)</f>
        <v>21</v>
      </c>
      <c r="AU41" s="29">
        <f>SUM(AU40:AU40)</f>
        <v>15</v>
      </c>
      <c r="AV41" s="29">
        <f>SUM(AV40:AV40)</f>
        <v>15</v>
      </c>
      <c r="AZ41" s="28" t="s">
        <v>45</v>
      </c>
      <c r="BA41" s="10">
        <f>SUM(BA40)</f>
        <v>720</v>
      </c>
      <c r="BB41" s="10">
        <f t="shared" si="588"/>
        <v>68</v>
      </c>
      <c r="BC41" s="10">
        <f t="shared" si="588"/>
        <v>652</v>
      </c>
      <c r="BD41" s="10">
        <f t="shared" si="588"/>
        <v>0</v>
      </c>
      <c r="BE41" s="37">
        <f>(BE40*$BT40)/$BT41</f>
        <v>0</v>
      </c>
      <c r="BF41" s="10">
        <f t="shared" si="588"/>
        <v>0</v>
      </c>
      <c r="BG41" s="37">
        <f>(BG40*$BT40)/$BT41</f>
        <v>0</v>
      </c>
      <c r="BH41" s="10">
        <f t="shared" si="588"/>
        <v>0</v>
      </c>
      <c r="BI41" s="37">
        <f>(BI40*$BT40)/$BT41</f>
        <v>0</v>
      </c>
      <c r="BJ41" s="10">
        <f t="shared" si="588"/>
        <v>0</v>
      </c>
      <c r="BK41" s="37">
        <f>(BK40*$BT40)/$BT41</f>
        <v>0</v>
      </c>
      <c r="BL41" s="37">
        <f>(BL40*BT40)/BT41</f>
        <v>1</v>
      </c>
      <c r="BM41" s="37">
        <f>(BM40*$BT40)/$BT41</f>
        <v>1.3888888888888889E-3</v>
      </c>
      <c r="BN41" s="37">
        <f t="shared" ref="BN41:BO41" si="630">(BN40*$BT40)/$BT41</f>
        <v>1.9290123456790124E-6</v>
      </c>
      <c r="BO41" s="37">
        <f t="shared" si="630"/>
        <v>2.6791838134430728E-9</v>
      </c>
      <c r="BP41" s="10">
        <f t="shared" ref="BP41:BR41" si="631">SUM(BP40)</f>
        <v>0</v>
      </c>
      <c r="BQ41" s="10">
        <f>SUM(BQ40)</f>
        <v>720</v>
      </c>
      <c r="BR41" s="50">
        <f t="shared" si="631"/>
        <v>1019</v>
      </c>
      <c r="BS41" s="10">
        <f>SUM(BS40:BS40)</f>
        <v>21</v>
      </c>
      <c r="BT41" s="10">
        <f t="shared" ref="BT41:BU41" si="632">SUM(BT40:BT40)</f>
        <v>15</v>
      </c>
      <c r="BU41" s="32">
        <f t="shared" si="632"/>
        <v>14.985294117647058</v>
      </c>
      <c r="BY41" s="28" t="s">
        <v>45</v>
      </c>
      <c r="BZ41" s="10">
        <f>SUM(BZ40)</f>
        <v>744</v>
      </c>
      <c r="CA41" s="10">
        <f t="shared" si="592"/>
        <v>226.60000000000002</v>
      </c>
      <c r="CB41" s="10">
        <f t="shared" si="592"/>
        <v>517.4</v>
      </c>
      <c r="CC41" s="10">
        <f t="shared" si="592"/>
        <v>0</v>
      </c>
      <c r="CD41" s="37">
        <f>(CD40*$CS40)/$CS41</f>
        <v>0</v>
      </c>
      <c r="CE41" s="10">
        <f t="shared" si="592"/>
        <v>0</v>
      </c>
      <c r="CF41" s="37">
        <f>(CF40*$CS40)/$CS41</f>
        <v>0</v>
      </c>
      <c r="CG41" s="10">
        <f t="shared" si="592"/>
        <v>0</v>
      </c>
      <c r="CH41" s="37">
        <f>(CH40*$CS40)/$CS41</f>
        <v>0</v>
      </c>
      <c r="CI41" s="10">
        <f t="shared" si="592"/>
        <v>0</v>
      </c>
      <c r="CJ41" s="37">
        <f t="shared" ref="CJ41:CN41" si="633">(CJ40*$CS40)/$CS41</f>
        <v>1</v>
      </c>
      <c r="CK41" s="37">
        <f t="shared" si="633"/>
        <v>1</v>
      </c>
      <c r="CL41" s="37">
        <f t="shared" si="633"/>
        <v>0</v>
      </c>
      <c r="CM41" s="37">
        <f t="shared" si="633"/>
        <v>0.30510752688172044</v>
      </c>
      <c r="CN41" s="37">
        <f t="shared" si="633"/>
        <v>0</v>
      </c>
      <c r="CO41" s="10">
        <f t="shared" ref="CO41" si="634">SUM(CO40)</f>
        <v>0</v>
      </c>
      <c r="CP41" s="10">
        <f>SUM(CP40)</f>
        <v>744</v>
      </c>
      <c r="CQ41" s="10">
        <f>SUM(CQ40:CQ40)</f>
        <v>3405</v>
      </c>
      <c r="CR41" s="10">
        <f>SUM(CR40:CR40)</f>
        <v>21</v>
      </c>
      <c r="CS41" s="10">
        <f t="shared" ref="CS41:CT41" si="635">SUM(CS40:CS40)</f>
        <v>15</v>
      </c>
      <c r="CT41" s="10">
        <f t="shared" si="635"/>
        <v>15</v>
      </c>
      <c r="CX41" s="28" t="s">
        <v>45</v>
      </c>
      <c r="DO41" s="10">
        <f>SUM(DO40)</f>
        <v>0</v>
      </c>
      <c r="DQ41" s="29">
        <f>SUM(DQ40:DQ40)</f>
        <v>21</v>
      </c>
      <c r="DR41" s="10">
        <f t="shared" ref="DR41" si="636">SUM(DR40:DR40)</f>
        <v>15</v>
      </c>
      <c r="DW41" s="28" t="s">
        <v>45</v>
      </c>
      <c r="EN41" s="10">
        <f>SUM(EN40)</f>
        <v>0</v>
      </c>
      <c r="EP41" s="29">
        <f>SUM(EP40:EP40)</f>
        <v>21</v>
      </c>
      <c r="EQ41" s="10">
        <f t="shared" ref="EQ41" si="637">SUM(EQ40:EQ40)</f>
        <v>15</v>
      </c>
      <c r="EV41" s="28" t="s">
        <v>45</v>
      </c>
      <c r="FM41" s="10">
        <f>SUM(FM40)</f>
        <v>0</v>
      </c>
      <c r="FO41" s="29">
        <f>SUM(FO40:FO40)</f>
        <v>21</v>
      </c>
      <c r="FP41" s="10">
        <f t="shared" ref="FP41" si="638">SUM(FP40:FP40)</f>
        <v>15</v>
      </c>
      <c r="FU41" s="28" t="s">
        <v>45</v>
      </c>
      <c r="GL41" s="10">
        <f>SUM(GL40)</f>
        <v>0</v>
      </c>
      <c r="GN41" s="29">
        <f>SUM(GN40:GN40)</f>
        <v>21</v>
      </c>
      <c r="GO41" s="10">
        <f t="shared" ref="GO41" si="639">SUM(GO40:GO40)</f>
        <v>15</v>
      </c>
      <c r="GT41" s="28" t="s">
        <v>45</v>
      </c>
      <c r="HK41" s="10">
        <f>SUM(HK40)</f>
        <v>0</v>
      </c>
      <c r="HM41" s="29">
        <f>SUM(HM40:HM40)</f>
        <v>21</v>
      </c>
      <c r="HN41" s="10">
        <f t="shared" ref="HN41" si="640">SUM(HN40:HN40)</f>
        <v>15</v>
      </c>
      <c r="HS41" s="28" t="s">
        <v>45</v>
      </c>
      <c r="IJ41" s="10">
        <f>SUM(IJ40)</f>
        <v>0</v>
      </c>
      <c r="IL41" s="29">
        <f>SUM(IL40:IL40)</f>
        <v>21</v>
      </c>
      <c r="IM41" s="10">
        <f t="shared" ref="IM41" si="641">SUM(IM40:IM40)</f>
        <v>15</v>
      </c>
      <c r="IR41" s="28" t="s">
        <v>45</v>
      </c>
      <c r="JI41" s="10">
        <f>SUM(JI40)</f>
        <v>0</v>
      </c>
      <c r="JK41" s="29">
        <f>SUM(JK40:JK40)</f>
        <v>21</v>
      </c>
      <c r="JL41" s="10">
        <f t="shared" ref="JL41" si="642">SUM(JL40:JL40)</f>
        <v>15</v>
      </c>
      <c r="JQ41" s="28" t="s">
        <v>45</v>
      </c>
      <c r="KH41" s="10">
        <f>SUM(KH40)</f>
        <v>0</v>
      </c>
      <c r="KJ41" s="29">
        <f>SUM(KJ40:KJ40)</f>
        <v>21</v>
      </c>
      <c r="KK41" s="10">
        <f t="shared" ref="KK41" si="643">SUM(KK40:KK40)</f>
        <v>15</v>
      </c>
    </row>
    <row r="42" spans="1:299" ht="14.5" x14ac:dyDescent="0.35">
      <c r="A42" s="17" t="s">
        <v>68</v>
      </c>
      <c r="B42" s="12" t="s">
        <v>58</v>
      </c>
      <c r="C42" s="19">
        <f>$B$4-F42-H42-J42</f>
        <v>744</v>
      </c>
      <c r="D42" s="19">
        <f>$B$4-E42-F42-H42-J42</f>
        <v>169.10000000000002</v>
      </c>
      <c r="E42" s="19">
        <v>574.9</v>
      </c>
      <c r="F42" s="2">
        <v>0</v>
      </c>
      <c r="G42" s="63">
        <f t="shared" si="359"/>
        <v>0</v>
      </c>
      <c r="H42" s="2">
        <v>0</v>
      </c>
      <c r="I42" s="63">
        <f>H42/$B$4</f>
        <v>0</v>
      </c>
      <c r="J42" s="19">
        <v>0</v>
      </c>
      <c r="K42" s="63">
        <f>J42/$B$4</f>
        <v>0</v>
      </c>
      <c r="L42" s="2">
        <v>0</v>
      </c>
      <c r="M42" s="63">
        <f>C42/$B$4</f>
        <v>1</v>
      </c>
      <c r="N42" s="63">
        <f t="shared" si="362"/>
        <v>1</v>
      </c>
      <c r="O42" s="86">
        <f t="shared" si="496"/>
        <v>0</v>
      </c>
      <c r="P42" s="63">
        <f t="shared" si="497"/>
        <v>0.21686827956989246</v>
      </c>
      <c r="Q42" s="63">
        <f>L42/$B$4</f>
        <v>0</v>
      </c>
      <c r="R42" s="9">
        <v>0</v>
      </c>
      <c r="S42" s="9">
        <f>SUM(D42,E42,F42,H42,J42)</f>
        <v>744</v>
      </c>
      <c r="T42" s="39">
        <v>3227</v>
      </c>
      <c r="U42" s="2">
        <v>21</v>
      </c>
      <c r="V42" s="2">
        <v>20</v>
      </c>
      <c r="W42" s="2">
        <v>20</v>
      </c>
      <c r="X42" s="63">
        <f>SUM(G42,I42,K42,N42,Q42)</f>
        <v>1</v>
      </c>
      <c r="Z42" s="17" t="s">
        <v>68</v>
      </c>
      <c r="AA42" s="12" t="s">
        <v>58</v>
      </c>
      <c r="AB42" s="19">
        <f>$AA$4-AE42-AG42-AI42</f>
        <v>744</v>
      </c>
      <c r="AC42" s="19">
        <f>$AA$4-AD42-AE42-AG42-AI42</f>
        <v>169.70000000000073</v>
      </c>
      <c r="AD42" s="2">
        <v>574.29999999999927</v>
      </c>
      <c r="AE42" s="121">
        <v>0</v>
      </c>
      <c r="AF42" s="63">
        <f t="shared" si="369"/>
        <v>0</v>
      </c>
      <c r="AG42" s="2">
        <v>0</v>
      </c>
      <c r="AH42" s="63">
        <f t="shared" si="370"/>
        <v>0</v>
      </c>
      <c r="AI42" s="2">
        <v>0</v>
      </c>
      <c r="AJ42" s="63">
        <f t="shared" si="371"/>
        <v>0</v>
      </c>
      <c r="AK42" s="2">
        <v>0</v>
      </c>
      <c r="AL42" s="63">
        <f t="shared" ref="AL42" si="644">AB42/$AA$4</f>
        <v>1</v>
      </c>
      <c r="AM42" s="63">
        <f t="shared" ref="AM42" si="645">(AB42-AK42)/$AA$4</f>
        <v>1</v>
      </c>
      <c r="AN42" s="86">
        <f t="shared" ref="AN42" si="646">IF((AND(AC42=0,AE42=0)),0,(AE42+AK42)/(AC42+AE42+AK42))</f>
        <v>0</v>
      </c>
      <c r="AO42" s="63">
        <f t="shared" ref="AO42" si="647">AS42/($AA$4*AU42)</f>
        <v>0.21915322580645161</v>
      </c>
      <c r="AP42" s="63">
        <f t="shared" ref="AP42" si="648">AK42/$AA$4</f>
        <v>0</v>
      </c>
      <c r="AQ42" s="2">
        <v>0</v>
      </c>
      <c r="AR42" s="9">
        <f t="shared" si="377"/>
        <v>744</v>
      </c>
      <c r="AS42" s="13">
        <v>3261</v>
      </c>
      <c r="AT42" s="2">
        <v>21</v>
      </c>
      <c r="AU42" s="2">
        <v>20</v>
      </c>
      <c r="AV42" s="73">
        <v>20</v>
      </c>
      <c r="AW42" s="63">
        <f>SUM(AF42,AH42,AJ42,AM42,AP42)</f>
        <v>1</v>
      </c>
      <c r="AY42" s="17" t="s">
        <v>68</v>
      </c>
      <c r="AZ42" s="12" t="s">
        <v>58</v>
      </c>
      <c r="BA42" s="2">
        <f>$AZ$4-BD42-BF42-BH42</f>
        <v>720</v>
      </c>
      <c r="BB42" s="2">
        <f>$AZ$4-BC42-BD42-BF42-BH42</f>
        <v>79</v>
      </c>
      <c r="BC42" s="2">
        <f>'[37]UNIT DATA'!L14</f>
        <v>641</v>
      </c>
      <c r="BD42" s="2">
        <f>'[37]UNIT DATA'!M14</f>
        <v>0</v>
      </c>
      <c r="BE42" s="63">
        <f>BD42/$AZ$4</f>
        <v>0</v>
      </c>
      <c r="BF42" s="2">
        <f>'[37]UNIT DATA'!N14</f>
        <v>0</v>
      </c>
      <c r="BG42" s="63">
        <f>BF42/$AZ$4</f>
        <v>0</v>
      </c>
      <c r="BH42" s="2">
        <f>'[37]UNIT DATA'!O14</f>
        <v>0</v>
      </c>
      <c r="BI42" s="63">
        <f>BH42/$AZ$4</f>
        <v>0</v>
      </c>
      <c r="BJ42" s="2">
        <f>'[37]UNIT DATA'!Q14</f>
        <v>0</v>
      </c>
      <c r="BK42" s="63">
        <f>BJ42/$AZ$4</f>
        <v>0</v>
      </c>
      <c r="BL42" s="63">
        <f>(BA42-BJ42)/$AZ$4</f>
        <v>1</v>
      </c>
      <c r="BM42" s="63">
        <f t="shared" ref="BM42:BO42" si="649">BL42/$AZ$4</f>
        <v>1.3888888888888889E-3</v>
      </c>
      <c r="BN42" s="63">
        <f t="shared" si="649"/>
        <v>1.9290123456790124E-6</v>
      </c>
      <c r="BO42" s="63">
        <f t="shared" si="649"/>
        <v>2.6791838134430728E-9</v>
      </c>
      <c r="BP42" s="2">
        <f>'[37]UNIT DATA'!$Q$14</f>
        <v>0</v>
      </c>
      <c r="BQ42" s="9">
        <f t="shared" si="383"/>
        <v>720</v>
      </c>
      <c r="BR42" s="39">
        <f>'[37]UNIT DATA'!$F$14</f>
        <v>1441</v>
      </c>
      <c r="BS42" s="2">
        <v>21</v>
      </c>
      <c r="BT42" s="2">
        <v>20</v>
      </c>
      <c r="BU42" s="2">
        <f>'[37]UNIT DATA'!$E$14</f>
        <v>20</v>
      </c>
      <c r="BV42" s="63">
        <f>SUM(BE42,BG42,BI42,BL42,BO42)</f>
        <v>1.0000000026791838</v>
      </c>
      <c r="BX42" s="17" t="s">
        <v>68</v>
      </c>
      <c r="BY42" s="12" t="s">
        <v>58</v>
      </c>
      <c r="BZ42" s="2">
        <f t="shared" ref="BZ42" si="650">$BY$4-CC42-CE42-CG42</f>
        <v>744</v>
      </c>
      <c r="CA42" s="2">
        <f t="shared" ref="CA42" si="651">$BY$4-CB42-CC42-CE42-CG42</f>
        <v>239.8</v>
      </c>
      <c r="CB42" s="2">
        <f>'[38]UNIT DATA'!L14</f>
        <v>504.2</v>
      </c>
      <c r="CC42" s="2">
        <v>0</v>
      </c>
      <c r="CD42" s="63">
        <f>CC42/$BY$4</f>
        <v>0</v>
      </c>
      <c r="CE42" s="2">
        <f>'[38]UNIT DATA'!N14</f>
        <v>0</v>
      </c>
      <c r="CF42" s="63">
        <f>CE42/$BY$4</f>
        <v>0</v>
      </c>
      <c r="CG42" s="2">
        <f>'[38]UNIT DATA'!$O14</f>
        <v>0</v>
      </c>
      <c r="CH42" s="63">
        <f>CG42/$BY$4</f>
        <v>0</v>
      </c>
      <c r="CI42" s="2">
        <f>'[38]UNIT DATA'!$P14</f>
        <v>0</v>
      </c>
      <c r="CJ42" s="63">
        <f t="shared" ref="CJ42" si="652">BZ42/$BY$4</f>
        <v>1</v>
      </c>
      <c r="CK42" s="63">
        <f t="shared" ref="CK42" si="653">(BZ42-CI42)/$BY$4</f>
        <v>1</v>
      </c>
      <c r="CL42" s="86">
        <f t="shared" ref="CL42" si="654">IF((AND(CA42=0,CC42=0)),0,(CC42+CI42)/(CA42+CC42+CI42))</f>
        <v>0</v>
      </c>
      <c r="CM42" s="63">
        <f t="shared" ref="CM42" si="655">CQ42/($BY$4*CS42)</f>
        <v>0.30094086021505378</v>
      </c>
      <c r="CN42" s="63">
        <f t="shared" ref="CN42" si="656">CI42/$BY$4</f>
        <v>0</v>
      </c>
      <c r="CO42" s="2">
        <f>'[38]UNIT DATA'!$Q$14</f>
        <v>0</v>
      </c>
      <c r="CP42" s="9">
        <f t="shared" si="393"/>
        <v>744</v>
      </c>
      <c r="CQ42" s="2">
        <f>'[38]UNIT DATA'!$F$14</f>
        <v>4478</v>
      </c>
      <c r="CR42" s="2">
        <v>21</v>
      </c>
      <c r="CS42" s="2">
        <v>20</v>
      </c>
      <c r="CT42" s="2">
        <f>'[38]UNIT DATA'!$E$14</f>
        <v>20</v>
      </c>
      <c r="CU42" s="63">
        <f>SUM(CD42,CF42,CH42,CK42,CN42)</f>
        <v>1</v>
      </c>
      <c r="CW42" s="17" t="s">
        <v>68</v>
      </c>
      <c r="CX42" s="12" t="s">
        <v>58</v>
      </c>
      <c r="DO42" s="9">
        <f t="shared" si="395"/>
        <v>0</v>
      </c>
      <c r="DQ42" s="2">
        <v>21</v>
      </c>
      <c r="DR42" s="2">
        <v>20</v>
      </c>
      <c r="DT42" s="63">
        <f>SUM(DC42,DE42,DG42,DJ42,DM42)</f>
        <v>0</v>
      </c>
      <c r="DV42" s="17" t="s">
        <v>68</v>
      </c>
      <c r="DW42" s="12" t="s">
        <v>58</v>
      </c>
      <c r="EN42" s="9">
        <f t="shared" si="397"/>
        <v>0</v>
      </c>
      <c r="EP42" s="2">
        <v>21</v>
      </c>
      <c r="EQ42" s="2">
        <v>20</v>
      </c>
      <c r="ES42" s="63">
        <f>SUM(EB42,ED42,EF42,EI42,EL42)</f>
        <v>0</v>
      </c>
      <c r="EU42" s="17" t="s">
        <v>68</v>
      </c>
      <c r="EV42" s="12" t="s">
        <v>58</v>
      </c>
      <c r="FM42" s="9">
        <f t="shared" si="399"/>
        <v>0</v>
      </c>
      <c r="FO42" s="2">
        <v>21</v>
      </c>
      <c r="FP42" s="2">
        <v>20</v>
      </c>
      <c r="FR42" s="63">
        <f>SUM(FA42,FC42,FE42,FH42,FK42)</f>
        <v>0</v>
      </c>
      <c r="FT42" s="17" t="s">
        <v>68</v>
      </c>
      <c r="FU42" s="12" t="s">
        <v>58</v>
      </c>
      <c r="GL42" s="9">
        <f t="shared" si="401"/>
        <v>0</v>
      </c>
      <c r="GN42" s="2">
        <v>21</v>
      </c>
      <c r="GO42" s="2">
        <v>20</v>
      </c>
      <c r="GQ42" s="63">
        <f>SUM(FZ42,GB42,GD42,GG42,GJ42)</f>
        <v>0</v>
      </c>
      <c r="GS42" s="17" t="s">
        <v>68</v>
      </c>
      <c r="GT42" s="12" t="s">
        <v>58</v>
      </c>
      <c r="HK42" s="9">
        <f t="shared" si="403"/>
        <v>0</v>
      </c>
      <c r="HM42" s="2">
        <v>21</v>
      </c>
      <c r="HN42" s="2">
        <v>20</v>
      </c>
      <c r="HP42" s="63">
        <f>SUM(GY42,HA42,HC42,HF42,HI42)</f>
        <v>0</v>
      </c>
      <c r="HR42" s="17" t="s">
        <v>68</v>
      </c>
      <c r="HS42" s="12" t="s">
        <v>58</v>
      </c>
      <c r="IJ42" s="9">
        <f t="shared" ref="IJ42" si="657">SUM(HU42,HV42,HW42,HY42,IA42)</f>
        <v>0</v>
      </c>
      <c r="IL42" s="2">
        <v>21</v>
      </c>
      <c r="IM42" s="2">
        <v>20</v>
      </c>
      <c r="IO42" s="63">
        <f>SUM(HX42,HZ42,IB42,IE42,IH42)</f>
        <v>0</v>
      </c>
      <c r="IQ42" s="17" t="s">
        <v>68</v>
      </c>
      <c r="IR42" s="12" t="s">
        <v>58</v>
      </c>
      <c r="JI42" s="9">
        <f t="shared" ref="JI42" si="658">SUM(IT42,IU42,IV42,IX42,IZ42)</f>
        <v>0</v>
      </c>
      <c r="JK42" s="2">
        <v>21</v>
      </c>
      <c r="JL42" s="2">
        <v>20</v>
      </c>
      <c r="JN42" s="63">
        <f>SUM(IW42,IY42,JA42,JD42,JG42)</f>
        <v>0</v>
      </c>
      <c r="JP42" s="17" t="s">
        <v>68</v>
      </c>
      <c r="JQ42" s="12" t="s">
        <v>58</v>
      </c>
      <c r="KH42" s="9">
        <f t="shared" ref="KH42" si="659">SUM(JS42,JT42,JU42,JW42,JY42)</f>
        <v>0</v>
      </c>
      <c r="KJ42" s="2">
        <v>21</v>
      </c>
      <c r="KK42" s="2">
        <v>20</v>
      </c>
      <c r="KM42" s="63">
        <f>SUM(JV42,JX42,JZ42,KC42,KF42)</f>
        <v>0</v>
      </c>
    </row>
    <row r="43" spans="1:299" ht="14" hidden="1" x14ac:dyDescent="0.35">
      <c r="B43" s="28" t="s">
        <v>45</v>
      </c>
      <c r="C43" s="29">
        <f>SUM(C42:C42)</f>
        <v>744</v>
      </c>
      <c r="D43" s="30">
        <f>SUM(D42:D42)</f>
        <v>169.10000000000002</v>
      </c>
      <c r="E43" s="30">
        <f>SUM(E42:E42)</f>
        <v>574.9</v>
      </c>
      <c r="F43" s="29">
        <f>SUM(F42:F42)</f>
        <v>0</v>
      </c>
      <c r="G43" s="35">
        <f>(G42*V42)/V43</f>
        <v>0</v>
      </c>
      <c r="H43" s="29">
        <f>SUM(H42:H42)</f>
        <v>0</v>
      </c>
      <c r="I43" s="35">
        <f>(I42*V42)/V43</f>
        <v>0</v>
      </c>
      <c r="J43" s="30">
        <f>SUM(J42:J42)</f>
        <v>0</v>
      </c>
      <c r="K43" s="37">
        <f>(K42*V42)/V43</f>
        <v>0</v>
      </c>
      <c r="L43" s="29">
        <f>SUM(L42:L42)</f>
        <v>0</v>
      </c>
      <c r="M43" s="35">
        <f>(M42*V42)/V43</f>
        <v>1</v>
      </c>
      <c r="N43" s="36">
        <f>(N42*V42)/V43</f>
        <v>1</v>
      </c>
      <c r="O43" s="36">
        <f>(O42*V42)/V43</f>
        <v>0</v>
      </c>
      <c r="P43" s="36">
        <f>(P42*V42)/V43</f>
        <v>0.21686827956989246</v>
      </c>
      <c r="Q43" s="36">
        <f>(Q42*V42)/V43</f>
        <v>0</v>
      </c>
      <c r="R43" s="23">
        <f>SUM(R42)</f>
        <v>0</v>
      </c>
      <c r="S43" s="23">
        <f>SUM(S42)</f>
        <v>744</v>
      </c>
      <c r="T43" s="41">
        <f>SUM(T42:T42)</f>
        <v>3227</v>
      </c>
      <c r="U43" s="29">
        <f>SUM(U42:U42)</f>
        <v>21</v>
      </c>
      <c r="V43" s="29">
        <f>SUM(V42:V42)</f>
        <v>20</v>
      </c>
      <c r="W43" s="29">
        <f>SUM(W42:W42)</f>
        <v>20</v>
      </c>
      <c r="AA43" s="28" t="s">
        <v>45</v>
      </c>
      <c r="AB43" s="10">
        <f>SUM(AB42)</f>
        <v>744</v>
      </c>
      <c r="AC43" s="10">
        <f t="shared" ref="AC43:AE43" si="660">SUM(AC42)</f>
        <v>169.70000000000073</v>
      </c>
      <c r="AD43" s="10">
        <f t="shared" si="660"/>
        <v>574.29999999999927</v>
      </c>
      <c r="AE43" s="10">
        <f t="shared" si="660"/>
        <v>0</v>
      </c>
      <c r="AF43" s="37">
        <f>(AF42*$AU$42)/$AU$43</f>
        <v>0</v>
      </c>
      <c r="AG43" s="10">
        <f>SUM(AG42)</f>
        <v>0</v>
      </c>
      <c r="AH43" s="37">
        <f>(AH42*$AU$42)/$AU$43</f>
        <v>0</v>
      </c>
      <c r="AI43" s="10">
        <f>SUM(AI42)</f>
        <v>0</v>
      </c>
      <c r="AJ43" s="37">
        <f>(AJ42*$AU$42)/$AU$43</f>
        <v>0</v>
      </c>
      <c r="AK43" s="10">
        <f>SUM(AK42)</f>
        <v>0</v>
      </c>
      <c r="AL43" s="37">
        <f t="shared" ref="AL43:AP43" si="661">(AL42*$AU$42)/$AU$43</f>
        <v>1</v>
      </c>
      <c r="AM43" s="37">
        <f t="shared" si="661"/>
        <v>1</v>
      </c>
      <c r="AN43" s="37">
        <f t="shared" si="661"/>
        <v>0</v>
      </c>
      <c r="AO43" s="37">
        <f t="shared" si="661"/>
        <v>0.21915322580645161</v>
      </c>
      <c r="AP43" s="37">
        <f t="shared" si="661"/>
        <v>0</v>
      </c>
      <c r="AQ43" s="10">
        <f>SUM(AQ42)</f>
        <v>0</v>
      </c>
      <c r="AR43" s="10">
        <f>SUM(AR42)</f>
        <v>744</v>
      </c>
      <c r="AS43" s="52">
        <f>SUM(AS42)</f>
        <v>3261</v>
      </c>
      <c r="AT43" s="29">
        <f>SUM(AT42:AT42)</f>
        <v>21</v>
      </c>
      <c r="AU43" s="29">
        <f>SUM(AU42:AU42)</f>
        <v>20</v>
      </c>
      <c r="AV43" s="29">
        <f>SUM(AV42:AV42)</f>
        <v>20</v>
      </c>
      <c r="AZ43" s="28" t="s">
        <v>45</v>
      </c>
      <c r="BA43" s="10">
        <f>SUM(BA42)</f>
        <v>720</v>
      </c>
      <c r="BB43" s="10">
        <f t="shared" si="588"/>
        <v>79</v>
      </c>
      <c r="BC43" s="10">
        <f t="shared" si="588"/>
        <v>641</v>
      </c>
      <c r="BD43" s="10">
        <f t="shared" si="588"/>
        <v>0</v>
      </c>
      <c r="BE43" s="37">
        <f>(BE42*$BT42)/$BT43</f>
        <v>0</v>
      </c>
      <c r="BF43" s="10">
        <f t="shared" si="588"/>
        <v>0</v>
      </c>
      <c r="BG43" s="37">
        <f>(BG42*$BT42)/$BT43</f>
        <v>0</v>
      </c>
      <c r="BH43" s="10">
        <f t="shared" si="588"/>
        <v>0</v>
      </c>
      <c r="BI43" s="37">
        <f>(BI42*$BT42)/$BT43</f>
        <v>0</v>
      </c>
      <c r="BJ43" s="10">
        <f t="shared" si="588"/>
        <v>0</v>
      </c>
      <c r="BK43" s="37">
        <f>(BK42*$BT42)/$BT43</f>
        <v>0</v>
      </c>
      <c r="BL43" s="37">
        <f>(BL42*BT42)/BT43</f>
        <v>1</v>
      </c>
      <c r="BM43" s="37">
        <f>(BM42*$BT42)/$BT43</f>
        <v>1.3888888888888889E-3</v>
      </c>
      <c r="BN43" s="37">
        <f t="shared" ref="BN43:BO43" si="662">(BN42*$BT42)/$BT43</f>
        <v>1.9290123456790124E-6</v>
      </c>
      <c r="BO43" s="37">
        <f t="shared" si="662"/>
        <v>2.6791838134430728E-9</v>
      </c>
      <c r="BP43" s="10">
        <f t="shared" ref="BP43:BR43" si="663">SUM(BP42)</f>
        <v>0</v>
      </c>
      <c r="BQ43" s="10">
        <f>SUM(BQ42)</f>
        <v>720</v>
      </c>
      <c r="BR43" s="50">
        <f t="shared" si="663"/>
        <v>1441</v>
      </c>
      <c r="BS43" s="10">
        <f>SUM(BS42:BS42)</f>
        <v>21</v>
      </c>
      <c r="BT43" s="10">
        <f t="shared" ref="BT43:BU43" si="664">SUM(BT42:BT42)</f>
        <v>20</v>
      </c>
      <c r="BU43" s="10">
        <f t="shared" si="664"/>
        <v>20</v>
      </c>
      <c r="BY43" s="28" t="s">
        <v>45</v>
      </c>
      <c r="BZ43" s="10">
        <f>SUM(BZ42)</f>
        <v>744</v>
      </c>
      <c r="CA43" s="10">
        <f t="shared" si="592"/>
        <v>239.8</v>
      </c>
      <c r="CB43" s="10">
        <f t="shared" si="592"/>
        <v>504.2</v>
      </c>
      <c r="CC43" s="10">
        <f t="shared" si="592"/>
        <v>0</v>
      </c>
      <c r="CD43" s="37">
        <f>(CD42*$CS42)/$CS43</f>
        <v>0</v>
      </c>
      <c r="CE43" s="10">
        <f t="shared" si="592"/>
        <v>0</v>
      </c>
      <c r="CF43" s="37">
        <f>(CF42*$CS42)/$CS43</f>
        <v>0</v>
      </c>
      <c r="CG43" s="10">
        <f t="shared" si="592"/>
        <v>0</v>
      </c>
      <c r="CH43" s="37">
        <f>(CH42*$CS42)/$CS43</f>
        <v>0</v>
      </c>
      <c r="CI43" s="10">
        <f t="shared" si="592"/>
        <v>0</v>
      </c>
      <c r="CJ43" s="37">
        <f t="shared" ref="CJ43:CN43" si="665">(CJ42*$CS42)/$CS43</f>
        <v>1</v>
      </c>
      <c r="CK43" s="37">
        <f t="shared" si="665"/>
        <v>1</v>
      </c>
      <c r="CL43" s="37">
        <f t="shared" si="665"/>
        <v>0</v>
      </c>
      <c r="CM43" s="37">
        <f t="shared" si="665"/>
        <v>0.30094086021505378</v>
      </c>
      <c r="CN43" s="37">
        <f t="shared" si="665"/>
        <v>0</v>
      </c>
      <c r="CO43" s="10">
        <f t="shared" ref="CO43" si="666">SUM(CO42)</f>
        <v>0</v>
      </c>
      <c r="CP43" s="10">
        <f>SUM(CP42)</f>
        <v>744</v>
      </c>
      <c r="CQ43" s="10">
        <f>SUM(CQ42:CQ42)</f>
        <v>4478</v>
      </c>
      <c r="CR43" s="10">
        <f>SUM(CR42:CR42)</f>
        <v>21</v>
      </c>
      <c r="CS43" s="10">
        <f t="shared" ref="CS43:CT43" si="667">SUM(CS42:CS42)</f>
        <v>20</v>
      </c>
      <c r="CT43" s="10">
        <f t="shared" si="667"/>
        <v>20</v>
      </c>
      <c r="CX43" s="28" t="s">
        <v>45</v>
      </c>
      <c r="DO43" s="10">
        <f>SUM(DO42)</f>
        <v>0</v>
      </c>
      <c r="DQ43" s="29">
        <f>SUM(DQ42:DQ42)</f>
        <v>21</v>
      </c>
      <c r="DR43" s="10">
        <f t="shared" ref="DR43" si="668">SUM(DR42:DR42)</f>
        <v>20</v>
      </c>
      <c r="DW43" s="28" t="s">
        <v>45</v>
      </c>
      <c r="EN43" s="10">
        <f>SUM(EN42)</f>
        <v>0</v>
      </c>
      <c r="EP43" s="29">
        <f>SUM(EP42:EP42)</f>
        <v>21</v>
      </c>
      <c r="EQ43" s="10">
        <f t="shared" ref="EQ43" si="669">SUM(EQ42:EQ42)</f>
        <v>20</v>
      </c>
      <c r="EV43" s="28" t="s">
        <v>45</v>
      </c>
      <c r="FM43" s="10">
        <f>SUM(FM42)</f>
        <v>0</v>
      </c>
      <c r="FO43" s="29">
        <f>SUM(FO42:FO42)</f>
        <v>21</v>
      </c>
      <c r="FP43" s="10">
        <f t="shared" ref="FP43" si="670">SUM(FP42:FP42)</f>
        <v>20</v>
      </c>
      <c r="FU43" s="28" t="s">
        <v>45</v>
      </c>
      <c r="GL43" s="10">
        <f>SUM(GL42)</f>
        <v>0</v>
      </c>
      <c r="GN43" s="29">
        <f>SUM(GN42:GN42)</f>
        <v>21</v>
      </c>
      <c r="GO43" s="10">
        <f t="shared" ref="GO43" si="671">SUM(GO42:GO42)</f>
        <v>20</v>
      </c>
      <c r="GT43" s="28" t="s">
        <v>45</v>
      </c>
      <c r="HK43" s="10">
        <f>SUM(HK42)</f>
        <v>0</v>
      </c>
      <c r="HM43" s="29">
        <f>SUM(HM42:HM42)</f>
        <v>21</v>
      </c>
      <c r="HN43" s="10">
        <f t="shared" ref="HN43" si="672">SUM(HN42:HN42)</f>
        <v>20</v>
      </c>
      <c r="HS43" s="28" t="s">
        <v>45</v>
      </c>
      <c r="IJ43" s="10">
        <f>SUM(IJ42)</f>
        <v>0</v>
      </c>
      <c r="IL43" s="29">
        <f>SUM(IL42:IL42)</f>
        <v>21</v>
      </c>
      <c r="IM43" s="10">
        <f t="shared" ref="IM43" si="673">SUM(IM42:IM42)</f>
        <v>20</v>
      </c>
      <c r="IR43" s="28" t="s">
        <v>45</v>
      </c>
      <c r="JI43" s="10">
        <f>SUM(JI42)</f>
        <v>0</v>
      </c>
      <c r="JK43" s="29">
        <f>SUM(JK42:JK42)</f>
        <v>21</v>
      </c>
      <c r="JL43" s="10">
        <f t="shared" ref="JL43" si="674">SUM(JL42:JL42)</f>
        <v>20</v>
      </c>
      <c r="JQ43" s="28" t="s">
        <v>45</v>
      </c>
      <c r="KH43" s="10">
        <f>SUM(KH42)</f>
        <v>0</v>
      </c>
      <c r="KJ43" s="29">
        <f>SUM(KJ42:KJ42)</f>
        <v>21</v>
      </c>
      <c r="KK43" s="10">
        <f t="shared" ref="KK43" si="675">SUM(KK42:KK42)</f>
        <v>20</v>
      </c>
    </row>
    <row r="44" spans="1:299" ht="14" x14ac:dyDescent="0.35">
      <c r="A44" s="17" t="s">
        <v>69</v>
      </c>
      <c r="B44" s="12" t="s">
        <v>57</v>
      </c>
      <c r="C44" s="19">
        <f>$B$4-F44-H44-J44</f>
        <v>744</v>
      </c>
      <c r="D44" s="19">
        <f>$B$4-E44-F44-H44-J44</f>
        <v>180.70000000000005</v>
      </c>
      <c r="E44" s="19">
        <v>563.29999999999995</v>
      </c>
      <c r="F44" s="2">
        <v>0</v>
      </c>
      <c r="G44" s="63">
        <f t="shared" ref="G44:G45" si="676">F44/$B$4</f>
        <v>0</v>
      </c>
      <c r="H44" s="2">
        <v>0</v>
      </c>
      <c r="I44" s="63">
        <f>H44/$B$4</f>
        <v>0</v>
      </c>
      <c r="J44" s="19">
        <v>0</v>
      </c>
      <c r="K44" s="63">
        <f>J44/$B$4</f>
        <v>0</v>
      </c>
      <c r="L44" s="2">
        <v>0</v>
      </c>
      <c r="M44" s="63">
        <f>C44/$B$4</f>
        <v>1</v>
      </c>
      <c r="N44" s="63">
        <f t="shared" si="362"/>
        <v>1</v>
      </c>
      <c r="O44" s="86">
        <f>IF((AND(D44=0,F44=0)),0,(F44+L44)/(D44+F44+L44))</f>
        <v>0</v>
      </c>
      <c r="P44" s="63">
        <f>T44/($B$4*V44)</f>
        <v>0.21720430107526881</v>
      </c>
      <c r="Q44" s="63">
        <f>L44/$B$4</f>
        <v>0</v>
      </c>
      <c r="R44" s="9">
        <v>0</v>
      </c>
      <c r="S44" s="9">
        <f>SUM(D44,E44,F44,H44,J44)</f>
        <v>744</v>
      </c>
      <c r="T44" s="38">
        <v>3232</v>
      </c>
      <c r="U44" s="2">
        <v>21</v>
      </c>
      <c r="V44" s="2">
        <v>20</v>
      </c>
      <c r="W44" s="2">
        <v>20</v>
      </c>
      <c r="X44" s="63">
        <f>SUM(G44,I44,K44,N44,Q44)</f>
        <v>1</v>
      </c>
      <c r="Z44" s="17" t="s">
        <v>69</v>
      </c>
      <c r="AA44" s="12" t="s">
        <v>57</v>
      </c>
      <c r="AB44" s="19">
        <f t="shared" ref="AB44:AB45" si="677">$AA$4-AE44-AG44-AI44</f>
        <v>744</v>
      </c>
      <c r="AC44" s="19">
        <f t="shared" ref="AC44:AC45" si="678">$AA$4-AD44-AE44-AG44-AI44</f>
        <v>203</v>
      </c>
      <c r="AD44" s="2">
        <v>541</v>
      </c>
      <c r="AE44" s="2">
        <v>0</v>
      </c>
      <c r="AF44" s="63">
        <f t="shared" si="369"/>
        <v>0</v>
      </c>
      <c r="AG44" s="2">
        <v>0</v>
      </c>
      <c r="AH44" s="63">
        <f t="shared" si="370"/>
        <v>0</v>
      </c>
      <c r="AI44" s="2">
        <v>0</v>
      </c>
      <c r="AJ44" s="63">
        <f t="shared" si="371"/>
        <v>0</v>
      </c>
      <c r="AK44" s="2">
        <v>0</v>
      </c>
      <c r="AL44" s="63">
        <f t="shared" ref="AL44:AL45" si="679">AB44/$AA$4</f>
        <v>1</v>
      </c>
      <c r="AM44" s="63">
        <f t="shared" ref="AM44:AM45" si="680">(AB44-AK44)/$AA$4</f>
        <v>1</v>
      </c>
      <c r="AN44" s="86">
        <f t="shared" ref="AN44:AN45" si="681">IF((AND(AC44=0,AE44=0)),0,(AE44+AK44)/(AC44+AE44+AK44))</f>
        <v>0</v>
      </c>
      <c r="AO44" s="63">
        <f t="shared" ref="AO44:AO45" si="682">AS44/($AA$4*AU44)</f>
        <v>0.24314516129032257</v>
      </c>
      <c r="AP44" s="63">
        <f t="shared" ref="AP44:AP45" si="683">AK44/$AA$4</f>
        <v>0</v>
      </c>
      <c r="AQ44" s="2">
        <v>0</v>
      </c>
      <c r="AR44" s="9">
        <f t="shared" si="377"/>
        <v>744</v>
      </c>
      <c r="AS44" s="13">
        <v>3618</v>
      </c>
      <c r="AT44" s="2">
        <v>21</v>
      </c>
      <c r="AU44" s="2">
        <v>20</v>
      </c>
      <c r="AV44" s="2">
        <v>20</v>
      </c>
      <c r="AW44" s="63">
        <f>SUM(AF44,AH44,AJ44,AM44,AP44)</f>
        <v>1</v>
      </c>
      <c r="AY44" s="17" t="s">
        <v>69</v>
      </c>
      <c r="AZ44" s="12" t="s">
        <v>57</v>
      </c>
      <c r="BA44" s="2">
        <f>$AZ$4-BD44-BF44-BH44</f>
        <v>720</v>
      </c>
      <c r="BB44" s="2">
        <f>$AZ$4-BC44-BD44-BF44-BH44</f>
        <v>96</v>
      </c>
      <c r="BC44" s="2">
        <f>'[37]UNIT DATA'!L11</f>
        <v>624</v>
      </c>
      <c r="BD44" s="2">
        <f>'[37]UNIT DATA'!M11</f>
        <v>0</v>
      </c>
      <c r="BE44" s="63">
        <f>BD44/$AZ$4</f>
        <v>0</v>
      </c>
      <c r="BF44" s="2">
        <f>'[37]UNIT DATA'!N11</f>
        <v>0</v>
      </c>
      <c r="BG44" s="63">
        <f>BF44/$AZ$4</f>
        <v>0</v>
      </c>
      <c r="BH44" s="2">
        <f>'[37]UNIT DATA'!O11</f>
        <v>0</v>
      </c>
      <c r="BI44" s="63">
        <f>BH44/$AZ$4</f>
        <v>0</v>
      </c>
      <c r="BJ44" s="2">
        <f>'[37]UNIT DATA'!P11</f>
        <v>0</v>
      </c>
      <c r="BK44" s="63">
        <f>BA44/$AZ$4</f>
        <v>1</v>
      </c>
      <c r="BL44" s="63">
        <f>(BA44-BJ44)/$AZ$4</f>
        <v>1</v>
      </c>
      <c r="BM44" s="86">
        <f>IF((AND(BB44=0,BD44=0)),0,(BD44+BJ44)/(BB44+BD44+BJ44))</f>
        <v>0</v>
      </c>
      <c r="BN44" s="63">
        <f>BR44/($AZ$4*BT44)</f>
        <v>0.12013888888888889</v>
      </c>
      <c r="BO44" s="63">
        <f>BJ44/$AZ$4</f>
        <v>0</v>
      </c>
      <c r="BP44" s="2">
        <v>0</v>
      </c>
      <c r="BQ44" s="9">
        <f>SUM(BB44,BC44,BD44,BF44,BH44)</f>
        <v>720</v>
      </c>
      <c r="BR44" s="39">
        <f>'[37]UNIT DATA'!$F11</f>
        <v>1730</v>
      </c>
      <c r="BS44" s="2">
        <v>21</v>
      </c>
      <c r="BT44" s="2">
        <v>20</v>
      </c>
      <c r="BU44" s="9">
        <f>'[37]UNIT DATA'!$E11</f>
        <v>20</v>
      </c>
      <c r="BV44" s="63">
        <f>SUM(BE44,BG44,BI44,BL44,BO44)</f>
        <v>1</v>
      </c>
      <c r="BX44" s="17" t="s">
        <v>69</v>
      </c>
      <c r="BY44" s="12" t="s">
        <v>57</v>
      </c>
      <c r="BZ44" s="2">
        <f>$BY$4-CC44-CE44-CG44</f>
        <v>712.56</v>
      </c>
      <c r="CA44" s="2">
        <f>$BY$4-CB44-CC44-CE44-CG44</f>
        <v>243.2</v>
      </c>
      <c r="CB44" s="2">
        <f>'[38]UNIT DATA'!L11</f>
        <v>469.36</v>
      </c>
      <c r="CC44" s="2">
        <f>'[38]UNIT DATA'!M11</f>
        <v>31.44</v>
      </c>
      <c r="CD44" s="63">
        <f>CC44/$BY$4</f>
        <v>4.2258064516129033E-2</v>
      </c>
      <c r="CE44" s="2">
        <f>'[38]UNIT DATA'!$N11</f>
        <v>0</v>
      </c>
      <c r="CF44" s="63">
        <f>CE44/$BY$4</f>
        <v>0</v>
      </c>
      <c r="CG44" s="2">
        <f>'[38]UNIT DATA'!$O11</f>
        <v>0</v>
      </c>
      <c r="CH44" s="63">
        <f>CG44/$BY$4</f>
        <v>0</v>
      </c>
      <c r="CI44" s="2">
        <f>'[38]UNIT DATA'!$P11</f>
        <v>0</v>
      </c>
      <c r="CJ44" s="63">
        <f t="shared" ref="CJ44:CJ45" si="684">BZ44/$BY$4</f>
        <v>0.95774193548387088</v>
      </c>
      <c r="CK44" s="63">
        <f t="shared" ref="CK44:CK45" si="685">(BZ44-CI44)/$BY$4</f>
        <v>0.95774193548387088</v>
      </c>
      <c r="CL44" s="86">
        <f t="shared" ref="CL44:CL45" si="686">IF((AND(CA44=0,CC44=0)),0,(CC44+CI44)/(CA44+CC44+CI44))</f>
        <v>0.1144771337023012</v>
      </c>
      <c r="CM44" s="63">
        <f t="shared" ref="CM44:CM45" si="687">CQ44/($BY$4*CS44)</f>
        <v>0.29717741935483871</v>
      </c>
      <c r="CN44" s="63">
        <f t="shared" ref="CN44:CN45" si="688">CI44/$BY$4</f>
        <v>0</v>
      </c>
      <c r="CO44" s="2">
        <f>'[38]UNIT DATA'!$Q11</f>
        <v>1</v>
      </c>
      <c r="CP44" s="9">
        <f t="shared" si="393"/>
        <v>744</v>
      </c>
      <c r="CQ44" s="2">
        <f>'[38]UNIT DATA'!$F11</f>
        <v>4422</v>
      </c>
      <c r="CR44" s="2">
        <v>21</v>
      </c>
      <c r="CS44" s="2">
        <v>20</v>
      </c>
      <c r="CT44" s="2">
        <f>'[38]UNIT DATA'!$E11</f>
        <v>20</v>
      </c>
      <c r="CU44" s="63">
        <f>SUM(CD44,CF44,CH44,CK44,CN44)</f>
        <v>0.99999999999999989</v>
      </c>
      <c r="CW44" s="17" t="s">
        <v>69</v>
      </c>
      <c r="CX44" s="12" t="s">
        <v>57</v>
      </c>
      <c r="DO44" s="9">
        <f t="shared" si="395"/>
        <v>0</v>
      </c>
      <c r="DQ44" s="2">
        <v>21</v>
      </c>
      <c r="DR44" s="2">
        <v>20</v>
      </c>
      <c r="DT44" s="63">
        <f>SUM(DC44,DE44,DG44,DJ44,DM44)</f>
        <v>0</v>
      </c>
      <c r="DV44" s="17" t="s">
        <v>69</v>
      </c>
      <c r="DW44" s="12" t="s">
        <v>57</v>
      </c>
      <c r="EN44" s="9">
        <f t="shared" si="397"/>
        <v>0</v>
      </c>
      <c r="EP44" s="2">
        <v>21</v>
      </c>
      <c r="EQ44" s="2">
        <v>20</v>
      </c>
      <c r="ES44" s="63">
        <f>SUM(EB44,ED44,EF44,EI44,EL44)</f>
        <v>0</v>
      </c>
      <c r="EU44" s="17" t="s">
        <v>69</v>
      </c>
      <c r="EV44" s="12" t="s">
        <v>57</v>
      </c>
      <c r="FM44" s="9">
        <f t="shared" si="399"/>
        <v>0</v>
      </c>
      <c r="FO44" s="2">
        <v>21</v>
      </c>
      <c r="FP44" s="2">
        <v>20</v>
      </c>
      <c r="FR44" s="63">
        <f>SUM(FA44,FC44,FE44,FH44,FK44)</f>
        <v>0</v>
      </c>
      <c r="FT44" s="17" t="s">
        <v>69</v>
      </c>
      <c r="FU44" s="12" t="s">
        <v>57</v>
      </c>
      <c r="GL44" s="9">
        <f t="shared" si="401"/>
        <v>0</v>
      </c>
      <c r="GN44" s="2">
        <v>21</v>
      </c>
      <c r="GO44" s="2">
        <v>20</v>
      </c>
      <c r="GQ44" s="63">
        <f>SUM(FZ44,GB44,GD44,GG44,GJ44)</f>
        <v>0</v>
      </c>
      <c r="GS44" s="17" t="s">
        <v>69</v>
      </c>
      <c r="GT44" s="12" t="s">
        <v>57</v>
      </c>
      <c r="HK44" s="9">
        <f t="shared" si="403"/>
        <v>0</v>
      </c>
      <c r="HM44" s="2">
        <v>21</v>
      </c>
      <c r="HN44" s="2">
        <v>20</v>
      </c>
      <c r="HP44" s="63">
        <f>SUM(GY44,HA44,HC44,HF44,HI44)</f>
        <v>0</v>
      </c>
      <c r="HR44" s="17" t="s">
        <v>69</v>
      </c>
      <c r="HS44" s="12" t="s">
        <v>57</v>
      </c>
      <c r="IJ44" s="9">
        <f t="shared" ref="IJ44:IJ45" si="689">SUM(HU44,HV44,HW44,HY44,IA44)</f>
        <v>0</v>
      </c>
      <c r="IL44" s="2">
        <v>21</v>
      </c>
      <c r="IM44" s="2">
        <v>20</v>
      </c>
      <c r="IO44" s="63">
        <f>SUM(HX44,HZ44,IB44,IE44,IH44)</f>
        <v>0</v>
      </c>
      <c r="IQ44" s="17" t="s">
        <v>69</v>
      </c>
      <c r="IR44" s="12" t="s">
        <v>57</v>
      </c>
      <c r="JI44" s="9">
        <f t="shared" ref="JI44:JI45" si="690">SUM(IT44,IU44,IV44,IX44,IZ44)</f>
        <v>0</v>
      </c>
      <c r="JK44" s="2">
        <v>21</v>
      </c>
      <c r="JL44" s="2">
        <v>20</v>
      </c>
      <c r="JN44" s="63">
        <f>SUM(IW44,IY44,JA44,JD44,JG44)</f>
        <v>0</v>
      </c>
      <c r="JP44" s="17" t="s">
        <v>69</v>
      </c>
      <c r="JQ44" s="12" t="s">
        <v>57</v>
      </c>
      <c r="KH44" s="9">
        <f t="shared" ref="KH44:KH45" si="691">SUM(JS44,JT44,JU44,JW44,JY44)</f>
        <v>0</v>
      </c>
      <c r="KJ44" s="2">
        <v>21</v>
      </c>
      <c r="KK44" s="2">
        <v>20</v>
      </c>
      <c r="KM44" s="63">
        <f>SUM(JV44,JX44,JZ44,KC44,KF44)</f>
        <v>0</v>
      </c>
    </row>
    <row r="45" spans="1:299" ht="14" x14ac:dyDescent="0.35">
      <c r="B45" s="12" t="s">
        <v>58</v>
      </c>
      <c r="C45" s="19">
        <f t="shared" ref="C45" si="692">$B$4-F45-H45-J45</f>
        <v>744</v>
      </c>
      <c r="D45" s="19">
        <f>$B$4-E45-F45-H45-J45</f>
        <v>2.8999999999999773</v>
      </c>
      <c r="E45" s="19">
        <v>741.1</v>
      </c>
      <c r="F45" s="2">
        <v>0</v>
      </c>
      <c r="G45" s="63">
        <f t="shared" si="676"/>
        <v>0</v>
      </c>
      <c r="H45" s="2">
        <v>0</v>
      </c>
      <c r="I45" s="63">
        <f t="shared" ref="I45" si="693">H45/$B$4</f>
        <v>0</v>
      </c>
      <c r="J45" s="19">
        <v>0</v>
      </c>
      <c r="K45" s="63">
        <f t="shared" ref="K45" si="694">J45/$B$4</f>
        <v>0</v>
      </c>
      <c r="L45" s="2">
        <v>0</v>
      </c>
      <c r="M45" s="63">
        <f>C45/$B$4</f>
        <v>1</v>
      </c>
      <c r="N45" s="63">
        <f t="shared" si="362"/>
        <v>1</v>
      </c>
      <c r="O45" s="86">
        <f t="shared" ref="O45" si="695">IF((AND(D45=0,F45=0)),0,(F45+L45)/(D45+F45+L45))</f>
        <v>0</v>
      </c>
      <c r="P45" s="63">
        <f t="shared" ref="P45" si="696">T45/($B$4*V45)</f>
        <v>3.0721966205837174E-3</v>
      </c>
      <c r="Q45" s="63">
        <f>L45/$B$4</f>
        <v>0</v>
      </c>
      <c r="R45" s="9">
        <v>0</v>
      </c>
      <c r="S45" s="9">
        <f t="shared" ref="S45" si="697">SUM(D45,E45,F45,H45,J45)</f>
        <v>744</v>
      </c>
      <c r="T45" s="27">
        <v>48</v>
      </c>
      <c r="U45" s="2">
        <v>21</v>
      </c>
      <c r="V45" s="2">
        <v>21</v>
      </c>
      <c r="W45" s="2">
        <v>17</v>
      </c>
      <c r="X45" s="63">
        <f>SUM(G45,I45,K45,N45,Q45)</f>
        <v>1</v>
      </c>
      <c r="AA45" s="12" t="s">
        <v>58</v>
      </c>
      <c r="AB45" s="19">
        <f t="shared" si="677"/>
        <v>744</v>
      </c>
      <c r="AC45" s="19">
        <f t="shared" si="678"/>
        <v>95.899999999999636</v>
      </c>
      <c r="AD45" s="2">
        <v>648.10000000000036</v>
      </c>
      <c r="AE45" s="2">
        <v>0</v>
      </c>
      <c r="AF45" s="63">
        <f t="shared" si="369"/>
        <v>0</v>
      </c>
      <c r="AG45" s="2">
        <v>0</v>
      </c>
      <c r="AH45" s="63">
        <f t="shared" si="370"/>
        <v>0</v>
      </c>
      <c r="AI45" s="2">
        <v>0</v>
      </c>
      <c r="AJ45" s="63">
        <f t="shared" si="371"/>
        <v>0</v>
      </c>
      <c r="AK45" s="2">
        <v>0</v>
      </c>
      <c r="AL45" s="63">
        <f t="shared" si="679"/>
        <v>1</v>
      </c>
      <c r="AM45" s="63">
        <f t="shared" si="680"/>
        <v>1</v>
      </c>
      <c r="AN45" s="86">
        <f t="shared" si="681"/>
        <v>0</v>
      </c>
      <c r="AO45" s="63">
        <f t="shared" si="682"/>
        <v>0.10240655401945725</v>
      </c>
      <c r="AP45" s="63">
        <f t="shared" si="683"/>
        <v>0</v>
      </c>
      <c r="AQ45" s="2">
        <v>0</v>
      </c>
      <c r="AR45" s="9">
        <f t="shared" si="377"/>
        <v>744</v>
      </c>
      <c r="AS45" s="13">
        <v>1600</v>
      </c>
      <c r="AT45" s="2">
        <v>21</v>
      </c>
      <c r="AU45" s="2">
        <v>21</v>
      </c>
      <c r="AV45" s="9">
        <v>16.684045881126238</v>
      </c>
      <c r="AW45" s="63">
        <f>SUM(AF45,AH45,AJ45,AM45,AP45)</f>
        <v>1</v>
      </c>
      <c r="AZ45" s="12" t="s">
        <v>58</v>
      </c>
      <c r="BA45" s="2">
        <f>$AZ$4-BD45-BF45-BH45</f>
        <v>720</v>
      </c>
      <c r="BB45" s="2">
        <f>$AZ$4-BC45-BD45-BF45-BH45</f>
        <v>94.5</v>
      </c>
      <c r="BC45" s="2">
        <f>'[37]UNIT DATA'!L12</f>
        <v>625.5</v>
      </c>
      <c r="BD45" s="2">
        <f>'[37]UNIT DATA'!M12</f>
        <v>0</v>
      </c>
      <c r="BE45" s="63">
        <f t="shared" ref="BE45" si="698">BD45/$AZ$4</f>
        <v>0</v>
      </c>
      <c r="BF45" s="2">
        <f>'[37]UNIT DATA'!N12</f>
        <v>0</v>
      </c>
      <c r="BG45" s="63">
        <f t="shared" ref="BG45" si="699">BF45/$AZ$4</f>
        <v>0</v>
      </c>
      <c r="BH45" s="2">
        <f>'[37]UNIT DATA'!O12</f>
        <v>0</v>
      </c>
      <c r="BI45" s="63">
        <f t="shared" ref="BI45" si="700">BH45/$AZ$4</f>
        <v>0</v>
      </c>
      <c r="BJ45" s="2">
        <f>'[37]UNIT DATA'!P12</f>
        <v>0</v>
      </c>
      <c r="BK45" s="63">
        <f>BA45/$AZ$4</f>
        <v>1</v>
      </c>
      <c r="BL45" s="63">
        <f>(BA45-BJ45)/$AZ$4</f>
        <v>1</v>
      </c>
      <c r="BM45" s="86">
        <f t="shared" ref="BM45" si="701">IF((AND(BB45=0,BD45=0)),0,(BD45+BJ45)/(BB45+BD45+BJ45))</f>
        <v>0</v>
      </c>
      <c r="BN45" s="63">
        <f>BR45/($AZ$4*BT45)</f>
        <v>9.0476190476190474E-2</v>
      </c>
      <c r="BO45" s="63">
        <f>BJ45/$AZ$4</f>
        <v>0</v>
      </c>
      <c r="BP45" s="2">
        <v>0</v>
      </c>
      <c r="BQ45" s="9">
        <f t="shared" si="383"/>
        <v>720</v>
      </c>
      <c r="BR45" s="39">
        <f>'[37]UNIT DATA'!$F12</f>
        <v>1368</v>
      </c>
      <c r="BS45" s="2">
        <v>21</v>
      </c>
      <c r="BT45" s="2">
        <v>21</v>
      </c>
      <c r="BU45" s="9">
        <f>'[37]UNIT DATA'!$E12</f>
        <v>14.476190476190476</v>
      </c>
      <c r="BV45" s="63">
        <f>SUM(BE45,BG45,BI45,BL45,BO45)</f>
        <v>1</v>
      </c>
      <c r="BY45" s="12" t="s">
        <v>58</v>
      </c>
      <c r="BZ45" s="2">
        <f t="shared" ref="BZ45" si="702">$BY$4-CC45-CE45-CG45</f>
        <v>691</v>
      </c>
      <c r="CA45" s="2">
        <f t="shared" ref="CA45" si="703">$BY$4-CB45-CC45-CE45-CG45</f>
        <v>231.5</v>
      </c>
      <c r="CB45" s="2">
        <f>'[38]UNIT DATA'!L12</f>
        <v>459.5</v>
      </c>
      <c r="CC45" s="2">
        <f>'[38]UNIT DATA'!M12</f>
        <v>53</v>
      </c>
      <c r="CD45" s="63">
        <f t="shared" ref="CD45" si="704">CC45/$BY$4</f>
        <v>7.1236559139784952E-2</v>
      </c>
      <c r="CE45" s="2">
        <f>'[38]UNIT DATA'!$N12</f>
        <v>0</v>
      </c>
      <c r="CF45" s="63">
        <f t="shared" ref="CF45" si="705">CE45/$BY$4</f>
        <v>0</v>
      </c>
      <c r="CG45" s="2">
        <f>'[38]UNIT DATA'!$O12</f>
        <v>0</v>
      </c>
      <c r="CH45" s="63">
        <f t="shared" ref="CH45" si="706">CG45/$BY$4</f>
        <v>0</v>
      </c>
      <c r="CI45" s="2">
        <f>'[38]UNIT DATA'!$P12</f>
        <v>0</v>
      </c>
      <c r="CJ45" s="63">
        <f t="shared" si="684"/>
        <v>0.92876344086021501</v>
      </c>
      <c r="CK45" s="63">
        <f t="shared" si="685"/>
        <v>0.92876344086021501</v>
      </c>
      <c r="CL45" s="86">
        <f t="shared" si="686"/>
        <v>0.18629173989455183</v>
      </c>
      <c r="CM45" s="63">
        <f t="shared" si="687"/>
        <v>0.17332309267793139</v>
      </c>
      <c r="CN45" s="63">
        <f t="shared" si="688"/>
        <v>0</v>
      </c>
      <c r="CO45" s="2">
        <f>'[38]UNIT DATA'!$Q12</f>
        <v>1</v>
      </c>
      <c r="CP45" s="9">
        <f t="shared" si="393"/>
        <v>744</v>
      </c>
      <c r="CQ45" s="2">
        <f>'[38]UNIT DATA'!$F12</f>
        <v>2708</v>
      </c>
      <c r="CR45" s="2">
        <v>21</v>
      </c>
      <c r="CS45" s="2">
        <v>21</v>
      </c>
      <c r="CT45" s="2">
        <f>'[38]UNIT DATA'!$E12</f>
        <v>12</v>
      </c>
      <c r="CU45" s="63">
        <f>SUM(CD45,CF45,CH45,CK45,CN45)</f>
        <v>1</v>
      </c>
      <c r="CX45" s="12" t="s">
        <v>58</v>
      </c>
      <c r="DO45" s="9">
        <f t="shared" si="395"/>
        <v>0</v>
      </c>
      <c r="DQ45" s="2">
        <v>21</v>
      </c>
      <c r="DR45" s="2">
        <v>21</v>
      </c>
      <c r="DT45" s="63">
        <f>SUM(DC45,DE45,DG45,DJ45,DM45)</f>
        <v>0</v>
      </c>
      <c r="DW45" s="12" t="s">
        <v>58</v>
      </c>
      <c r="EN45" s="9">
        <f t="shared" si="397"/>
        <v>0</v>
      </c>
      <c r="EP45" s="2">
        <v>21</v>
      </c>
      <c r="EQ45" s="2">
        <v>21</v>
      </c>
      <c r="ES45" s="63">
        <f>SUM(EB45,ED45,EF45,EI45,EL45)</f>
        <v>0</v>
      </c>
      <c r="EV45" s="12" t="s">
        <v>58</v>
      </c>
      <c r="FM45" s="9">
        <f t="shared" si="399"/>
        <v>0</v>
      </c>
      <c r="FO45" s="2">
        <v>21</v>
      </c>
      <c r="FP45" s="2">
        <v>21</v>
      </c>
      <c r="FR45" s="63">
        <f>SUM(FA45,FC45,FE45,FH45,FK45)</f>
        <v>0</v>
      </c>
      <c r="FU45" s="12" t="s">
        <v>58</v>
      </c>
      <c r="GL45" s="9">
        <f t="shared" si="401"/>
        <v>0</v>
      </c>
      <c r="GN45" s="2">
        <v>21</v>
      </c>
      <c r="GO45" s="2">
        <v>21</v>
      </c>
      <c r="GQ45" s="63">
        <f>SUM(FZ45,GB45,GD45,GG45,GJ45)</f>
        <v>0</v>
      </c>
      <c r="GT45" s="12" t="s">
        <v>58</v>
      </c>
      <c r="HK45" s="9">
        <f t="shared" si="403"/>
        <v>0</v>
      </c>
      <c r="HM45" s="2">
        <v>21</v>
      </c>
      <c r="HN45" s="2">
        <v>21</v>
      </c>
      <c r="HP45" s="63">
        <f>SUM(GY45,HA45,HC45,HF45,HI45)</f>
        <v>0</v>
      </c>
      <c r="HS45" s="12" t="s">
        <v>58</v>
      </c>
      <c r="IJ45" s="9">
        <f t="shared" si="689"/>
        <v>0</v>
      </c>
      <c r="IL45" s="2">
        <v>21</v>
      </c>
      <c r="IM45" s="2">
        <v>21</v>
      </c>
      <c r="IO45" s="63">
        <f>SUM(HX45,HZ45,IB45,IE45,IH45)</f>
        <v>0</v>
      </c>
      <c r="IR45" s="12" t="s">
        <v>58</v>
      </c>
      <c r="JI45" s="9">
        <f t="shared" si="690"/>
        <v>0</v>
      </c>
      <c r="JK45" s="2">
        <v>21</v>
      </c>
      <c r="JL45" s="2">
        <v>21</v>
      </c>
      <c r="JN45" s="63">
        <f>SUM(IW45,IY45,JA45,JD45,JG45)</f>
        <v>0</v>
      </c>
      <c r="JQ45" s="12" t="s">
        <v>58</v>
      </c>
      <c r="KH45" s="9">
        <f t="shared" si="691"/>
        <v>0</v>
      </c>
      <c r="KJ45" s="2">
        <v>21</v>
      </c>
      <c r="KK45" s="2">
        <v>21</v>
      </c>
      <c r="KM45" s="63">
        <f>SUM(JV45,JX45,JZ45,KC45,KF45)</f>
        <v>0</v>
      </c>
    </row>
    <row r="46" spans="1:299" ht="14" hidden="1" x14ac:dyDescent="0.35">
      <c r="B46" s="28" t="s">
        <v>45</v>
      </c>
      <c r="C46" s="51">
        <f>SUM(C44:C45)</f>
        <v>1488</v>
      </c>
      <c r="D46" s="30">
        <f t="shared" ref="D46:L46" si="707">SUM(D44:D45)</f>
        <v>183.60000000000002</v>
      </c>
      <c r="E46" s="51">
        <f t="shared" si="707"/>
        <v>1304.4000000000001</v>
      </c>
      <c r="F46" s="29">
        <f t="shared" si="707"/>
        <v>0</v>
      </c>
      <c r="G46" s="35">
        <f>(G44*V44+G45*V45)/V46</f>
        <v>0</v>
      </c>
      <c r="H46" s="29">
        <f t="shared" si="707"/>
        <v>0</v>
      </c>
      <c r="I46" s="35">
        <f>(I44*V44+I45*V45)/V46</f>
        <v>0</v>
      </c>
      <c r="J46" s="30">
        <f>SUM(J44:J45)</f>
        <v>0</v>
      </c>
      <c r="K46" s="37">
        <f>(K44*V44+K45*V45)/V46</f>
        <v>0</v>
      </c>
      <c r="L46" s="29">
        <f t="shared" si="707"/>
        <v>0</v>
      </c>
      <c r="M46" s="35">
        <f>(M44*$V$44+M45*$V$45)/$V$46</f>
        <v>1</v>
      </c>
      <c r="N46" s="35">
        <f>(N44*$V$44+N45*$V$45)/$V$46</f>
        <v>1</v>
      </c>
      <c r="O46" s="35">
        <f>(O44*V44+O45*V45)/V46</f>
        <v>0</v>
      </c>
      <c r="P46" s="35">
        <f>(P44*$V$44+P45*$V$45)/$V$46</f>
        <v>0.1075268817204301</v>
      </c>
      <c r="Q46" s="35">
        <f>(Q44*$V$44+Q45*$V$45)/$V$46</f>
        <v>0</v>
      </c>
      <c r="R46" s="23">
        <f t="shared" ref="R46:W46" si="708">SUM(R44:R45)</f>
        <v>0</v>
      </c>
      <c r="S46" s="52">
        <f t="shared" si="708"/>
        <v>1488</v>
      </c>
      <c r="T46" s="41">
        <f t="shared" si="708"/>
        <v>3280</v>
      </c>
      <c r="U46" s="29">
        <f t="shared" si="708"/>
        <v>42</v>
      </c>
      <c r="V46" s="10">
        <f t="shared" si="708"/>
        <v>41</v>
      </c>
      <c r="W46" s="10">
        <f t="shared" si="708"/>
        <v>37</v>
      </c>
      <c r="AA46" s="28" t="s">
        <v>45</v>
      </c>
      <c r="AB46" s="10">
        <f>SUM(AB44:AB45)</f>
        <v>1488</v>
      </c>
      <c r="AC46" s="10">
        <f t="shared" ref="AC46:AE46" si="709">SUM(AC44:AC45)</f>
        <v>298.89999999999964</v>
      </c>
      <c r="AD46" s="10">
        <f t="shared" si="709"/>
        <v>1189.1000000000004</v>
      </c>
      <c r="AE46" s="10">
        <f t="shared" si="709"/>
        <v>0</v>
      </c>
      <c r="AF46" s="37">
        <f>(AF44*$AU$44+AF45*$AU$45)/$AU$46</f>
        <v>0</v>
      </c>
      <c r="AG46" s="10">
        <f t="shared" ref="AG46" si="710">SUM(AG44:AG45)</f>
        <v>0</v>
      </c>
      <c r="AH46" s="37">
        <f>(AH44*$AU$44+AH45*$AU$45)/$AU$46</f>
        <v>0</v>
      </c>
      <c r="AI46" s="10">
        <f t="shared" ref="AI46" si="711">SUM(AI44:AI45)</f>
        <v>0</v>
      </c>
      <c r="AJ46" s="37">
        <f>(AJ44*$AU$44+AJ45*$AU$45)/$AU$46</f>
        <v>0</v>
      </c>
      <c r="AK46" s="10">
        <f t="shared" ref="AK46" si="712">SUM(AK44:AK45)</f>
        <v>0</v>
      </c>
      <c r="AL46" s="37">
        <f>(AL44*$AU$44+AL45*$AU$45)/$AU$46</f>
        <v>1</v>
      </c>
      <c r="AM46" s="37">
        <f t="shared" ref="AM46:AP46" si="713">(AM44*$AU$44+AM45*$AU$45)/$AU$46</f>
        <v>1</v>
      </c>
      <c r="AN46" s="37">
        <f t="shared" si="713"/>
        <v>0</v>
      </c>
      <c r="AO46" s="37">
        <f t="shared" si="713"/>
        <v>0.17105953317597691</v>
      </c>
      <c r="AP46" s="37">
        <f t="shared" si="713"/>
        <v>0</v>
      </c>
      <c r="AQ46" s="10">
        <f t="shared" ref="AQ46:AR46" si="714">SUM(AQ44:AQ45)</f>
        <v>0</v>
      </c>
      <c r="AR46" s="52">
        <f t="shared" si="714"/>
        <v>1488</v>
      </c>
      <c r="AS46" s="52">
        <f>SUM(AS44:AS45)</f>
        <v>5218</v>
      </c>
      <c r="AT46" s="29">
        <f>SUM(AT44:AT45)</f>
        <v>42</v>
      </c>
      <c r="AU46" s="10">
        <f>SUM(AU44:AU45)</f>
        <v>41</v>
      </c>
      <c r="AV46" s="32">
        <f>SUM(AV44:AV45)</f>
        <v>36.684045881126238</v>
      </c>
      <c r="AZ46" s="28" t="s">
        <v>45</v>
      </c>
      <c r="BA46" s="11">
        <f>SUM(BA44:BA45)</f>
        <v>1440</v>
      </c>
      <c r="BB46" s="11">
        <f t="shared" ref="BB46" si="715">SUM(BB44:BB45)</f>
        <v>190.5</v>
      </c>
      <c r="BC46" s="11">
        <f>SUM(BC44:BC45)</f>
        <v>1249.5</v>
      </c>
      <c r="BD46" s="11">
        <f>SUM(BD44:BD45)</f>
        <v>0</v>
      </c>
      <c r="BE46" s="37">
        <f>(BE44*$BT44+BE45*$BT45)/$BT46</f>
        <v>0</v>
      </c>
      <c r="BF46" s="11">
        <f t="shared" ref="BF46:BJ46" si="716">SUM(BF44:BF45)</f>
        <v>0</v>
      </c>
      <c r="BG46" s="37">
        <f>(BG44*$BT44+BG45*$BT45)/$BT46</f>
        <v>0</v>
      </c>
      <c r="BH46" s="11">
        <f t="shared" si="716"/>
        <v>0</v>
      </c>
      <c r="BI46" s="37">
        <f>(BI44*$BT44+BI45*$BT45)/$BT46</f>
        <v>0</v>
      </c>
      <c r="BJ46" s="11">
        <f t="shared" si="716"/>
        <v>0</v>
      </c>
      <c r="BK46" s="37">
        <f>(BK44*$BT44+BK45*$BT45)/$BT46</f>
        <v>1</v>
      </c>
      <c r="BL46" s="37">
        <f>(BL44*$BT44+BL45*$BT45)/$BT46</f>
        <v>1</v>
      </c>
      <c r="BM46" s="37">
        <f>(BM44*$BT44+BM45*$BT45)/$BT46</f>
        <v>0</v>
      </c>
      <c r="BN46" s="37">
        <f>(BN44*$BT44+BN45*$BT45)/$BT46</f>
        <v>0.10494579945799457</v>
      </c>
      <c r="BO46" s="37">
        <f>(BO44*$BT44+BO45*$BT45)/$BT46</f>
        <v>0</v>
      </c>
      <c r="BP46" s="32">
        <f t="shared" ref="BP46:BR46" si="717">SUM(BP44:BP45)</f>
        <v>0</v>
      </c>
      <c r="BQ46" s="52">
        <f t="shared" si="717"/>
        <v>1440</v>
      </c>
      <c r="BR46" s="50">
        <f t="shared" si="717"/>
        <v>3098</v>
      </c>
      <c r="BS46" s="10">
        <f>SUM(BS44:BS45)</f>
        <v>42</v>
      </c>
      <c r="BT46" s="10">
        <f t="shared" ref="BT46:BU46" si="718">SUM(BT44:BT45)</f>
        <v>41</v>
      </c>
      <c r="BU46" s="32">
        <f t="shared" si="718"/>
        <v>34.476190476190474</v>
      </c>
      <c r="BY46" s="28" t="s">
        <v>45</v>
      </c>
      <c r="BZ46" s="52">
        <f>SUM(BZ44:BZ45)</f>
        <v>1403.56</v>
      </c>
      <c r="CA46" s="52">
        <f t="shared" ref="CA46" si="719">SUM(CA44:CA45)</f>
        <v>474.7</v>
      </c>
      <c r="CB46" s="11">
        <f>SUM(CB44:CB45)</f>
        <v>928.86</v>
      </c>
      <c r="CC46" s="11">
        <f t="shared" ref="CC46:CI46" si="720">SUM(CC44:CC45)</f>
        <v>84.44</v>
      </c>
      <c r="CD46" s="10"/>
      <c r="CE46" s="11">
        <f t="shared" si="720"/>
        <v>0</v>
      </c>
      <c r="CF46" s="10"/>
      <c r="CG46" s="11">
        <f t="shared" si="720"/>
        <v>0</v>
      </c>
      <c r="CH46" s="10"/>
      <c r="CI46" s="11">
        <f t="shared" si="720"/>
        <v>0</v>
      </c>
      <c r="CJ46" s="37">
        <f>(CJ44*$CS44+CJ45*$CS45)/$CS46</f>
        <v>0.94289929189614474</v>
      </c>
      <c r="CK46" s="37">
        <f t="shared" ref="CK46:CN46" si="721">(CK44*$CS44+CK45*$CS45)/$CS46</f>
        <v>0.94289929189614474</v>
      </c>
      <c r="CL46" s="37">
        <f t="shared" si="721"/>
        <v>0.15126022467881983</v>
      </c>
      <c r="CM46" s="37">
        <f t="shared" si="721"/>
        <v>0.23373983739837395</v>
      </c>
      <c r="CN46" s="37">
        <f t="shared" si="721"/>
        <v>0</v>
      </c>
      <c r="CO46" s="32">
        <f t="shared" ref="CO46:CQ46" si="722">SUM(CO44:CO45)</f>
        <v>2</v>
      </c>
      <c r="CP46" s="52">
        <f t="shared" si="722"/>
        <v>1488</v>
      </c>
      <c r="CQ46" s="11">
        <f t="shared" si="722"/>
        <v>7130</v>
      </c>
      <c r="CR46" s="10">
        <f>SUM(CR44:CR45)</f>
        <v>42</v>
      </c>
      <c r="CS46" s="10">
        <f t="shared" ref="CS46:CT46" si="723">SUM(CS44:CS45)</f>
        <v>41</v>
      </c>
      <c r="CT46" s="32">
        <f t="shared" si="723"/>
        <v>32</v>
      </c>
      <c r="CX46" s="28" t="s">
        <v>45</v>
      </c>
      <c r="DO46" s="52">
        <f t="shared" ref="DO46" si="724">SUM(DO44:DO45)</f>
        <v>0</v>
      </c>
      <c r="DQ46" s="29">
        <f>SUM(DQ44:DQ45)</f>
        <v>42</v>
      </c>
      <c r="DR46" s="10">
        <f t="shared" ref="DR46" si="725">SUM(DR44:DR45)</f>
        <v>41</v>
      </c>
      <c r="DW46" s="28" t="s">
        <v>45</v>
      </c>
      <c r="EN46" s="52">
        <f t="shared" ref="EN46" si="726">SUM(EN44:EN45)</f>
        <v>0</v>
      </c>
      <c r="EP46" s="29">
        <f>SUM(EP44:EP45)</f>
        <v>42</v>
      </c>
      <c r="EQ46" s="10">
        <f t="shared" ref="EQ46" si="727">SUM(EQ44:EQ45)</f>
        <v>41</v>
      </c>
      <c r="EV46" s="28" t="s">
        <v>45</v>
      </c>
      <c r="FM46" s="52">
        <f t="shared" ref="FM46" si="728">SUM(FM44:FM45)</f>
        <v>0</v>
      </c>
      <c r="FO46" s="29">
        <f>SUM(FO44:FO45)</f>
        <v>42</v>
      </c>
      <c r="FP46" s="10">
        <f t="shared" ref="FP46" si="729">SUM(FP44:FP45)</f>
        <v>41</v>
      </c>
      <c r="FU46" s="28" t="s">
        <v>45</v>
      </c>
      <c r="GL46" s="52">
        <f t="shared" ref="GL46" si="730">SUM(GL44:GL45)</f>
        <v>0</v>
      </c>
      <c r="GN46" s="29">
        <f>SUM(GN44:GN45)</f>
        <v>42</v>
      </c>
      <c r="GO46" s="10">
        <f t="shared" ref="GO46" si="731">SUM(GO44:GO45)</f>
        <v>41</v>
      </c>
      <c r="GT46" s="28" t="s">
        <v>45</v>
      </c>
      <c r="HK46" s="52">
        <f t="shared" ref="HK46" si="732">SUM(HK44:HK45)</f>
        <v>0</v>
      </c>
      <c r="HM46" s="29">
        <f>SUM(HM44:HM45)</f>
        <v>42</v>
      </c>
      <c r="HN46" s="10">
        <f t="shared" ref="HN46" si="733">SUM(HN44:HN45)</f>
        <v>41</v>
      </c>
      <c r="HS46" s="28" t="s">
        <v>45</v>
      </c>
      <c r="IJ46" s="52">
        <f t="shared" ref="IJ46" si="734">SUM(IJ44:IJ45)</f>
        <v>0</v>
      </c>
      <c r="IL46" s="29">
        <f>SUM(IL44:IL45)</f>
        <v>42</v>
      </c>
      <c r="IM46" s="10">
        <f t="shared" ref="IM46" si="735">SUM(IM44:IM45)</f>
        <v>41</v>
      </c>
      <c r="IR46" s="28" t="s">
        <v>45</v>
      </c>
      <c r="JI46" s="52">
        <f t="shared" ref="JI46" si="736">SUM(JI44:JI45)</f>
        <v>0</v>
      </c>
      <c r="JK46" s="29">
        <f>SUM(JK44:JK45)</f>
        <v>42</v>
      </c>
      <c r="JL46" s="10">
        <f t="shared" ref="JL46" si="737">SUM(JL44:JL45)</f>
        <v>41</v>
      </c>
      <c r="JQ46" s="28" t="s">
        <v>45</v>
      </c>
      <c r="KH46" s="52">
        <f t="shared" ref="KH46" si="738">SUM(KH44:KH45)</f>
        <v>0</v>
      </c>
      <c r="KJ46" s="29">
        <f>SUM(KJ44:KJ45)</f>
        <v>42</v>
      </c>
      <c r="KK46" s="10">
        <f t="shared" ref="KK46" si="739">SUM(KK44:KK45)</f>
        <v>41</v>
      </c>
    </row>
    <row r="47" spans="1:299" ht="14" x14ac:dyDescent="0.35">
      <c r="A47" s="17" t="s">
        <v>90</v>
      </c>
      <c r="B47" s="12" t="s">
        <v>91</v>
      </c>
      <c r="C47" s="19">
        <f>$B$4-F47-H47-J47</f>
        <v>744</v>
      </c>
      <c r="D47" s="19">
        <f>$B$4-E47-F47-H47-J47</f>
        <v>153.60000000000002</v>
      </c>
      <c r="E47" s="19">
        <v>590.4</v>
      </c>
      <c r="F47" s="2">
        <v>0</v>
      </c>
      <c r="G47" s="63">
        <f t="shared" ref="G47:G49" si="740">F47/$B$4</f>
        <v>0</v>
      </c>
      <c r="H47" s="2">
        <v>0</v>
      </c>
      <c r="I47" s="63">
        <f>H47/$B$4</f>
        <v>0</v>
      </c>
      <c r="J47" s="19">
        <v>0</v>
      </c>
      <c r="K47" s="63">
        <f>J47/$B$4</f>
        <v>0</v>
      </c>
      <c r="L47" s="2">
        <v>0</v>
      </c>
      <c r="M47" s="63">
        <f>C47/$B$4</f>
        <v>1</v>
      </c>
      <c r="N47" s="63">
        <f t="shared" ref="N47:N49" si="741">(C47-L47)/$B$4</f>
        <v>1</v>
      </c>
      <c r="O47" s="86">
        <f>IF((AND(D47=0,F47=0)),0,(F47+L47)/(D47+F47+L47))</f>
        <v>0</v>
      </c>
      <c r="P47" s="63">
        <f>T47/($B$4*V47)</f>
        <v>0.20051772202309837</v>
      </c>
      <c r="Q47" s="63">
        <f>L47/$B$4</f>
        <v>0</v>
      </c>
      <c r="R47" s="9">
        <v>0</v>
      </c>
      <c r="S47" s="9">
        <f>SUM(D47,E47,F47,H47,J47)</f>
        <v>744</v>
      </c>
      <c r="T47" s="44">
        <v>4028</v>
      </c>
      <c r="U47" s="2">
        <v>27</v>
      </c>
      <c r="V47" s="2">
        <v>27</v>
      </c>
      <c r="W47" s="2">
        <v>27</v>
      </c>
      <c r="X47" s="63">
        <f>SUM(G47,I47,K47,N47,Q47)</f>
        <v>1</v>
      </c>
      <c r="Z47" s="17" t="s">
        <v>90</v>
      </c>
      <c r="AA47" s="12" t="s">
        <v>91</v>
      </c>
      <c r="AB47" s="19">
        <f t="shared" ref="AB47:AB49" si="742">$AA$4-AE47-AG47-AI47</f>
        <v>744</v>
      </c>
      <c r="AC47" s="19">
        <f>$AA$4-AD47-AE47-AG47-AI47</f>
        <v>159.30000000000109</v>
      </c>
      <c r="AD47" s="2">
        <v>584.69999999999891</v>
      </c>
      <c r="AE47" s="2">
        <v>0</v>
      </c>
      <c r="AF47" s="63">
        <f t="shared" ref="AF47:AF49" si="743">AE47/$AA$4</f>
        <v>0</v>
      </c>
      <c r="AG47" s="2">
        <v>0</v>
      </c>
      <c r="AH47" s="63">
        <f t="shared" ref="AH47:AH49" si="744">AG47/$AA$4</f>
        <v>0</v>
      </c>
      <c r="AI47" s="2">
        <v>0</v>
      </c>
      <c r="AJ47" s="63">
        <f t="shared" ref="AJ47:AJ49" si="745">AI47/$AA$4</f>
        <v>0</v>
      </c>
      <c r="AK47" s="2">
        <v>0</v>
      </c>
      <c r="AL47" s="63">
        <f t="shared" ref="AL47:AL49" si="746">AB47/$AA$4</f>
        <v>1</v>
      </c>
      <c r="AM47" s="63">
        <f t="shared" ref="AM47:AM49" si="747">(AB47-AK47)/$AA$4</f>
        <v>1</v>
      </c>
      <c r="AN47" s="86">
        <f t="shared" ref="AN47:AN49" si="748">IF((AND(AC47=0,AE47=0)),0,(AE47+AK47)/(AC47+AE47+AK47))</f>
        <v>0</v>
      </c>
      <c r="AO47" s="63">
        <f t="shared" ref="AO47:AO49" si="749">AS47/($AA$4*AU47)</f>
        <v>0.20564516129032259</v>
      </c>
      <c r="AP47" s="63">
        <f t="shared" ref="AP47:AP49" si="750">AK47/$AA$4</f>
        <v>0</v>
      </c>
      <c r="AQ47" s="2">
        <v>0</v>
      </c>
      <c r="AR47" s="9">
        <f t="shared" si="377"/>
        <v>744</v>
      </c>
      <c r="AS47" s="13">
        <v>4131</v>
      </c>
      <c r="AT47" s="2">
        <v>27</v>
      </c>
      <c r="AU47" s="2">
        <v>27</v>
      </c>
      <c r="AV47" s="2">
        <v>27</v>
      </c>
      <c r="AW47" s="63">
        <f>SUM(AF47,AH47,AJ47,AM47,AP47)</f>
        <v>1</v>
      </c>
      <c r="AY47" s="17" t="s">
        <v>90</v>
      </c>
      <c r="AZ47" s="12" t="s">
        <v>91</v>
      </c>
      <c r="BA47" s="2">
        <f t="shared" ref="BA47:BA49" si="751">$AZ$4-BD47-BF47-BH47</f>
        <v>720</v>
      </c>
      <c r="BB47" s="2">
        <f t="shared" ref="BB47:BB49" si="752">$AZ$4-BC47-BD47-BF47-BH47</f>
        <v>64.299999999999272</v>
      </c>
      <c r="BC47" s="2">
        <f>'[37]UNIT DATA'!L20</f>
        <v>655.70000000000073</v>
      </c>
      <c r="BD47" s="2">
        <f>'[37]UNIT DATA'!M20</f>
        <v>0</v>
      </c>
      <c r="BE47" s="63">
        <f t="shared" ref="BE47:BE49" si="753">BD47/$AZ$4</f>
        <v>0</v>
      </c>
      <c r="BF47" s="2">
        <f>'[37]UNIT DATA'!N20</f>
        <v>0</v>
      </c>
      <c r="BG47" s="63">
        <f t="shared" ref="BG47:BG49" si="754">BF47/$AZ$4</f>
        <v>0</v>
      </c>
      <c r="BH47" s="2">
        <f>'[37]UNIT DATA'!O20</f>
        <v>0</v>
      </c>
      <c r="BI47" s="63">
        <f t="shared" ref="BI47:BI49" si="755">BH47/$AZ$4</f>
        <v>0</v>
      </c>
      <c r="BJ47" s="2">
        <f>'[37]UNIT DATA'!P20</f>
        <v>0</v>
      </c>
      <c r="BK47" s="63">
        <f>BA47/$AZ$4</f>
        <v>1</v>
      </c>
      <c r="BL47" s="63">
        <f>(BA47-BJ47)/$AZ$4</f>
        <v>1</v>
      </c>
      <c r="BM47" s="86">
        <f>IF((AND(BB47=0,BD47=0)),0,(BD47+BJ47)/(BB47+BD47+BJ47))</f>
        <v>0</v>
      </c>
      <c r="BN47" s="63">
        <f>BR47/($AZ$4*BT47)</f>
        <v>8.3539094650205759E-2</v>
      </c>
      <c r="BO47" s="63">
        <f>BJ47/$AZ$4</f>
        <v>0</v>
      </c>
      <c r="BP47" s="2">
        <f>'[37]UNIT DATA'!Q20</f>
        <v>0</v>
      </c>
      <c r="BQ47" s="9">
        <f t="shared" si="383"/>
        <v>720</v>
      </c>
      <c r="BR47" s="39">
        <f>'[37]UNIT DATA'!$F20</f>
        <v>1624</v>
      </c>
      <c r="BS47" s="2">
        <v>27</v>
      </c>
      <c r="BT47" s="2">
        <v>27</v>
      </c>
      <c r="BU47" s="2">
        <f>'[37]UNIT DATA'!$E20</f>
        <v>27</v>
      </c>
      <c r="BV47" s="63">
        <f>SUM(BE47,BG47,BI47,BL47,BO47)</f>
        <v>1</v>
      </c>
      <c r="BX47" s="17" t="s">
        <v>90</v>
      </c>
      <c r="BY47" s="12" t="s">
        <v>91</v>
      </c>
      <c r="BZ47" s="2">
        <f>$BY$4-CC47-CE47-CG47</f>
        <v>744</v>
      </c>
      <c r="CA47" s="2">
        <f>$BY$4-CB47-CC47-CE47-CG47</f>
        <v>207.10000000000002</v>
      </c>
      <c r="CB47" s="2">
        <f>'[38]UNIT DATA'!L20</f>
        <v>536.9</v>
      </c>
      <c r="CC47" s="2">
        <f>'[38]UNIT DATA'!M20</f>
        <v>0</v>
      </c>
      <c r="CD47" s="63">
        <f>CC47/$BY$4</f>
        <v>0</v>
      </c>
      <c r="CE47" s="2">
        <f>'[38]UNIT DATA'!N20</f>
        <v>0</v>
      </c>
      <c r="CF47" s="63">
        <f>CE47/$BY$4</f>
        <v>0</v>
      </c>
      <c r="CG47" s="2">
        <f>'[38]UNIT DATA'!O20</f>
        <v>0</v>
      </c>
      <c r="CH47" s="63">
        <f>CG47/$BY$4</f>
        <v>0</v>
      </c>
      <c r="CI47" s="2">
        <f>'[38]UNIT DATA'!P20</f>
        <v>0</v>
      </c>
      <c r="CJ47" s="63">
        <f>BZ47/$BY$4</f>
        <v>1</v>
      </c>
      <c r="CK47" s="63">
        <f>(BZ47-CI47)/$BY$4</f>
        <v>1</v>
      </c>
      <c r="CL47" s="86">
        <f>IF((AND(CA47=0,CC47=0)),0,(CC47+CI47)/(CA47+CC47+CI47))</f>
        <v>0</v>
      </c>
      <c r="CM47" s="63">
        <f>CQ47/($BY$4*CS47)</f>
        <v>0.26508363201911589</v>
      </c>
      <c r="CN47" s="63">
        <f>CI47/$BY$4</f>
        <v>0</v>
      </c>
      <c r="CO47" s="2">
        <f>'[38]UNIT DATA'!Q20</f>
        <v>0</v>
      </c>
      <c r="CP47" s="9">
        <f t="shared" si="393"/>
        <v>744</v>
      </c>
      <c r="CQ47" s="2">
        <f>'[38]UNIT DATA'!F20</f>
        <v>5325</v>
      </c>
      <c r="CR47" s="2">
        <v>27</v>
      </c>
      <c r="CS47" s="2">
        <v>27</v>
      </c>
      <c r="CT47" s="2">
        <f>'[38]UNIT DATA'!E20</f>
        <v>27</v>
      </c>
      <c r="CU47" s="63">
        <f>SUM(CD47,CF47,CH47,CK47,CN47)</f>
        <v>1</v>
      </c>
      <c r="CW47" s="17" t="s">
        <v>90</v>
      </c>
      <c r="CX47" s="12" t="s">
        <v>91</v>
      </c>
      <c r="DO47" s="9">
        <f t="shared" si="395"/>
        <v>0</v>
      </c>
      <c r="DQ47" s="2">
        <v>27</v>
      </c>
      <c r="DR47" s="2">
        <v>27</v>
      </c>
      <c r="DT47" s="63">
        <f>SUM(DC47,DE47,DG47,DJ47,DM47)</f>
        <v>0</v>
      </c>
      <c r="DV47" s="17" t="s">
        <v>90</v>
      </c>
      <c r="DW47" s="12" t="s">
        <v>91</v>
      </c>
      <c r="EN47" s="9">
        <f t="shared" si="397"/>
        <v>0</v>
      </c>
      <c r="EP47" s="2">
        <v>27</v>
      </c>
      <c r="EQ47" s="2">
        <v>27</v>
      </c>
      <c r="ES47" s="63">
        <f>SUM(EB47,ED47,EF47,EI47,EL47)</f>
        <v>0</v>
      </c>
      <c r="EU47" s="17" t="s">
        <v>90</v>
      </c>
      <c r="EV47" s="12" t="s">
        <v>91</v>
      </c>
      <c r="FM47" s="9">
        <f t="shared" si="399"/>
        <v>0</v>
      </c>
      <c r="FO47" s="2">
        <v>27</v>
      </c>
      <c r="FP47" s="2">
        <v>27</v>
      </c>
      <c r="FR47" s="63">
        <f>SUM(FA47,FC47,FE47,FH47,FK47)</f>
        <v>0</v>
      </c>
      <c r="FT47" s="17" t="s">
        <v>90</v>
      </c>
      <c r="FU47" s="12" t="s">
        <v>91</v>
      </c>
      <c r="GL47" s="9">
        <f t="shared" si="401"/>
        <v>0</v>
      </c>
      <c r="GN47" s="2">
        <v>27</v>
      </c>
      <c r="GO47" s="2">
        <v>27</v>
      </c>
      <c r="GQ47" s="63">
        <f>SUM(FZ47,GB47,GD47,GG47,GJ47)</f>
        <v>0</v>
      </c>
      <c r="GS47" s="17" t="s">
        <v>90</v>
      </c>
      <c r="GT47" s="12" t="s">
        <v>91</v>
      </c>
      <c r="HK47" s="9">
        <f t="shared" si="403"/>
        <v>0</v>
      </c>
      <c r="HM47" s="2">
        <v>27</v>
      </c>
      <c r="HN47" s="2">
        <v>27</v>
      </c>
      <c r="HP47" s="63">
        <f>SUM(GY47,HA47,HC47,HF47,HI47)</f>
        <v>0</v>
      </c>
      <c r="HR47" s="17" t="s">
        <v>90</v>
      </c>
      <c r="HS47" s="12" t="s">
        <v>91</v>
      </c>
      <c r="IJ47" s="9">
        <f t="shared" ref="IJ47:IJ49" si="756">SUM(HU47,HV47,HW47,HY47,IA47)</f>
        <v>0</v>
      </c>
      <c r="IL47" s="2">
        <v>27</v>
      </c>
      <c r="IM47" s="2">
        <v>27</v>
      </c>
      <c r="IO47" s="63">
        <f>SUM(HX47,HZ47,IB47,IE47,IH47)</f>
        <v>0</v>
      </c>
      <c r="IQ47" s="17" t="s">
        <v>90</v>
      </c>
      <c r="IR47" s="12" t="s">
        <v>91</v>
      </c>
      <c r="JI47" s="9">
        <f t="shared" ref="JI47:JI49" si="757">SUM(IT47,IU47,IV47,IX47,IZ47)</f>
        <v>0</v>
      </c>
      <c r="JK47" s="2">
        <v>27</v>
      </c>
      <c r="JL47" s="2">
        <v>27</v>
      </c>
      <c r="JN47" s="63">
        <f>SUM(IW47,IY47,JA47,JD47,JG47)</f>
        <v>0</v>
      </c>
      <c r="JP47" s="17" t="s">
        <v>90</v>
      </c>
      <c r="JQ47" s="12" t="s">
        <v>91</v>
      </c>
      <c r="KH47" s="9">
        <f t="shared" ref="KH47:KH49" si="758">SUM(JS47,JT47,JU47,JW47,JY47)</f>
        <v>0</v>
      </c>
      <c r="KJ47" s="2">
        <v>27</v>
      </c>
      <c r="KK47" s="2">
        <v>27</v>
      </c>
      <c r="KM47" s="63">
        <f>SUM(JV47,JX47,JZ47,KC47,KF47)</f>
        <v>0</v>
      </c>
    </row>
    <row r="48" spans="1:299" ht="14" x14ac:dyDescent="0.35">
      <c r="A48" s="17" t="s">
        <v>113</v>
      </c>
      <c r="B48" s="12" t="s">
        <v>92</v>
      </c>
      <c r="C48" s="19">
        <f t="shared" ref="C48:C49" si="759">$B$4-F48-H48-J48</f>
        <v>744</v>
      </c>
      <c r="D48" s="19">
        <f>$B$4-E48-F48-H48-J48</f>
        <v>153.10000000000002</v>
      </c>
      <c r="E48" s="19">
        <v>590.9</v>
      </c>
      <c r="F48" s="2">
        <v>0</v>
      </c>
      <c r="G48" s="63">
        <f t="shared" si="740"/>
        <v>0</v>
      </c>
      <c r="H48" s="2">
        <v>0</v>
      </c>
      <c r="I48" s="63">
        <f t="shared" ref="I48" si="760">H48/$B$4</f>
        <v>0</v>
      </c>
      <c r="J48" s="19">
        <v>0</v>
      </c>
      <c r="K48" s="63">
        <f t="shared" ref="K48" si="761">J48/$B$4</f>
        <v>0</v>
      </c>
      <c r="L48" s="2">
        <v>0</v>
      </c>
      <c r="M48" s="63">
        <f>C48/$B$4</f>
        <v>1</v>
      </c>
      <c r="N48" s="63">
        <f t="shared" si="741"/>
        <v>1</v>
      </c>
      <c r="O48" s="86">
        <f t="shared" ref="O48:O49" si="762">IF((AND(D48=0,F48=0)),0,(F48+L48)/(D48+F48+L48))</f>
        <v>0</v>
      </c>
      <c r="P48" s="63">
        <f t="shared" ref="P48:P49" si="763">T48/($B$4*V48)</f>
        <v>0.19942254082039029</v>
      </c>
      <c r="Q48" s="63">
        <f t="shared" ref="Q48:Q49" si="764">L48/$B$4</f>
        <v>0</v>
      </c>
      <c r="R48" s="9">
        <v>0</v>
      </c>
      <c r="S48" s="9">
        <f t="shared" ref="S48:S49" si="765">SUM(D48,E48,F48,H48,J48)</f>
        <v>744</v>
      </c>
      <c r="T48" s="44">
        <v>4006</v>
      </c>
      <c r="U48" s="2">
        <v>27</v>
      </c>
      <c r="V48" s="2">
        <v>27</v>
      </c>
      <c r="W48" s="2">
        <v>27</v>
      </c>
      <c r="X48" s="63">
        <f t="shared" ref="X48:X49" si="766">SUM(G48,I48,K48,N48,Q48)</f>
        <v>1</v>
      </c>
      <c r="Z48" s="17" t="s">
        <v>113</v>
      </c>
      <c r="AA48" s="12" t="s">
        <v>92</v>
      </c>
      <c r="AB48" s="19">
        <f t="shared" si="742"/>
        <v>744</v>
      </c>
      <c r="AC48" s="19">
        <f>$AA$4-AD48-AE48-AG48-AI48</f>
        <v>158.89999999999964</v>
      </c>
      <c r="AD48" s="2">
        <v>585.10000000000036</v>
      </c>
      <c r="AE48" s="2">
        <v>0</v>
      </c>
      <c r="AF48" s="63">
        <f t="shared" si="743"/>
        <v>0</v>
      </c>
      <c r="AG48" s="2">
        <v>0</v>
      </c>
      <c r="AH48" s="63">
        <f t="shared" si="744"/>
        <v>0</v>
      </c>
      <c r="AI48" s="2">
        <v>0</v>
      </c>
      <c r="AJ48" s="63">
        <f t="shared" si="745"/>
        <v>0</v>
      </c>
      <c r="AK48" s="2">
        <v>0</v>
      </c>
      <c r="AL48" s="63">
        <f t="shared" si="746"/>
        <v>1</v>
      </c>
      <c r="AM48" s="63">
        <f t="shared" si="747"/>
        <v>1</v>
      </c>
      <c r="AN48" s="86">
        <f t="shared" si="748"/>
        <v>0</v>
      </c>
      <c r="AO48" s="63">
        <f t="shared" si="749"/>
        <v>0.20743727598566308</v>
      </c>
      <c r="AP48" s="63">
        <f t="shared" si="750"/>
        <v>0</v>
      </c>
      <c r="AQ48" s="2">
        <v>0</v>
      </c>
      <c r="AR48" s="9">
        <f t="shared" si="377"/>
        <v>744</v>
      </c>
      <c r="AS48" s="13">
        <v>4167</v>
      </c>
      <c r="AT48" s="2">
        <v>27</v>
      </c>
      <c r="AU48" s="2">
        <v>27</v>
      </c>
      <c r="AV48" s="2">
        <v>27</v>
      </c>
      <c r="AW48" s="63">
        <f t="shared" ref="AW48:AW49" si="767">SUM(AF48,AH48,AJ48,AM48,AP48)</f>
        <v>1</v>
      </c>
      <c r="AY48" s="17" t="s">
        <v>113</v>
      </c>
      <c r="AZ48" s="12" t="s">
        <v>92</v>
      </c>
      <c r="BA48" s="2">
        <f t="shared" si="751"/>
        <v>720</v>
      </c>
      <c r="BB48" s="2">
        <f t="shared" si="752"/>
        <v>64.300000000001091</v>
      </c>
      <c r="BC48" s="2">
        <f>'[37]UNIT DATA'!L21</f>
        <v>655.69999999999891</v>
      </c>
      <c r="BD48" s="2">
        <f>'[37]UNIT DATA'!M21</f>
        <v>0</v>
      </c>
      <c r="BE48" s="63">
        <f t="shared" si="753"/>
        <v>0</v>
      </c>
      <c r="BF48" s="2">
        <f>'[37]UNIT DATA'!N21</f>
        <v>0</v>
      </c>
      <c r="BG48" s="63">
        <f t="shared" si="754"/>
        <v>0</v>
      </c>
      <c r="BH48" s="2">
        <f>'[37]UNIT DATA'!O21</f>
        <v>0</v>
      </c>
      <c r="BI48" s="63">
        <f t="shared" si="755"/>
        <v>0</v>
      </c>
      <c r="BJ48" s="2">
        <f>'[37]UNIT DATA'!P21</f>
        <v>0</v>
      </c>
      <c r="BK48" s="63">
        <f>BA48/$AZ$4</f>
        <v>1</v>
      </c>
      <c r="BL48" s="63">
        <f>(BA48-BJ48)/$AZ$4</f>
        <v>1</v>
      </c>
      <c r="BM48" s="86">
        <f t="shared" ref="BM48:BM49" si="768">IF((AND(BB48=0,BD48=0)),0,(BD48+BJ48)/(BB48+BD48+BJ48))</f>
        <v>0</v>
      </c>
      <c r="BN48" s="63">
        <f>BR48/($AZ$4*BT48)</f>
        <v>8.338477366255144E-2</v>
      </c>
      <c r="BO48" s="63">
        <f>BJ48/$AZ$4</f>
        <v>0</v>
      </c>
      <c r="BP48" s="2">
        <f>'[37]UNIT DATA'!Q21</f>
        <v>0</v>
      </c>
      <c r="BQ48" s="9">
        <f t="shared" si="383"/>
        <v>720</v>
      </c>
      <c r="BR48" s="39">
        <f>'[37]UNIT DATA'!$F21</f>
        <v>1621</v>
      </c>
      <c r="BS48" s="2">
        <v>27</v>
      </c>
      <c r="BT48" s="2">
        <v>27</v>
      </c>
      <c r="BU48" s="2">
        <f>'[37]UNIT DATA'!$E21</f>
        <v>27</v>
      </c>
      <c r="BV48" s="63">
        <f t="shared" ref="BV48:BV49" si="769">SUM(BE48,BG48,BI48,BL48,BO48)</f>
        <v>1</v>
      </c>
      <c r="BX48" s="17" t="s">
        <v>113</v>
      </c>
      <c r="BY48" s="12" t="s">
        <v>92</v>
      </c>
      <c r="BZ48" s="2">
        <f t="shared" ref="BZ48:BZ49" si="770">$BY$4-CC48-CE48-CG48</f>
        <v>744</v>
      </c>
      <c r="CA48" s="2">
        <f t="shared" ref="CA48:CA49" si="771">$BY$4-CB48-CC48-CE48-CG48</f>
        <v>207.5</v>
      </c>
      <c r="CB48" s="2">
        <f>'[38]UNIT DATA'!L21</f>
        <v>536.5</v>
      </c>
      <c r="CC48" s="2">
        <f>'[38]UNIT DATA'!M21</f>
        <v>0</v>
      </c>
      <c r="CD48" s="63">
        <f t="shared" ref="CD48:CD49" si="772">CC48/$BY$4</f>
        <v>0</v>
      </c>
      <c r="CE48" s="2">
        <f>'[38]UNIT DATA'!N21</f>
        <v>0</v>
      </c>
      <c r="CF48" s="63">
        <f t="shared" ref="CF48:CF49" si="773">CE48/$BY$4</f>
        <v>0</v>
      </c>
      <c r="CG48" s="2">
        <f>'[38]UNIT DATA'!O21</f>
        <v>0</v>
      </c>
      <c r="CH48" s="63">
        <f t="shared" ref="CH48:CH49" si="774">CG48/$BY$4</f>
        <v>0</v>
      </c>
      <c r="CI48" s="2">
        <f>'[38]UNIT DATA'!P21</f>
        <v>0</v>
      </c>
      <c r="CJ48" s="63">
        <f t="shared" ref="CJ48:CJ49" si="775">BZ48/$BY$4</f>
        <v>1</v>
      </c>
      <c r="CK48" s="63">
        <f t="shared" ref="CK48:CK49" si="776">(BZ48-CI48)/$BY$4</f>
        <v>1</v>
      </c>
      <c r="CL48" s="86">
        <f t="shared" ref="CL48:CL49" si="777">IF((AND(CA48=0,CC48=0)),0,(CC48+CI48)/(CA48+CC48+CI48))</f>
        <v>0</v>
      </c>
      <c r="CM48" s="63">
        <f t="shared" ref="CM48:CM49" si="778">CQ48/($BY$4*CS48)</f>
        <v>0.27140581441656708</v>
      </c>
      <c r="CN48" s="63">
        <f t="shared" ref="CN48:CN49" si="779">CI48/$BY$4</f>
        <v>0</v>
      </c>
      <c r="CO48" s="2">
        <f>'[38]UNIT DATA'!Q21</f>
        <v>0</v>
      </c>
      <c r="CP48" s="9">
        <f t="shared" si="393"/>
        <v>744</v>
      </c>
      <c r="CQ48" s="2">
        <f>'[38]UNIT DATA'!F21</f>
        <v>5452</v>
      </c>
      <c r="CR48" s="2">
        <v>27</v>
      </c>
      <c r="CS48" s="2">
        <v>27</v>
      </c>
      <c r="CT48" s="2">
        <f>'[38]UNIT DATA'!E21</f>
        <v>27</v>
      </c>
      <c r="CU48" s="63">
        <f t="shared" ref="CU48:CU49" si="780">SUM(CD48,CF48,CH48,CK48,CN48)</f>
        <v>1</v>
      </c>
      <c r="CW48" s="17" t="s">
        <v>113</v>
      </c>
      <c r="CX48" s="12" t="s">
        <v>92</v>
      </c>
      <c r="DO48" s="9">
        <f t="shared" si="395"/>
        <v>0</v>
      </c>
      <c r="DQ48" s="2">
        <v>27</v>
      </c>
      <c r="DR48" s="2">
        <v>27</v>
      </c>
      <c r="DT48" s="63">
        <f t="shared" ref="DT48:DT49" si="781">SUM(DC48,DE48,DG48,DJ48,DM48)</f>
        <v>0</v>
      </c>
      <c r="DV48" s="17" t="s">
        <v>113</v>
      </c>
      <c r="DW48" s="12" t="s">
        <v>92</v>
      </c>
      <c r="EN48" s="9">
        <f t="shared" si="397"/>
        <v>0</v>
      </c>
      <c r="EP48" s="2">
        <v>27</v>
      </c>
      <c r="EQ48" s="2">
        <v>27</v>
      </c>
      <c r="ES48" s="63">
        <f t="shared" ref="ES48:ES49" si="782">SUM(EB48,ED48,EF48,EI48,EL48)</f>
        <v>0</v>
      </c>
      <c r="EU48" s="17" t="s">
        <v>113</v>
      </c>
      <c r="EV48" s="12" t="s">
        <v>92</v>
      </c>
      <c r="FM48" s="9">
        <f t="shared" si="399"/>
        <v>0</v>
      </c>
      <c r="FO48" s="2">
        <v>27</v>
      </c>
      <c r="FP48" s="2">
        <v>27</v>
      </c>
      <c r="FR48" s="63">
        <f t="shared" ref="FR48:FR49" si="783">SUM(FA48,FC48,FE48,FH48,FK48)</f>
        <v>0</v>
      </c>
      <c r="FT48" s="17" t="s">
        <v>113</v>
      </c>
      <c r="FU48" s="12" t="s">
        <v>92</v>
      </c>
      <c r="GL48" s="9">
        <f t="shared" si="401"/>
        <v>0</v>
      </c>
      <c r="GN48" s="2">
        <v>27</v>
      </c>
      <c r="GO48" s="2">
        <v>27</v>
      </c>
      <c r="GQ48" s="63">
        <f t="shared" ref="GQ48:GQ49" si="784">SUM(FZ48,GB48,GD48,GG48,GJ48)</f>
        <v>0</v>
      </c>
      <c r="GS48" s="17" t="s">
        <v>113</v>
      </c>
      <c r="GT48" s="12" t="s">
        <v>92</v>
      </c>
      <c r="HK48" s="9">
        <f t="shared" si="403"/>
        <v>0</v>
      </c>
      <c r="HM48" s="2">
        <v>27</v>
      </c>
      <c r="HN48" s="2">
        <v>27</v>
      </c>
      <c r="HP48" s="63">
        <f t="shared" ref="HP48:HP49" si="785">SUM(GY48,HA48,HC48,HF48,HI48)</f>
        <v>0</v>
      </c>
      <c r="HR48" s="17" t="s">
        <v>113</v>
      </c>
      <c r="HS48" s="12" t="s">
        <v>92</v>
      </c>
      <c r="IJ48" s="9">
        <f t="shared" si="756"/>
        <v>0</v>
      </c>
      <c r="IL48" s="2">
        <v>27</v>
      </c>
      <c r="IM48" s="2">
        <v>27</v>
      </c>
      <c r="IO48" s="63">
        <f t="shared" ref="IO48:IO49" si="786">SUM(HX48,HZ48,IB48,IE48,IH48)</f>
        <v>0</v>
      </c>
      <c r="IQ48" s="17" t="s">
        <v>113</v>
      </c>
      <c r="IR48" s="12" t="s">
        <v>92</v>
      </c>
      <c r="JI48" s="9">
        <f t="shared" si="757"/>
        <v>0</v>
      </c>
      <c r="JK48" s="2">
        <v>27</v>
      </c>
      <c r="JL48" s="2">
        <v>27</v>
      </c>
      <c r="JN48" s="63">
        <f t="shared" ref="JN48:JN49" si="787">SUM(IW48,IY48,JA48,JD48,JG48)</f>
        <v>0</v>
      </c>
      <c r="JP48" s="17" t="s">
        <v>113</v>
      </c>
      <c r="JQ48" s="12" t="s">
        <v>92</v>
      </c>
      <c r="KH48" s="9">
        <f t="shared" si="758"/>
        <v>0</v>
      </c>
      <c r="KJ48" s="2">
        <v>27</v>
      </c>
      <c r="KK48" s="2">
        <v>27</v>
      </c>
      <c r="KM48" s="63">
        <f t="shared" ref="KM48:KM49" si="788">SUM(JV48,JX48,JZ48,KC48,KF48)</f>
        <v>0</v>
      </c>
    </row>
    <row r="49" spans="1:299" ht="14" x14ac:dyDescent="0.35">
      <c r="B49" s="12" t="s">
        <v>93</v>
      </c>
      <c r="C49" s="19">
        <f t="shared" si="759"/>
        <v>744</v>
      </c>
      <c r="D49" s="19">
        <f>$B$4-E49-F49-H49-J49</f>
        <v>152</v>
      </c>
      <c r="E49" s="2">
        <v>592</v>
      </c>
      <c r="F49" s="2">
        <v>0</v>
      </c>
      <c r="G49" s="63">
        <f t="shared" si="740"/>
        <v>0</v>
      </c>
      <c r="H49" s="2">
        <v>0</v>
      </c>
      <c r="I49" s="63">
        <f>H49/$B$4</f>
        <v>0</v>
      </c>
      <c r="J49" s="19">
        <v>0</v>
      </c>
      <c r="K49" s="63">
        <f>J49/$B$4</f>
        <v>0</v>
      </c>
      <c r="L49" s="2">
        <v>0</v>
      </c>
      <c r="M49" s="63">
        <f>C49/$B$4</f>
        <v>1</v>
      </c>
      <c r="N49" s="63">
        <f t="shared" si="741"/>
        <v>1</v>
      </c>
      <c r="O49" s="86">
        <f t="shared" si="762"/>
        <v>0</v>
      </c>
      <c r="P49" s="63">
        <f t="shared" si="763"/>
        <v>0.177021107128634</v>
      </c>
      <c r="Q49" s="63">
        <f t="shared" si="764"/>
        <v>0</v>
      </c>
      <c r="R49" s="9">
        <v>0</v>
      </c>
      <c r="S49" s="9">
        <f t="shared" si="765"/>
        <v>744</v>
      </c>
      <c r="T49" s="44">
        <v>3556</v>
      </c>
      <c r="U49" s="2">
        <v>27</v>
      </c>
      <c r="V49" s="2">
        <v>27</v>
      </c>
      <c r="W49" s="2">
        <v>27</v>
      </c>
      <c r="X49" s="63">
        <f t="shared" si="766"/>
        <v>1</v>
      </c>
      <c r="AA49" s="12" t="s">
        <v>93</v>
      </c>
      <c r="AB49" s="19">
        <f t="shared" si="742"/>
        <v>744</v>
      </c>
      <c r="AC49" s="19">
        <f>$AA$4-AD49-AE49-AG49-AI49</f>
        <v>149</v>
      </c>
      <c r="AD49" s="2">
        <v>595</v>
      </c>
      <c r="AE49" s="2">
        <v>0</v>
      </c>
      <c r="AF49" s="63">
        <f t="shared" si="743"/>
        <v>0</v>
      </c>
      <c r="AG49" s="2">
        <v>0</v>
      </c>
      <c r="AH49" s="63">
        <f t="shared" si="744"/>
        <v>0</v>
      </c>
      <c r="AI49" s="2">
        <v>0</v>
      </c>
      <c r="AJ49" s="63">
        <f t="shared" si="745"/>
        <v>0</v>
      </c>
      <c r="AK49" s="2">
        <v>0</v>
      </c>
      <c r="AL49" s="63">
        <f t="shared" si="746"/>
        <v>1</v>
      </c>
      <c r="AM49" s="63">
        <f t="shared" si="747"/>
        <v>1</v>
      </c>
      <c r="AN49" s="86">
        <f t="shared" si="748"/>
        <v>0</v>
      </c>
      <c r="AO49" s="63">
        <f t="shared" si="749"/>
        <v>0.17692154520111508</v>
      </c>
      <c r="AP49" s="63">
        <f t="shared" si="750"/>
        <v>0</v>
      </c>
      <c r="AQ49" s="2">
        <v>0</v>
      </c>
      <c r="AR49" s="9">
        <f t="shared" si="377"/>
        <v>744</v>
      </c>
      <c r="AS49" s="13">
        <v>3554</v>
      </c>
      <c r="AT49" s="2">
        <v>27</v>
      </c>
      <c r="AU49" s="2">
        <v>27</v>
      </c>
      <c r="AV49" s="2">
        <v>27</v>
      </c>
      <c r="AW49" s="63">
        <f t="shared" si="767"/>
        <v>1</v>
      </c>
      <c r="AZ49" s="12" t="s">
        <v>93</v>
      </c>
      <c r="BA49" s="2">
        <f t="shared" si="751"/>
        <v>720</v>
      </c>
      <c r="BB49" s="2">
        <f t="shared" si="752"/>
        <v>65.200000000000728</v>
      </c>
      <c r="BC49" s="2">
        <f>'[37]UNIT DATA'!L22</f>
        <v>654.79999999999927</v>
      </c>
      <c r="BD49" s="2">
        <f>'[37]UNIT DATA'!M22</f>
        <v>0</v>
      </c>
      <c r="BE49" s="63">
        <f t="shared" si="753"/>
        <v>0</v>
      </c>
      <c r="BF49" s="2">
        <f>'[37]UNIT DATA'!N22</f>
        <v>0</v>
      </c>
      <c r="BG49" s="63">
        <f t="shared" si="754"/>
        <v>0</v>
      </c>
      <c r="BH49" s="2">
        <f>'[37]UNIT DATA'!O22</f>
        <v>0</v>
      </c>
      <c r="BI49" s="63">
        <f t="shared" si="755"/>
        <v>0</v>
      </c>
      <c r="BJ49" s="2">
        <f>'[37]UNIT DATA'!P22</f>
        <v>0</v>
      </c>
      <c r="BK49" s="63">
        <f t="shared" ref="BK49" si="789">BA49/$AZ$4</f>
        <v>1</v>
      </c>
      <c r="BL49" s="63">
        <f t="shared" ref="BL49" si="790">(BA49-BJ49)/$AZ$4</f>
        <v>1</v>
      </c>
      <c r="BM49" s="86">
        <f t="shared" si="768"/>
        <v>0</v>
      </c>
      <c r="BN49" s="63">
        <f t="shared" ref="BN49" si="791">BR49/($AZ$4*BT49)</f>
        <v>7.9732510288065842E-2</v>
      </c>
      <c r="BO49" s="63">
        <f t="shared" ref="BO49" si="792">BJ49/$AZ$4</f>
        <v>0</v>
      </c>
      <c r="BP49" s="2">
        <f>'[37]UNIT DATA'!Q22</f>
        <v>0</v>
      </c>
      <c r="BQ49" s="9">
        <f t="shared" si="383"/>
        <v>720</v>
      </c>
      <c r="BR49" s="39">
        <f>'[37]UNIT DATA'!$F22</f>
        <v>1550</v>
      </c>
      <c r="BS49" s="2">
        <v>27</v>
      </c>
      <c r="BT49" s="2">
        <v>27</v>
      </c>
      <c r="BU49" s="2">
        <f>'[37]UNIT DATA'!$E22</f>
        <v>27</v>
      </c>
      <c r="BV49" s="63">
        <f t="shared" si="769"/>
        <v>1</v>
      </c>
      <c r="BY49" s="12" t="s">
        <v>93</v>
      </c>
      <c r="BZ49" s="2">
        <f t="shared" si="770"/>
        <v>744</v>
      </c>
      <c r="CA49" s="2">
        <f t="shared" si="771"/>
        <v>208.39999999999998</v>
      </c>
      <c r="CB49" s="2">
        <f>'[38]UNIT DATA'!L22</f>
        <v>535.6</v>
      </c>
      <c r="CC49" s="2">
        <f>'[38]UNIT DATA'!M22</f>
        <v>0</v>
      </c>
      <c r="CD49" s="63">
        <f t="shared" si="772"/>
        <v>0</v>
      </c>
      <c r="CE49" s="2">
        <f>'[38]UNIT DATA'!N22</f>
        <v>0</v>
      </c>
      <c r="CF49" s="63">
        <f t="shared" si="773"/>
        <v>0</v>
      </c>
      <c r="CG49" s="2">
        <f>'[38]UNIT DATA'!O22</f>
        <v>0</v>
      </c>
      <c r="CH49" s="63">
        <f t="shared" si="774"/>
        <v>0</v>
      </c>
      <c r="CI49" s="2">
        <f>'[38]UNIT DATA'!P22</f>
        <v>0</v>
      </c>
      <c r="CJ49" s="63">
        <f t="shared" si="775"/>
        <v>1</v>
      </c>
      <c r="CK49" s="63">
        <f t="shared" si="776"/>
        <v>1</v>
      </c>
      <c r="CL49" s="86">
        <f t="shared" si="777"/>
        <v>0</v>
      </c>
      <c r="CM49" s="63">
        <f t="shared" si="778"/>
        <v>0.25074671445639185</v>
      </c>
      <c r="CN49" s="63">
        <f t="shared" si="779"/>
        <v>0</v>
      </c>
      <c r="CO49" s="2">
        <f>'[38]UNIT DATA'!Q22</f>
        <v>0</v>
      </c>
      <c r="CP49" s="9">
        <f t="shared" si="393"/>
        <v>744</v>
      </c>
      <c r="CQ49" s="2">
        <f>'[38]UNIT DATA'!F22</f>
        <v>5037</v>
      </c>
      <c r="CR49" s="2">
        <v>27</v>
      </c>
      <c r="CS49" s="2">
        <v>27</v>
      </c>
      <c r="CT49" s="2">
        <f>'[38]UNIT DATA'!E22</f>
        <v>27</v>
      </c>
      <c r="CU49" s="63">
        <f t="shared" si="780"/>
        <v>1</v>
      </c>
      <c r="CX49" s="12" t="s">
        <v>93</v>
      </c>
      <c r="DO49" s="9">
        <f t="shared" si="395"/>
        <v>0</v>
      </c>
      <c r="DQ49" s="2">
        <v>27</v>
      </c>
      <c r="DR49" s="2">
        <v>27</v>
      </c>
      <c r="DT49" s="63">
        <f t="shared" si="781"/>
        <v>0</v>
      </c>
      <c r="DW49" s="12" t="s">
        <v>93</v>
      </c>
      <c r="EN49" s="9">
        <f t="shared" si="397"/>
        <v>0</v>
      </c>
      <c r="EP49" s="2">
        <v>27</v>
      </c>
      <c r="EQ49" s="2">
        <v>27</v>
      </c>
      <c r="ES49" s="63">
        <f t="shared" si="782"/>
        <v>0</v>
      </c>
      <c r="EV49" s="12" t="s">
        <v>93</v>
      </c>
      <c r="FM49" s="9">
        <f t="shared" si="399"/>
        <v>0</v>
      </c>
      <c r="FO49" s="2">
        <v>27</v>
      </c>
      <c r="FP49" s="2">
        <v>27</v>
      </c>
      <c r="FR49" s="63">
        <f t="shared" si="783"/>
        <v>0</v>
      </c>
      <c r="FU49" s="12" t="s">
        <v>93</v>
      </c>
      <c r="GL49" s="9">
        <f t="shared" si="401"/>
        <v>0</v>
      </c>
      <c r="GN49" s="2">
        <v>27</v>
      </c>
      <c r="GO49" s="2">
        <v>27</v>
      </c>
      <c r="GQ49" s="63">
        <f t="shared" si="784"/>
        <v>0</v>
      </c>
      <c r="GT49" s="12" t="s">
        <v>93</v>
      </c>
      <c r="HK49" s="9">
        <f t="shared" si="403"/>
        <v>0</v>
      </c>
      <c r="HM49" s="2">
        <v>27</v>
      </c>
      <c r="HN49" s="2">
        <v>27</v>
      </c>
      <c r="HP49" s="63">
        <f t="shared" si="785"/>
        <v>0</v>
      </c>
      <c r="HS49" s="12" t="s">
        <v>93</v>
      </c>
      <c r="IJ49" s="9">
        <f t="shared" si="756"/>
        <v>0</v>
      </c>
      <c r="IL49" s="2">
        <v>27</v>
      </c>
      <c r="IM49" s="2">
        <v>27</v>
      </c>
      <c r="IO49" s="63">
        <f t="shared" si="786"/>
        <v>0</v>
      </c>
      <c r="IR49" s="12" t="s">
        <v>93</v>
      </c>
      <c r="JI49" s="9">
        <f t="shared" si="757"/>
        <v>0</v>
      </c>
      <c r="JK49" s="2">
        <v>27</v>
      </c>
      <c r="JL49" s="2">
        <v>27</v>
      </c>
      <c r="JN49" s="63">
        <f t="shared" si="787"/>
        <v>0</v>
      </c>
      <c r="JQ49" s="12" t="s">
        <v>93</v>
      </c>
      <c r="KH49" s="9">
        <f t="shared" si="758"/>
        <v>0</v>
      </c>
      <c r="KJ49" s="2">
        <v>27</v>
      </c>
      <c r="KK49" s="2">
        <v>27</v>
      </c>
      <c r="KM49" s="63">
        <f t="shared" si="788"/>
        <v>0</v>
      </c>
    </row>
    <row r="50" spans="1:299" ht="14" hidden="1" x14ac:dyDescent="0.35">
      <c r="B50" s="28" t="s">
        <v>45</v>
      </c>
      <c r="C50" s="51">
        <f>SUM(C47:C49)</f>
        <v>2232</v>
      </c>
      <c r="D50" s="30">
        <f t="shared" ref="D50:L50" si="793">SUM(D47:D49)</f>
        <v>458.70000000000005</v>
      </c>
      <c r="E50" s="51">
        <f t="shared" si="793"/>
        <v>1773.3</v>
      </c>
      <c r="F50" s="29">
        <f t="shared" si="793"/>
        <v>0</v>
      </c>
      <c r="G50" s="35">
        <f>(G47*V47+G48*V48+G49*V49)/V50</f>
        <v>0</v>
      </c>
      <c r="H50" s="29">
        <f t="shared" si="793"/>
        <v>0</v>
      </c>
      <c r="I50" s="35">
        <f>(I47*V47+I48*V48+I49*V49)/V50</f>
        <v>0</v>
      </c>
      <c r="J50" s="30">
        <f>SUM(J47:J49)</f>
        <v>0</v>
      </c>
      <c r="K50" s="35">
        <f>(K47*V47+K48*V48+K49*V49)/V50</f>
        <v>0</v>
      </c>
      <c r="L50" s="29">
        <f t="shared" si="793"/>
        <v>0</v>
      </c>
      <c r="M50" s="35">
        <f>(M47*$V$47+M48*$V$48+M49*$V$49)/$V$50</f>
        <v>1</v>
      </c>
      <c r="N50" s="35">
        <f t="shared" ref="N50:Q50" si="794">(N47*$V$47+N48*$V$48+N49*$V$49)/$V$50</f>
        <v>1</v>
      </c>
      <c r="O50" s="35">
        <f t="shared" si="794"/>
        <v>0</v>
      </c>
      <c r="P50" s="35">
        <f t="shared" si="794"/>
        <v>0.19232045665737421</v>
      </c>
      <c r="Q50" s="35">
        <f t="shared" si="794"/>
        <v>0</v>
      </c>
      <c r="R50" s="23">
        <f t="shared" ref="R50:W50" si="795">SUM(R47:R49)</f>
        <v>0</v>
      </c>
      <c r="S50" s="52">
        <f t="shared" si="795"/>
        <v>2232</v>
      </c>
      <c r="T50" s="45">
        <f t="shared" si="795"/>
        <v>11590</v>
      </c>
      <c r="U50" s="29">
        <f t="shared" si="795"/>
        <v>81</v>
      </c>
      <c r="V50" s="29">
        <f t="shared" si="795"/>
        <v>81</v>
      </c>
      <c r="W50" s="29">
        <f t="shared" si="795"/>
        <v>81</v>
      </c>
      <c r="AA50" s="28" t="s">
        <v>45</v>
      </c>
      <c r="AB50" s="14">
        <f>SUM(AB47:AB49)</f>
        <v>2232</v>
      </c>
      <c r="AC50" s="10">
        <f t="shared" ref="AC50:AE50" si="796">SUM(AC47:AC49)</f>
        <v>467.20000000000073</v>
      </c>
      <c r="AD50" s="14">
        <f t="shared" si="796"/>
        <v>1764.7999999999993</v>
      </c>
      <c r="AE50" s="10">
        <f t="shared" si="796"/>
        <v>0</v>
      </c>
      <c r="AF50" s="37">
        <f>(AF47*$AU$47+AF48*$AU$48+AF49*$AU$49)/$AU$50</f>
        <v>0</v>
      </c>
      <c r="AG50" s="10">
        <f>SUM(AG47:AG49)</f>
        <v>0</v>
      </c>
      <c r="AH50" s="37">
        <f>(AH47*$AU$47+AH48*$AU$48+AH49*$AU$49)/$AU$50</f>
        <v>0</v>
      </c>
      <c r="AI50" s="10">
        <f>SUM(AI47:AI49)</f>
        <v>0</v>
      </c>
      <c r="AJ50" s="37">
        <f>(AJ47*$AU$47+AJ48*$AU$48+AJ49*$AU$49)/$AU$50</f>
        <v>0</v>
      </c>
      <c r="AK50" s="10">
        <f>SUM(AK47:AK49)</f>
        <v>0</v>
      </c>
      <c r="AL50" s="37">
        <f>(AL47*$AU$47+AL48*$AU$48+AL49*$AU$49)/$AU$50</f>
        <v>1</v>
      </c>
      <c r="AM50" s="37">
        <f t="shared" ref="AM50:AP50" si="797">(AM47*$AU$47+AM48*$AU$48+AM49*$AU$49)/$AU$50</f>
        <v>1</v>
      </c>
      <c r="AN50" s="37">
        <f t="shared" si="797"/>
        <v>0</v>
      </c>
      <c r="AO50" s="37">
        <f t="shared" si="797"/>
        <v>0.19666799415903358</v>
      </c>
      <c r="AP50" s="37">
        <f t="shared" si="797"/>
        <v>0</v>
      </c>
      <c r="AQ50" s="10">
        <f t="shared" ref="AQ50:AR50" si="798">SUM(AQ47:AQ49)</f>
        <v>0</v>
      </c>
      <c r="AR50" s="52">
        <f t="shared" si="798"/>
        <v>2232</v>
      </c>
      <c r="AS50" s="52">
        <f>SUM(AS47:AS49)</f>
        <v>11852</v>
      </c>
      <c r="AT50" s="29">
        <f>SUM(AT47:AT49)</f>
        <v>81</v>
      </c>
      <c r="AU50" s="29">
        <f>SUM(AU47:AU49)</f>
        <v>81</v>
      </c>
      <c r="AV50" s="29">
        <f>SUM(AV47:AV49)</f>
        <v>81</v>
      </c>
      <c r="AZ50" s="28" t="s">
        <v>45</v>
      </c>
      <c r="BA50" s="10">
        <f>SUM(BA47:BA49)</f>
        <v>2160</v>
      </c>
      <c r="BB50" s="10">
        <f t="shared" ref="BB50:BJ50" si="799">SUM(BB47:BB49)</f>
        <v>193.80000000000109</v>
      </c>
      <c r="BC50" s="10">
        <f t="shared" si="799"/>
        <v>1966.1999999999989</v>
      </c>
      <c r="BD50" s="10">
        <f t="shared" si="799"/>
        <v>0</v>
      </c>
      <c r="BE50" s="37">
        <f>(BE47*$BT47+BE48*$BT48+BE49*$BT49)/$BT50</f>
        <v>0</v>
      </c>
      <c r="BF50" s="10">
        <f t="shared" si="799"/>
        <v>0</v>
      </c>
      <c r="BG50" s="37">
        <f>(BG47*$BT47+BG48*$BT48+BG49*$BT49)/$BT50</f>
        <v>0</v>
      </c>
      <c r="BH50" s="10">
        <f t="shared" si="799"/>
        <v>0</v>
      </c>
      <c r="BI50" s="37">
        <f>(BI47*$BT47+BI48*$BT48+BI49*$BT49)/$BT50</f>
        <v>0</v>
      </c>
      <c r="BJ50" s="10">
        <f t="shared" si="799"/>
        <v>0</v>
      </c>
      <c r="BK50" s="37">
        <f>(BK47*$BT47+BK48*$BT48+BK49*$BT49)/$BT50</f>
        <v>1</v>
      </c>
      <c r="BL50" s="37">
        <f t="shared" ref="BL50:BO50" si="800">(BL47*$BT47+BL48*$BT48+BL49*$BT49)/$BT50</f>
        <v>1</v>
      </c>
      <c r="BM50" s="37">
        <f t="shared" si="800"/>
        <v>0</v>
      </c>
      <c r="BN50" s="37">
        <f t="shared" si="800"/>
        <v>8.2218792866941018E-2</v>
      </c>
      <c r="BO50" s="37">
        <f t="shared" si="800"/>
        <v>0</v>
      </c>
      <c r="BP50" s="10">
        <f t="shared" ref="BP50:BR50" si="801">SUM(BP47:BP49)</f>
        <v>0</v>
      </c>
      <c r="BQ50" s="52">
        <f t="shared" si="801"/>
        <v>2160</v>
      </c>
      <c r="BR50" s="50">
        <f t="shared" si="801"/>
        <v>4795</v>
      </c>
      <c r="BS50" s="10">
        <f>SUM(BS47:BS49)</f>
        <v>81</v>
      </c>
      <c r="BT50" s="10">
        <f t="shared" ref="BT50:BU50" si="802">SUM(BT47:BT49)</f>
        <v>81</v>
      </c>
      <c r="BU50" s="10">
        <f t="shared" si="802"/>
        <v>81</v>
      </c>
      <c r="BY50" s="28" t="s">
        <v>45</v>
      </c>
      <c r="BZ50" s="10">
        <f>SUM(BZ47:BZ49)</f>
        <v>2232</v>
      </c>
      <c r="CA50" s="10">
        <f t="shared" ref="CA50:CI50" si="803">SUM(CA47:CA49)</f>
        <v>623</v>
      </c>
      <c r="CB50" s="10">
        <f t="shared" si="803"/>
        <v>1609</v>
      </c>
      <c r="CC50" s="14">
        <f t="shared" si="803"/>
        <v>0</v>
      </c>
      <c r="CD50" s="37">
        <f>(CD47*$CS47+CD48*$CS48+CD49*$CS49)/$CS50</f>
        <v>0</v>
      </c>
      <c r="CE50" s="14">
        <f t="shared" si="803"/>
        <v>0</v>
      </c>
      <c r="CF50" s="37">
        <f>(CF47*$CS47+CF48*$CS48+CF49*$CS49)/$CS50</f>
        <v>0</v>
      </c>
      <c r="CG50" s="14">
        <f t="shared" si="803"/>
        <v>0</v>
      </c>
      <c r="CH50" s="37">
        <f>(CH47*$CS47+CH48*$CS48+CH49*$CS49)/$CS50</f>
        <v>0</v>
      </c>
      <c r="CI50" s="14">
        <f t="shared" si="803"/>
        <v>0</v>
      </c>
      <c r="CJ50" s="37">
        <f>(CJ47*$CS47+CJ48*$CS48+CJ49*$CS49)/$CS50</f>
        <v>1</v>
      </c>
      <c r="CK50" s="37">
        <f t="shared" ref="CK50:CN50" si="804">(CK47*$CS47+CK48*$CS48+CK49*$CS49)/$CS50</f>
        <v>1</v>
      </c>
      <c r="CL50" s="37">
        <f t="shared" si="804"/>
        <v>0</v>
      </c>
      <c r="CM50" s="37">
        <f t="shared" si="804"/>
        <v>0.26241205363069159</v>
      </c>
      <c r="CN50" s="37">
        <f t="shared" si="804"/>
        <v>0</v>
      </c>
      <c r="CO50" s="32">
        <f t="shared" ref="CO50:CQ50" si="805">SUM(CO47:CO49)</f>
        <v>0</v>
      </c>
      <c r="CP50" s="52">
        <f t="shared" si="805"/>
        <v>2232</v>
      </c>
      <c r="CQ50" s="14">
        <f t="shared" si="805"/>
        <v>15814</v>
      </c>
      <c r="CR50" s="10">
        <f>SUM(CR47:CR49)</f>
        <v>81</v>
      </c>
      <c r="CS50" s="10">
        <f t="shared" ref="CS50:CT50" si="806">SUM(CS47:CS49)</f>
        <v>81</v>
      </c>
      <c r="CT50" s="52">
        <f t="shared" si="806"/>
        <v>81</v>
      </c>
      <c r="CX50" s="28" t="s">
        <v>45</v>
      </c>
      <c r="DO50" s="52">
        <f t="shared" ref="DO50" si="807">SUM(DO47:DO49)</f>
        <v>0</v>
      </c>
      <c r="DQ50" s="29">
        <f>SUM(DQ47:DQ49)</f>
        <v>81</v>
      </c>
      <c r="DR50" s="10">
        <f t="shared" ref="DR50" si="808">SUM(DR47:DR49)</f>
        <v>81</v>
      </c>
      <c r="DW50" s="28" t="s">
        <v>45</v>
      </c>
      <c r="EN50" s="52">
        <f t="shared" ref="EN50" si="809">SUM(EN47:EN49)</f>
        <v>0</v>
      </c>
      <c r="EP50" s="29">
        <f>SUM(EP47:EP49)</f>
        <v>81</v>
      </c>
      <c r="EQ50" s="10">
        <f t="shared" ref="EQ50" si="810">SUM(EQ47:EQ49)</f>
        <v>81</v>
      </c>
      <c r="EV50" s="28" t="s">
        <v>45</v>
      </c>
      <c r="FM50" s="52">
        <f t="shared" ref="FM50" si="811">SUM(FM47:FM49)</f>
        <v>0</v>
      </c>
      <c r="FO50" s="29">
        <f>SUM(FO47:FO49)</f>
        <v>81</v>
      </c>
      <c r="FP50" s="10">
        <f t="shared" ref="FP50" si="812">SUM(FP47:FP49)</f>
        <v>81</v>
      </c>
      <c r="FU50" s="28" t="s">
        <v>45</v>
      </c>
      <c r="GL50" s="52">
        <f t="shared" ref="GL50" si="813">SUM(GL47:GL49)</f>
        <v>0</v>
      </c>
      <c r="GN50" s="29">
        <f>SUM(GN47:GN49)</f>
        <v>81</v>
      </c>
      <c r="GO50" s="10">
        <f t="shared" ref="GO50" si="814">SUM(GO47:GO49)</f>
        <v>81</v>
      </c>
      <c r="GT50" s="28" t="s">
        <v>45</v>
      </c>
      <c r="HK50" s="52">
        <f t="shared" ref="HK50" si="815">SUM(HK47:HK49)</f>
        <v>0</v>
      </c>
      <c r="HM50" s="29">
        <f>SUM(HM47:HM49)</f>
        <v>81</v>
      </c>
      <c r="HN50" s="10">
        <f t="shared" ref="HN50" si="816">SUM(HN47:HN49)</f>
        <v>81</v>
      </c>
      <c r="HS50" s="28" t="s">
        <v>45</v>
      </c>
      <c r="IJ50" s="52">
        <f t="shared" ref="IJ50" si="817">SUM(IJ47:IJ49)</f>
        <v>0</v>
      </c>
      <c r="IL50" s="29">
        <f>SUM(IL47:IL49)</f>
        <v>81</v>
      </c>
      <c r="IM50" s="10">
        <f t="shared" ref="IM50" si="818">SUM(IM47:IM49)</f>
        <v>81</v>
      </c>
      <c r="IR50" s="28" t="s">
        <v>45</v>
      </c>
      <c r="JI50" s="52">
        <f t="shared" ref="JI50" si="819">SUM(JI47:JI49)</f>
        <v>0</v>
      </c>
      <c r="JK50" s="29">
        <f>SUM(JK47:JK49)</f>
        <v>81</v>
      </c>
      <c r="JL50" s="10">
        <f t="shared" ref="JL50" si="820">SUM(JL47:JL49)</f>
        <v>81</v>
      </c>
      <c r="JQ50" s="28" t="s">
        <v>45</v>
      </c>
      <c r="KH50" s="52">
        <f t="shared" ref="KH50" si="821">SUM(KH47:KH49)</f>
        <v>0</v>
      </c>
      <c r="KJ50" s="29">
        <f>SUM(KJ47:KJ49)</f>
        <v>81</v>
      </c>
      <c r="KK50" s="10">
        <f t="shared" ref="KK50" si="822">SUM(KK47:KK49)</f>
        <v>81</v>
      </c>
    </row>
    <row r="51" spans="1:299" ht="14" x14ac:dyDescent="0.35">
      <c r="A51" s="17" t="s">
        <v>70</v>
      </c>
      <c r="B51" s="12" t="s">
        <v>71</v>
      </c>
      <c r="C51" s="19">
        <f>$B$4-F51-H51-J51</f>
        <v>738.13</v>
      </c>
      <c r="D51" s="19">
        <f t="shared" ref="D51:D52" si="823">$B$4-E51-F51-H51-J51</f>
        <v>370.63</v>
      </c>
      <c r="E51" s="19">
        <v>367.5</v>
      </c>
      <c r="F51" s="2">
        <v>5.87</v>
      </c>
      <c r="G51" s="63">
        <f t="shared" ref="G51:G52" si="824">F51/$B$4</f>
        <v>7.88978494623656E-3</v>
      </c>
      <c r="H51" s="2">
        <v>0</v>
      </c>
      <c r="I51" s="63">
        <f t="shared" ref="I51:I52" si="825">H51/$B$4</f>
        <v>0</v>
      </c>
      <c r="J51" s="19">
        <v>0</v>
      </c>
      <c r="K51" s="63">
        <f t="shared" ref="K51:K52" si="826">J51/$B$4</f>
        <v>0</v>
      </c>
      <c r="L51" s="2">
        <v>0</v>
      </c>
      <c r="M51" s="63">
        <f>C51/$B$4</f>
        <v>0.9921102150537634</v>
      </c>
      <c r="N51" s="63">
        <f t="shared" ref="N51:N52" si="827">(C51-L51)/$B$4</f>
        <v>0.9921102150537634</v>
      </c>
      <c r="O51" s="86">
        <f>IF((AND(D51=0,F51=0)),0,(F51+L51)/(D51+F51+L51))</f>
        <v>1.5590969455511288E-2</v>
      </c>
      <c r="P51" s="63">
        <f>T51/($B$4*V51)</f>
        <v>0.37679675747952529</v>
      </c>
      <c r="Q51" s="63">
        <f>L51/$B$4</f>
        <v>0</v>
      </c>
      <c r="R51" s="9">
        <v>1</v>
      </c>
      <c r="S51" s="9">
        <f>SUM(D51,E51,F51,H51,J51)</f>
        <v>744</v>
      </c>
      <c r="T51" s="46">
        <v>21642</v>
      </c>
      <c r="U51" s="2">
        <v>82.5</v>
      </c>
      <c r="V51" s="2">
        <v>77.2</v>
      </c>
      <c r="W51" s="2">
        <v>77.2</v>
      </c>
      <c r="X51" s="63">
        <f>SUM(G51,I51,K51,N51,Q51)</f>
        <v>1</v>
      </c>
      <c r="Z51" s="17" t="s">
        <v>70</v>
      </c>
      <c r="AA51" s="12" t="s">
        <v>71</v>
      </c>
      <c r="AB51" s="19">
        <f t="shared" ref="AB51:AB52" si="828">$AA$4-AE51-AG51-AI51</f>
        <v>744</v>
      </c>
      <c r="AC51" s="19">
        <f>$AA$4-AD51-AE51-AG51-AI51</f>
        <v>415.28</v>
      </c>
      <c r="AD51" s="2">
        <v>328.72</v>
      </c>
      <c r="AE51" s="2">
        <v>0</v>
      </c>
      <c r="AF51" s="63">
        <f t="shared" ref="AF51:AF52" si="829">AE51/$AA$4</f>
        <v>0</v>
      </c>
      <c r="AG51" s="2">
        <v>0</v>
      </c>
      <c r="AH51" s="63">
        <f t="shared" ref="AH51:AH52" si="830">AG51/$AA$4</f>
        <v>0</v>
      </c>
      <c r="AI51" s="2">
        <v>0</v>
      </c>
      <c r="AJ51" s="63">
        <f t="shared" ref="AJ51:AJ52" si="831">AI51/$AA$4</f>
        <v>0</v>
      </c>
      <c r="AK51" s="2">
        <v>0</v>
      </c>
      <c r="AL51" s="63">
        <f t="shared" ref="AL51:AL52" si="832">AB51/$AA$4</f>
        <v>1</v>
      </c>
      <c r="AM51" s="63">
        <f t="shared" ref="AM51:AM52" si="833">(AB51-AK51)/$AA$4</f>
        <v>1</v>
      </c>
      <c r="AN51" s="86">
        <f t="shared" ref="AN51:AN52" si="834">IF((AND(AC51=0,AE51=0)),0,(AE51+AK51)/(AC51+AE51+AK51))</f>
        <v>0</v>
      </c>
      <c r="AO51" s="63">
        <f t="shared" ref="AO51:AO52" si="835">AS51/($AA$4*AU51)</f>
        <v>0.41271449662933868</v>
      </c>
      <c r="AP51" s="63">
        <f t="shared" ref="AP51:AP52" si="836">AK51/$AA$4</f>
        <v>0</v>
      </c>
      <c r="AQ51" s="2">
        <v>0</v>
      </c>
      <c r="AR51" s="9">
        <f t="shared" si="377"/>
        <v>744</v>
      </c>
      <c r="AS51" s="13">
        <v>23705</v>
      </c>
      <c r="AT51" s="2">
        <v>82.5</v>
      </c>
      <c r="AU51" s="2">
        <v>77.2</v>
      </c>
      <c r="AV51" s="2">
        <v>77.2</v>
      </c>
      <c r="AW51" s="63">
        <f>SUM(AF51,AH51,AJ51,AM51,AP51)</f>
        <v>1</v>
      </c>
      <c r="AY51" s="17" t="s">
        <v>70</v>
      </c>
      <c r="AZ51" s="12" t="s">
        <v>71</v>
      </c>
      <c r="BA51" s="2">
        <f t="shared" ref="BA51:BA52" si="837">$AZ$4-BD51-BF51-BH51</f>
        <v>720</v>
      </c>
      <c r="BB51" s="2">
        <f t="shared" ref="BB51:BB52" si="838">$AZ$4-BC51-BD51-BF51-BH51</f>
        <v>234.77999999999997</v>
      </c>
      <c r="BC51" s="2">
        <f>'[39]UNIT DATA'!L2</f>
        <v>485.22</v>
      </c>
      <c r="BD51" s="2">
        <f>'[39]UNIT DATA'!M2</f>
        <v>0</v>
      </c>
      <c r="BE51" s="63">
        <f t="shared" ref="BE51:BE52" si="839">BD51/$AZ$4</f>
        <v>0</v>
      </c>
      <c r="BF51" s="2">
        <f>'[39]UNIT DATA'!N2</f>
        <v>0</v>
      </c>
      <c r="BG51" s="63">
        <f t="shared" ref="BG51:BG52" si="840">BF51/$AZ$4</f>
        <v>0</v>
      </c>
      <c r="BH51" s="2">
        <f>'[39]UNIT DATA'!O2</f>
        <v>0</v>
      </c>
      <c r="BI51" s="63">
        <f t="shared" ref="BI51:BI52" si="841">BH51/$AZ$4</f>
        <v>0</v>
      </c>
      <c r="BJ51" s="2">
        <f>'[39]UNIT DATA'!P2</f>
        <v>0</v>
      </c>
      <c r="BK51" s="63">
        <f>BA51/$AZ$4</f>
        <v>1</v>
      </c>
      <c r="BL51" s="63">
        <f>(BA51-BJ51)/$AZ$4</f>
        <v>1</v>
      </c>
      <c r="BM51" s="86">
        <f>IF((AND(BB51=0,BD51=0)),0,(BD51+BJ51)/(BB51+BD51+BJ51))</f>
        <v>0</v>
      </c>
      <c r="BN51" s="63">
        <f>BR51/($AZ$4*BT51)</f>
        <v>0.23236902705814622</v>
      </c>
      <c r="BO51" s="63">
        <f>BJ51/$AZ$4</f>
        <v>0</v>
      </c>
      <c r="BP51" s="2">
        <f>'[39]UNIT DATA'!Q2</f>
        <v>0</v>
      </c>
      <c r="BQ51" s="9">
        <f t="shared" si="383"/>
        <v>720</v>
      </c>
      <c r="BR51" s="44">
        <f>'[39]UNIT DATA'!F2</f>
        <v>12916</v>
      </c>
      <c r="BS51" s="2">
        <v>82.5</v>
      </c>
      <c r="BT51" s="2">
        <v>77.2</v>
      </c>
      <c r="BU51" s="2">
        <f>'[39]UNIT DATA'!$E2</f>
        <v>77.2</v>
      </c>
      <c r="BV51" s="63">
        <f>SUM(BE51,BG51,BI51,BL51,BO51)</f>
        <v>1</v>
      </c>
      <c r="BX51" s="17" t="s">
        <v>70</v>
      </c>
      <c r="BY51" s="12" t="s">
        <v>71</v>
      </c>
      <c r="BZ51" s="2">
        <f>$BY$4-CC51-CE51-CG51</f>
        <v>734.42</v>
      </c>
      <c r="CA51" s="2">
        <f>$BY$4-CB51-CC51-CE51-CG51</f>
        <v>475.3</v>
      </c>
      <c r="CB51" s="2">
        <f>'[40]UNIT DATA'!L2</f>
        <v>259.12</v>
      </c>
      <c r="CC51" s="2">
        <f>'[40]UNIT DATA'!M2</f>
        <v>2.7</v>
      </c>
      <c r="CD51" s="63">
        <f>CC51/$BY$4</f>
        <v>3.6290322580645163E-3</v>
      </c>
      <c r="CE51" s="2">
        <f>'[40]UNIT DATA'!$N2</f>
        <v>0</v>
      </c>
      <c r="CF51" s="63">
        <f>CE51/$BY$4</f>
        <v>0</v>
      </c>
      <c r="CG51" s="2">
        <f>'[40]UNIT DATA'!$O2</f>
        <v>6.88</v>
      </c>
      <c r="CH51" s="63">
        <f>CG51/$BY$4</f>
        <v>9.2473118279569888E-3</v>
      </c>
      <c r="CI51" s="2">
        <f>'[40]UNIT DATA'!$P2</f>
        <v>0</v>
      </c>
      <c r="CJ51" s="63">
        <f t="shared" ref="CJ51:CJ52" si="842">BZ51/$BY$4</f>
        <v>0.98712365591397844</v>
      </c>
      <c r="CK51" s="63">
        <f t="shared" ref="CK51:CK52" si="843">(BZ51-CI51)/$BY$4</f>
        <v>0.98712365591397844</v>
      </c>
      <c r="CL51" s="86">
        <f t="shared" ref="CL51:CL52" si="844">IF((AND(CA51=0,CC51=0)),0,(CC51+CI51)/(CA51+CC51+CI51))</f>
        <v>5.6485355648535568E-3</v>
      </c>
      <c r="CM51" s="63">
        <f t="shared" ref="CM51:CM52" si="845">CQ51/($BY$4*CS51)</f>
        <v>0.47751615688896315</v>
      </c>
      <c r="CN51" s="63">
        <f t="shared" ref="CN51:CN52" si="846">CI51/$BY$4</f>
        <v>0</v>
      </c>
      <c r="CO51" s="2">
        <f>'[40]UNIT DATA'!$Q2</f>
        <v>1</v>
      </c>
      <c r="CP51" s="9">
        <f t="shared" si="393"/>
        <v>744.00000000000011</v>
      </c>
      <c r="CQ51" s="2">
        <f>'[40]UNIT DATA'!$F2</f>
        <v>27427</v>
      </c>
      <c r="CR51" s="2">
        <v>82.5</v>
      </c>
      <c r="CS51" s="2">
        <v>77.2</v>
      </c>
      <c r="CT51" s="2">
        <f>'[40]UNIT DATA'!$E2</f>
        <v>77</v>
      </c>
      <c r="CU51" s="63">
        <f>SUM(CD51,CF51,CH51,CK51,CN51)</f>
        <v>0.99999999999999989</v>
      </c>
      <c r="CW51" s="17" t="s">
        <v>70</v>
      </c>
      <c r="CX51" s="12" t="s">
        <v>71</v>
      </c>
      <c r="DO51" s="9">
        <f t="shared" si="395"/>
        <v>0</v>
      </c>
      <c r="DQ51" s="2">
        <v>82.5</v>
      </c>
      <c r="DR51" s="2">
        <v>77.2</v>
      </c>
      <c r="DT51" s="63">
        <f>SUM(DC51,DE51,DG51,DJ51,DM51)</f>
        <v>0</v>
      </c>
      <c r="DV51" s="17" t="s">
        <v>70</v>
      </c>
      <c r="DW51" s="12" t="s">
        <v>71</v>
      </c>
      <c r="EN51" s="9">
        <f t="shared" si="397"/>
        <v>0</v>
      </c>
      <c r="EP51" s="2">
        <v>82.5</v>
      </c>
      <c r="EQ51" s="2">
        <v>77.2</v>
      </c>
      <c r="ES51" s="63">
        <f>SUM(EB51,ED51,EF51,EI51,EL51)</f>
        <v>0</v>
      </c>
      <c r="EU51" s="17" t="s">
        <v>70</v>
      </c>
      <c r="EV51" s="12" t="s">
        <v>71</v>
      </c>
      <c r="FM51" s="9">
        <f t="shared" si="399"/>
        <v>0</v>
      </c>
      <c r="FO51" s="2">
        <v>82.5</v>
      </c>
      <c r="FP51" s="2">
        <v>77.2</v>
      </c>
      <c r="FR51" s="63">
        <f>SUM(FA51,FC51,FE51,FH51,FK51)</f>
        <v>0</v>
      </c>
      <c r="FT51" s="17" t="s">
        <v>70</v>
      </c>
      <c r="FU51" s="12" t="s">
        <v>71</v>
      </c>
      <c r="GL51" s="9">
        <f t="shared" si="401"/>
        <v>0</v>
      </c>
      <c r="GN51" s="2">
        <v>82.5</v>
      </c>
      <c r="GO51" s="2">
        <v>77.2</v>
      </c>
      <c r="GQ51" s="63">
        <f>SUM(FZ51,GB51,GD51,GG51,GJ51)</f>
        <v>0</v>
      </c>
      <c r="GS51" s="17" t="s">
        <v>70</v>
      </c>
      <c r="GT51" s="12" t="s">
        <v>71</v>
      </c>
      <c r="HK51" s="9">
        <f t="shared" si="403"/>
        <v>0</v>
      </c>
      <c r="HM51" s="2">
        <v>82.5</v>
      </c>
      <c r="HN51" s="2">
        <v>77.2</v>
      </c>
      <c r="HP51" s="63">
        <f>SUM(GY51,HA51,HC51,HF51,HI51)</f>
        <v>0</v>
      </c>
      <c r="HR51" s="17" t="s">
        <v>70</v>
      </c>
      <c r="HS51" s="12" t="s">
        <v>71</v>
      </c>
      <c r="IJ51" s="9">
        <f t="shared" ref="IJ51:IJ52" si="847">SUM(HU51,HV51,HW51,HY51,IA51)</f>
        <v>0</v>
      </c>
      <c r="IL51" s="2">
        <v>82.5</v>
      </c>
      <c r="IM51" s="2">
        <v>77.2</v>
      </c>
      <c r="IO51" s="63">
        <f>SUM(HX51,HZ51,IB51,IE51,IH51)</f>
        <v>0</v>
      </c>
      <c r="IQ51" s="17" t="s">
        <v>70</v>
      </c>
      <c r="IR51" s="12" t="s">
        <v>71</v>
      </c>
      <c r="JI51" s="9">
        <f t="shared" ref="JI51:JI52" si="848">SUM(IT51,IU51,IV51,IX51,IZ51)</f>
        <v>0</v>
      </c>
      <c r="JK51" s="2">
        <v>82.5</v>
      </c>
      <c r="JL51" s="2">
        <v>77.2</v>
      </c>
      <c r="JN51" s="63">
        <f>SUM(IW51,IY51,JA51,JD51,JG51)</f>
        <v>0</v>
      </c>
      <c r="JP51" s="17" t="s">
        <v>70</v>
      </c>
      <c r="JQ51" s="12" t="s">
        <v>71</v>
      </c>
      <c r="KH51" s="9">
        <f t="shared" ref="KH51:KH52" si="849">SUM(JS51,JT51,JU51,JW51,JY51)</f>
        <v>0</v>
      </c>
      <c r="KJ51" s="2">
        <v>82.5</v>
      </c>
      <c r="KK51" s="2">
        <v>77.2</v>
      </c>
      <c r="KM51" s="63">
        <f>SUM(JV51,JX51,JZ51,KC51,KF51)</f>
        <v>0</v>
      </c>
    </row>
    <row r="52" spans="1:299" ht="14" x14ac:dyDescent="0.35">
      <c r="B52" s="12" t="s">
        <v>72</v>
      </c>
      <c r="C52" s="19">
        <f t="shared" ref="C52" si="850">$B$4-F52-H52-J52</f>
        <v>0</v>
      </c>
      <c r="D52" s="19">
        <f t="shared" si="823"/>
        <v>0</v>
      </c>
      <c r="E52" s="2">
        <v>0</v>
      </c>
      <c r="F52" s="2">
        <v>744</v>
      </c>
      <c r="G52" s="63">
        <f t="shared" si="824"/>
        <v>1</v>
      </c>
      <c r="H52" s="2">
        <v>0</v>
      </c>
      <c r="I52" s="63">
        <f t="shared" si="825"/>
        <v>0</v>
      </c>
      <c r="J52" s="19">
        <v>0</v>
      </c>
      <c r="K52" s="63">
        <f t="shared" si="826"/>
        <v>0</v>
      </c>
      <c r="L52" s="2">
        <v>0</v>
      </c>
      <c r="M52" s="63">
        <f>C52/$B$4</f>
        <v>0</v>
      </c>
      <c r="N52" s="63">
        <f t="shared" si="827"/>
        <v>0</v>
      </c>
      <c r="O52" s="86">
        <f t="shared" ref="O52" si="851">IF((AND(D52=0,F52=0)),0,(F52+L52)/(D52+F52+L52))</f>
        <v>1</v>
      </c>
      <c r="P52" s="63">
        <f t="shared" ref="P52" si="852">T52/($B$4*V52)</f>
        <v>0</v>
      </c>
      <c r="Q52" s="63">
        <f t="shared" ref="Q52" si="853">L52/$B$4</f>
        <v>0</v>
      </c>
      <c r="R52" s="9">
        <v>0</v>
      </c>
      <c r="S52" s="9">
        <f t="shared" ref="S52" si="854">SUM(D52,E52,F52,H52,J52)</f>
        <v>744</v>
      </c>
      <c r="T52" s="33">
        <v>0</v>
      </c>
      <c r="U52" s="2">
        <v>82.5</v>
      </c>
      <c r="V52" s="2">
        <v>74.599999999999994</v>
      </c>
      <c r="W52" s="2">
        <v>0</v>
      </c>
      <c r="X52" s="63">
        <f t="shared" ref="X52" si="855">SUM(G52,I52,K52,N52,Q52)</f>
        <v>1</v>
      </c>
      <c r="AA52" s="12" t="s">
        <v>72</v>
      </c>
      <c r="AB52" s="19">
        <f t="shared" si="828"/>
        <v>0</v>
      </c>
      <c r="AC52" s="19">
        <f>$AA$4-AD52-AE52-AG52-AI52</f>
        <v>0</v>
      </c>
      <c r="AD52" s="2">
        <v>0</v>
      </c>
      <c r="AE52" s="2">
        <v>744</v>
      </c>
      <c r="AF52" s="63">
        <f t="shared" si="829"/>
        <v>1</v>
      </c>
      <c r="AG52" s="2">
        <v>0</v>
      </c>
      <c r="AH52" s="63">
        <f t="shared" si="830"/>
        <v>0</v>
      </c>
      <c r="AI52" s="2">
        <v>0</v>
      </c>
      <c r="AJ52" s="63">
        <f t="shared" si="831"/>
        <v>0</v>
      </c>
      <c r="AK52" s="2">
        <v>0</v>
      </c>
      <c r="AL52" s="63">
        <f t="shared" si="832"/>
        <v>0</v>
      </c>
      <c r="AM52" s="63">
        <f t="shared" si="833"/>
        <v>0</v>
      </c>
      <c r="AN52" s="86">
        <f t="shared" si="834"/>
        <v>1</v>
      </c>
      <c r="AO52" s="63">
        <f t="shared" si="835"/>
        <v>0</v>
      </c>
      <c r="AP52" s="63">
        <f t="shared" si="836"/>
        <v>0</v>
      </c>
      <c r="AQ52" s="2">
        <v>0</v>
      </c>
      <c r="AR52" s="9">
        <f t="shared" si="377"/>
        <v>744</v>
      </c>
      <c r="AS52" s="2">
        <v>0</v>
      </c>
      <c r="AT52" s="2">
        <v>82.5</v>
      </c>
      <c r="AU52" s="2">
        <v>74.599999999999994</v>
      </c>
      <c r="AV52" s="2">
        <v>0</v>
      </c>
      <c r="AW52" s="63">
        <f>SUM(AF52,AH52,AJ52,AM52,AP52)</f>
        <v>1</v>
      </c>
      <c r="AZ52" s="12" t="s">
        <v>72</v>
      </c>
      <c r="BA52" s="2">
        <f t="shared" si="837"/>
        <v>0</v>
      </c>
      <c r="BB52" s="2">
        <f t="shared" si="838"/>
        <v>0</v>
      </c>
      <c r="BC52" s="2">
        <f>'[39]UNIT DATA'!L3</f>
        <v>0</v>
      </c>
      <c r="BD52" s="2">
        <f>'[39]UNIT DATA'!M3</f>
        <v>720</v>
      </c>
      <c r="BE52" s="63">
        <f t="shared" si="839"/>
        <v>1</v>
      </c>
      <c r="BF52" s="2">
        <f>'[39]UNIT DATA'!N3</f>
        <v>0</v>
      </c>
      <c r="BG52" s="63">
        <f t="shared" si="840"/>
        <v>0</v>
      </c>
      <c r="BH52" s="2">
        <f>'[39]UNIT DATA'!O3</f>
        <v>0</v>
      </c>
      <c r="BI52" s="63">
        <f t="shared" si="841"/>
        <v>0</v>
      </c>
      <c r="BJ52" s="2">
        <f>'[39]UNIT DATA'!P3</f>
        <v>0</v>
      </c>
      <c r="BK52" s="63">
        <f>BA52/$AZ$4</f>
        <v>0</v>
      </c>
      <c r="BL52" s="63">
        <f>(BA52-BJ52)/$AZ$4</f>
        <v>0</v>
      </c>
      <c r="BM52" s="86">
        <f t="shared" ref="BM52" si="856">IF((AND(BB52=0,BD52=0)),0,(BD52+BJ52)/(BB52+BD52+BJ52))</f>
        <v>1</v>
      </c>
      <c r="BN52" s="63">
        <f>BR52/($AZ$4*BT52)</f>
        <v>0</v>
      </c>
      <c r="BO52" s="63">
        <f>BJ52/$AZ$4</f>
        <v>0</v>
      </c>
      <c r="BP52" s="2">
        <f>'[39]UNIT DATA'!Q3</f>
        <v>0</v>
      </c>
      <c r="BQ52" s="9">
        <f t="shared" si="383"/>
        <v>720</v>
      </c>
      <c r="BR52" s="27">
        <f>'[39]UNIT DATA'!F3</f>
        <v>0</v>
      </c>
      <c r="BS52" s="2">
        <v>82.5</v>
      </c>
      <c r="BT52" s="2">
        <v>74.599999999999994</v>
      </c>
      <c r="BU52" s="2">
        <f>'[39]UNIT DATA'!$E3</f>
        <v>0</v>
      </c>
      <c r="BV52" s="63">
        <f>SUM(BE52,BG52,BI52,BL52,BO52)</f>
        <v>1</v>
      </c>
      <c r="BY52" s="12" t="s">
        <v>72</v>
      </c>
      <c r="BZ52" s="2">
        <f t="shared" ref="BZ52" si="857">$BY$4-CC52-CE52-CG52</f>
        <v>0</v>
      </c>
      <c r="CA52" s="2">
        <f t="shared" ref="CA52" si="858">$BY$4-CB52-CC52-CE52-CG52</f>
        <v>0</v>
      </c>
      <c r="CB52" s="2">
        <f>'[40]UNIT DATA'!L3</f>
        <v>0</v>
      </c>
      <c r="CC52" s="2">
        <f>'[40]UNIT DATA'!M3</f>
        <v>744</v>
      </c>
      <c r="CD52" s="63">
        <f t="shared" ref="CD52" si="859">CC52/$BY$4</f>
        <v>1</v>
      </c>
      <c r="CE52" s="2">
        <f>'[40]UNIT DATA'!$N3</f>
        <v>0</v>
      </c>
      <c r="CF52" s="63">
        <f t="shared" ref="CF52" si="860">CE52/$BY$4</f>
        <v>0</v>
      </c>
      <c r="CG52" s="2">
        <f>'[40]UNIT DATA'!$O3</f>
        <v>0</v>
      </c>
      <c r="CH52" s="63">
        <f t="shared" ref="CH52" si="861">CG52/$BY$4</f>
        <v>0</v>
      </c>
      <c r="CI52" s="2">
        <f>'[40]UNIT DATA'!$P3</f>
        <v>0</v>
      </c>
      <c r="CJ52" s="63">
        <f t="shared" si="842"/>
        <v>0</v>
      </c>
      <c r="CK52" s="63">
        <f t="shared" si="843"/>
        <v>0</v>
      </c>
      <c r="CL52" s="86">
        <f t="shared" si="844"/>
        <v>1</v>
      </c>
      <c r="CM52" s="63">
        <f t="shared" si="845"/>
        <v>0</v>
      </c>
      <c r="CN52" s="63">
        <f t="shared" si="846"/>
        <v>0</v>
      </c>
      <c r="CO52" s="2">
        <f>'[40]UNIT DATA'!$Q3</f>
        <v>0</v>
      </c>
      <c r="CP52" s="9">
        <f t="shared" si="393"/>
        <v>744</v>
      </c>
      <c r="CQ52" s="2">
        <f>'[40]UNIT DATA'!$F3</f>
        <v>0</v>
      </c>
      <c r="CR52" s="2">
        <v>82.5</v>
      </c>
      <c r="CS52" s="2">
        <v>74.599999999999994</v>
      </c>
      <c r="CT52" s="2">
        <f>'[40]UNIT DATA'!$E3</f>
        <v>0</v>
      </c>
      <c r="CU52" s="63">
        <f>SUM(CD52,CF52,CH52,CK52,CN52)</f>
        <v>1</v>
      </c>
      <c r="CX52" s="12" t="s">
        <v>72</v>
      </c>
      <c r="DO52" s="9">
        <f t="shared" si="395"/>
        <v>0</v>
      </c>
      <c r="DQ52" s="2">
        <v>82.5</v>
      </c>
      <c r="DR52" s="2">
        <v>74.599999999999994</v>
      </c>
      <c r="DT52" s="63">
        <f>SUM(DC52,DE52,DG52,DJ52,DM52)</f>
        <v>0</v>
      </c>
      <c r="DW52" s="12" t="s">
        <v>72</v>
      </c>
      <c r="EN52" s="9">
        <f t="shared" si="397"/>
        <v>0</v>
      </c>
      <c r="EP52" s="2">
        <v>82.5</v>
      </c>
      <c r="EQ52" s="2">
        <v>74.599999999999994</v>
      </c>
      <c r="ES52" s="63">
        <f>SUM(EB52,ED52,EF52,EI52,EL52)</f>
        <v>0</v>
      </c>
      <c r="EV52" s="12" t="s">
        <v>72</v>
      </c>
      <c r="FM52" s="9">
        <f t="shared" si="399"/>
        <v>0</v>
      </c>
      <c r="FO52" s="2">
        <v>82.5</v>
      </c>
      <c r="FP52" s="2">
        <v>74.599999999999994</v>
      </c>
      <c r="FR52" s="63">
        <f>SUM(FA52,FC52,FE52,FH52,FK52)</f>
        <v>0</v>
      </c>
      <c r="FU52" s="12" t="s">
        <v>72</v>
      </c>
      <c r="GL52" s="9">
        <f t="shared" si="401"/>
        <v>0</v>
      </c>
      <c r="GN52" s="2">
        <v>82.5</v>
      </c>
      <c r="GO52" s="2">
        <v>74.599999999999994</v>
      </c>
      <c r="GQ52" s="63">
        <f>SUM(FZ52,GB52,GD52,GG52,GJ52)</f>
        <v>0</v>
      </c>
      <c r="GT52" s="12" t="s">
        <v>72</v>
      </c>
      <c r="HK52" s="9">
        <f t="shared" si="403"/>
        <v>0</v>
      </c>
      <c r="HM52" s="2">
        <v>82.5</v>
      </c>
      <c r="HN52" s="2">
        <v>74.599999999999994</v>
      </c>
      <c r="HP52" s="63">
        <f>SUM(GY52,HA52,HC52,HF52,HI52)</f>
        <v>0</v>
      </c>
      <c r="HS52" s="12" t="s">
        <v>72</v>
      </c>
      <c r="IJ52" s="9">
        <f t="shared" si="847"/>
        <v>0</v>
      </c>
      <c r="IL52" s="2">
        <v>82.5</v>
      </c>
      <c r="IM52" s="2">
        <v>74.599999999999994</v>
      </c>
      <c r="IO52" s="63">
        <f>SUM(HX52,HZ52,IB52,IE52,IH52)</f>
        <v>0</v>
      </c>
      <c r="IR52" s="12" t="s">
        <v>72</v>
      </c>
      <c r="JI52" s="9">
        <f t="shared" si="848"/>
        <v>0</v>
      </c>
      <c r="JK52" s="2">
        <v>82.5</v>
      </c>
      <c r="JL52" s="2">
        <v>74.599999999999994</v>
      </c>
      <c r="JN52" s="63">
        <f>SUM(IW52,IY52,JA52,JD52,JG52)</f>
        <v>0</v>
      </c>
      <c r="JQ52" s="12" t="s">
        <v>72</v>
      </c>
      <c r="KH52" s="9">
        <f t="shared" si="849"/>
        <v>0</v>
      </c>
      <c r="KJ52" s="2">
        <v>82.5</v>
      </c>
      <c r="KK52" s="2">
        <v>74.599999999999994</v>
      </c>
      <c r="KM52" s="63">
        <f>SUM(JV52,JX52,JZ52,KC52,KF52)</f>
        <v>0</v>
      </c>
    </row>
    <row r="53" spans="1:299" ht="14" hidden="1" x14ac:dyDescent="0.35">
      <c r="B53" s="28" t="s">
        <v>45</v>
      </c>
      <c r="C53" s="10">
        <f>SUM(C51:C52)</f>
        <v>738.13</v>
      </c>
      <c r="D53" s="10">
        <f t="shared" ref="D53:L53" si="862">SUM(D51:D52)</f>
        <v>370.63</v>
      </c>
      <c r="E53" s="11">
        <f t="shared" si="862"/>
        <v>367.5</v>
      </c>
      <c r="F53" s="10">
        <f t="shared" si="862"/>
        <v>749.87</v>
      </c>
      <c r="G53" s="35">
        <f>(G51*$V$51+G52*$V$52)/$V$53</f>
        <v>0.49544855993313214</v>
      </c>
      <c r="H53" s="10">
        <f t="shared" si="862"/>
        <v>0</v>
      </c>
      <c r="I53" s="35">
        <f>(I51*$V$51+I52*$V$52)/$V$53</f>
        <v>0</v>
      </c>
      <c r="J53" s="11">
        <f>SUM(J51:J52)</f>
        <v>0</v>
      </c>
      <c r="K53" s="35">
        <f>(K51*$V$51+K52*$V$52)/$V$53</f>
        <v>0</v>
      </c>
      <c r="L53" s="10">
        <f t="shared" si="862"/>
        <v>0</v>
      </c>
      <c r="M53" s="35">
        <f>(M51*$U$51+M52*$U$52)/$U$53</f>
        <v>0.4960551075268817</v>
      </c>
      <c r="N53" s="35">
        <f t="shared" ref="N53:Q53" si="863">(N51*$V$51+N52*$V$52)/$V$53</f>
        <v>0.50455144006686781</v>
      </c>
      <c r="O53" s="35">
        <f t="shared" si="863"/>
        <v>0.49936510436077375</v>
      </c>
      <c r="P53" s="35">
        <f t="shared" si="863"/>
        <v>0.19162522844149771</v>
      </c>
      <c r="Q53" s="35">
        <f t="shared" si="863"/>
        <v>0</v>
      </c>
      <c r="R53" s="23">
        <f t="shared" ref="R53:W53" si="864">SUM(R51:R52)</f>
        <v>1</v>
      </c>
      <c r="S53" s="53">
        <f t="shared" si="864"/>
        <v>1488</v>
      </c>
      <c r="T53" s="47">
        <f t="shared" si="864"/>
        <v>21642</v>
      </c>
      <c r="U53" s="10">
        <f t="shared" si="864"/>
        <v>165</v>
      </c>
      <c r="V53" s="10">
        <f t="shared" si="864"/>
        <v>151.80000000000001</v>
      </c>
      <c r="W53" s="10">
        <f t="shared" si="864"/>
        <v>77.2</v>
      </c>
      <c r="AA53" s="28" t="s">
        <v>45</v>
      </c>
      <c r="AB53" s="10">
        <f>SUM(AB51:AB52)</f>
        <v>744</v>
      </c>
      <c r="AC53" s="10">
        <f t="shared" ref="AC53:AK53" si="865">SUM(AC51:AC52)</f>
        <v>415.28</v>
      </c>
      <c r="AD53" s="10">
        <f t="shared" si="865"/>
        <v>328.72</v>
      </c>
      <c r="AE53" s="10">
        <f t="shared" si="865"/>
        <v>744</v>
      </c>
      <c r="AF53" s="37">
        <f>(AF51*$AU$51+AF52*$AU$52)/$AU$53</f>
        <v>0.49143610013175221</v>
      </c>
      <c r="AG53" s="10">
        <f t="shared" si="865"/>
        <v>0</v>
      </c>
      <c r="AH53" s="37">
        <f>(AH51*$AU$51+AH52*$AU$52)/$AU$53</f>
        <v>0</v>
      </c>
      <c r="AI53" s="10">
        <f t="shared" si="865"/>
        <v>0</v>
      </c>
      <c r="AJ53" s="37">
        <f>(AJ51*$AU$51+AJ52*$AU$52)/$AU$53</f>
        <v>0</v>
      </c>
      <c r="AK53" s="10">
        <f t="shared" si="865"/>
        <v>0</v>
      </c>
      <c r="AL53" s="37">
        <f>(AL51*$AU$51+AL52*$AU$52)/$AU$53</f>
        <v>0.50856389986824768</v>
      </c>
      <c r="AM53" s="37">
        <f t="shared" ref="AM53:AP53" si="866">(AM51*$AU$51+AM52*$AU$52)/$AU$53</f>
        <v>0.50856389986824768</v>
      </c>
      <c r="AN53" s="37">
        <f t="shared" si="866"/>
        <v>0.49143610013175221</v>
      </c>
      <c r="AO53" s="37">
        <f t="shared" si="866"/>
        <v>0.20989169393797724</v>
      </c>
      <c r="AP53" s="37">
        <f t="shared" si="866"/>
        <v>0</v>
      </c>
      <c r="AQ53" s="10">
        <f t="shared" ref="AQ53:AR53" si="867">SUM(AQ51:AQ52)</f>
        <v>0</v>
      </c>
      <c r="AR53" s="52">
        <f t="shared" si="867"/>
        <v>1488</v>
      </c>
      <c r="AS53" s="52">
        <f>SUM(AS51:AS52)</f>
        <v>23705</v>
      </c>
      <c r="AT53" s="10">
        <f>SUM(AT51:AT52)</f>
        <v>165</v>
      </c>
      <c r="AU53" s="10">
        <f>SUM(AU51:AU52)</f>
        <v>151.80000000000001</v>
      </c>
      <c r="AV53" s="10">
        <f>SUM(AV51:AV52)</f>
        <v>77.2</v>
      </c>
      <c r="AZ53" s="28" t="s">
        <v>45</v>
      </c>
      <c r="BA53" s="11">
        <f>SUM(BA51:BA52)</f>
        <v>720</v>
      </c>
      <c r="BB53" s="11">
        <f t="shared" ref="BB53" si="868">SUM(BB51:BB52)</f>
        <v>234.77999999999997</v>
      </c>
      <c r="BC53" s="11">
        <f>SUM(BC51:BC52)</f>
        <v>485.22</v>
      </c>
      <c r="BD53" s="11">
        <f t="shared" ref="BD53:BJ53" si="869">SUM(BD51:BD52)</f>
        <v>720</v>
      </c>
      <c r="BE53" s="37">
        <f>(BE51*$BT51+BE52*$BT52)/$BT53</f>
        <v>0.49143610013175221</v>
      </c>
      <c r="BF53" s="11">
        <f t="shared" si="869"/>
        <v>0</v>
      </c>
      <c r="BG53" s="37">
        <f>(BG51*$BT51+BG52*$BT52)/$BT53</f>
        <v>0</v>
      </c>
      <c r="BH53" s="11">
        <f t="shared" si="869"/>
        <v>0</v>
      </c>
      <c r="BI53" s="37">
        <f>(BI51*$BT51+BI52*$BT52)/$BT53</f>
        <v>0</v>
      </c>
      <c r="BJ53" s="11">
        <f t="shared" si="869"/>
        <v>0</v>
      </c>
      <c r="BK53" s="37">
        <f>(BK51*$BT51+BK52*$BT52)/$BT53</f>
        <v>0.50856389986824768</v>
      </c>
      <c r="BL53" s="37">
        <f>(BL51*$BT51+BL52*$BT52)/$BT53</f>
        <v>0.50856389986824768</v>
      </c>
      <c r="BM53" s="37">
        <f t="shared" ref="BM53:BO53" si="870">(BM51*$BT51+BM52*$BT52)/$BT53</f>
        <v>0.49143610013175221</v>
      </c>
      <c r="BN53" s="37">
        <f t="shared" si="870"/>
        <v>0.11817449860928121</v>
      </c>
      <c r="BO53" s="37">
        <f t="shared" si="870"/>
        <v>0</v>
      </c>
      <c r="BP53" s="32">
        <f t="shared" ref="BP53:BR53" si="871">SUM(BP51:BP52)</f>
        <v>0</v>
      </c>
      <c r="BQ53" s="52">
        <f t="shared" si="871"/>
        <v>1440</v>
      </c>
      <c r="BR53" s="98">
        <f t="shared" si="871"/>
        <v>12916</v>
      </c>
      <c r="BS53" s="10">
        <f>SUM(BS51:BS52)</f>
        <v>165</v>
      </c>
      <c r="BT53" s="10">
        <f t="shared" ref="BT53:BU53" si="872">SUM(BT51:BT52)</f>
        <v>151.80000000000001</v>
      </c>
      <c r="BU53" s="10">
        <f t="shared" si="872"/>
        <v>77.2</v>
      </c>
      <c r="BY53" s="28" t="s">
        <v>45</v>
      </c>
      <c r="BZ53" s="14">
        <f>SUM(BZ51:BZ52)</f>
        <v>734.42</v>
      </c>
      <c r="CA53" s="14">
        <f t="shared" ref="CA53" si="873">SUM(CA51:CA52)</f>
        <v>475.3</v>
      </c>
      <c r="CB53" s="11">
        <f>SUM(CB51:CB52)</f>
        <v>259.12</v>
      </c>
      <c r="CC53" s="11">
        <f t="shared" ref="CC53:CI53" si="874">SUM(CC51:CC52)</f>
        <v>746.7</v>
      </c>
      <c r="CD53" s="37">
        <f>(CD51*$CS51+CD52*$CS52)/$CS53</f>
        <v>0.49328169492966117</v>
      </c>
      <c r="CE53" s="11">
        <f t="shared" si="874"/>
        <v>0</v>
      </c>
      <c r="CF53" s="37">
        <f>(CF51*$CS51+CF52*$CS52)/$CS53</f>
        <v>0</v>
      </c>
      <c r="CG53" s="11">
        <f t="shared" si="874"/>
        <v>6.88</v>
      </c>
      <c r="CH53" s="37">
        <f>(CH51*$CS51+CH52*$CS52)/$CS53</f>
        <v>4.7028489665235798E-3</v>
      </c>
      <c r="CI53" s="11">
        <f t="shared" si="874"/>
        <v>0</v>
      </c>
      <c r="CJ53" s="37">
        <f>(CJ51*$CS51+CJ52*$CS52)/$CS53</f>
        <v>0.50201545610381515</v>
      </c>
      <c r="CK53" s="37">
        <f t="shared" ref="CK53:CN53" si="875">(CK51*$CS51+CK52*$CS52)/$CS53</f>
        <v>0.50201545610381515</v>
      </c>
      <c r="CL53" s="37">
        <f t="shared" si="875"/>
        <v>0.49430874140715869</v>
      </c>
      <c r="CM53" s="37">
        <f t="shared" si="875"/>
        <v>0.24284747899754913</v>
      </c>
      <c r="CN53" s="37">
        <f t="shared" si="875"/>
        <v>0</v>
      </c>
      <c r="CO53" s="32">
        <f t="shared" ref="CO53:CP53" si="876">SUM(CO51:CO52)</f>
        <v>1</v>
      </c>
      <c r="CP53" s="52">
        <f t="shared" si="876"/>
        <v>1488</v>
      </c>
      <c r="CQ53" s="14">
        <f>SUM(CQ51:CQ52)</f>
        <v>27427</v>
      </c>
      <c r="CR53" s="10">
        <f>SUM(CR51:CR52)</f>
        <v>165</v>
      </c>
      <c r="CS53" s="10">
        <f t="shared" ref="CS53:CT53" si="877">SUM(CS51:CS52)</f>
        <v>151.80000000000001</v>
      </c>
      <c r="CT53" s="10">
        <f t="shared" si="877"/>
        <v>77</v>
      </c>
      <c r="CX53" s="28" t="s">
        <v>45</v>
      </c>
      <c r="DO53" s="52">
        <f t="shared" ref="DO53" si="878">SUM(DO51:DO52)</f>
        <v>0</v>
      </c>
      <c r="DQ53" s="10">
        <f>SUM(DQ51:DQ52)</f>
        <v>165</v>
      </c>
      <c r="DR53" s="10">
        <f t="shared" ref="DR53" si="879">SUM(DR51:DR52)</f>
        <v>151.80000000000001</v>
      </c>
      <c r="DW53" s="28" t="s">
        <v>45</v>
      </c>
      <c r="EN53" s="52">
        <f t="shared" ref="EN53" si="880">SUM(EN51:EN52)</f>
        <v>0</v>
      </c>
      <c r="EP53" s="10">
        <f>SUM(EP51:EP52)</f>
        <v>165</v>
      </c>
      <c r="EQ53" s="10">
        <f t="shared" ref="EQ53" si="881">SUM(EQ51:EQ52)</f>
        <v>151.80000000000001</v>
      </c>
      <c r="EV53" s="28" t="s">
        <v>45</v>
      </c>
      <c r="FM53" s="52">
        <f t="shared" ref="FM53" si="882">SUM(FM51:FM52)</f>
        <v>0</v>
      </c>
      <c r="FO53" s="10">
        <f>SUM(FO51:FO52)</f>
        <v>165</v>
      </c>
      <c r="FP53" s="10">
        <f t="shared" ref="FP53" si="883">SUM(FP51:FP52)</f>
        <v>151.80000000000001</v>
      </c>
      <c r="FU53" s="28" t="s">
        <v>45</v>
      </c>
      <c r="GL53" s="52">
        <f t="shared" ref="GL53" si="884">SUM(GL51:GL52)</f>
        <v>0</v>
      </c>
      <c r="GN53" s="10">
        <f>SUM(GN51:GN52)</f>
        <v>165</v>
      </c>
      <c r="GO53" s="10">
        <f t="shared" ref="GO53" si="885">SUM(GO51:GO52)</f>
        <v>151.80000000000001</v>
      </c>
      <c r="GT53" s="28" t="s">
        <v>45</v>
      </c>
      <c r="HK53" s="52">
        <f t="shared" ref="HK53" si="886">SUM(HK51:HK52)</f>
        <v>0</v>
      </c>
      <c r="HM53" s="10">
        <f>SUM(HM51:HM52)</f>
        <v>165</v>
      </c>
      <c r="HN53" s="10">
        <f t="shared" ref="HN53" si="887">SUM(HN51:HN52)</f>
        <v>151.80000000000001</v>
      </c>
      <c r="HS53" s="28" t="s">
        <v>45</v>
      </c>
      <c r="IJ53" s="52">
        <f t="shared" ref="IJ53" si="888">SUM(IJ51:IJ52)</f>
        <v>0</v>
      </c>
      <c r="IL53" s="10">
        <f>SUM(IL51:IL52)</f>
        <v>165</v>
      </c>
      <c r="IM53" s="10">
        <f t="shared" ref="IM53" si="889">SUM(IM51:IM52)</f>
        <v>151.80000000000001</v>
      </c>
      <c r="IR53" s="28" t="s">
        <v>45</v>
      </c>
      <c r="JI53" s="52">
        <f t="shared" ref="JI53" si="890">SUM(JI51:JI52)</f>
        <v>0</v>
      </c>
      <c r="JK53" s="10">
        <f>SUM(JK51:JK52)</f>
        <v>165</v>
      </c>
      <c r="JL53" s="10">
        <f t="shared" ref="JL53" si="891">SUM(JL51:JL52)</f>
        <v>151.80000000000001</v>
      </c>
      <c r="JQ53" s="28" t="s">
        <v>45</v>
      </c>
      <c r="KH53" s="52">
        <f t="shared" ref="KH53" si="892">SUM(KH51:KH52)</f>
        <v>0</v>
      </c>
      <c r="KJ53" s="10">
        <f>SUM(KJ51:KJ52)</f>
        <v>165</v>
      </c>
      <c r="KK53" s="10">
        <f t="shared" ref="KK53" si="893">SUM(KK51:KK52)</f>
        <v>151.80000000000001</v>
      </c>
    </row>
    <row r="54" spans="1:299" ht="14" x14ac:dyDescent="0.35">
      <c r="A54" s="17" t="s">
        <v>73</v>
      </c>
      <c r="B54" s="12" t="s">
        <v>74</v>
      </c>
      <c r="C54" s="19">
        <f>$B$4-F54-H54-J54</f>
        <v>0</v>
      </c>
      <c r="D54" s="19">
        <f>$B$4-E54-F54-H54-J54</f>
        <v>0</v>
      </c>
      <c r="E54" s="2">
        <v>0</v>
      </c>
      <c r="F54" s="2">
        <f>864/2</f>
        <v>432</v>
      </c>
      <c r="G54" s="63">
        <f t="shared" ref="G54:G57" si="894">F54/$B$4</f>
        <v>0.58064516129032262</v>
      </c>
      <c r="H54" s="2">
        <v>0</v>
      </c>
      <c r="I54" s="63">
        <f t="shared" ref="I54:I57" si="895">H54/$B$4</f>
        <v>0</v>
      </c>
      <c r="J54" s="19">
        <f>624/2</f>
        <v>312</v>
      </c>
      <c r="K54" s="63">
        <f>J54/$B$4</f>
        <v>0.41935483870967744</v>
      </c>
      <c r="L54" s="2">
        <v>0</v>
      </c>
      <c r="M54" s="63">
        <f>C54/$B$4</f>
        <v>0</v>
      </c>
      <c r="N54" s="63">
        <f t="shared" ref="N54:N72" si="896">(C54-L54)/$B$4</f>
        <v>0</v>
      </c>
      <c r="O54" s="86">
        <f>IF((AND(D54=0,F54=0)),0,(F54+L54)/(D54+F54+L54))</f>
        <v>1</v>
      </c>
      <c r="P54" s="63">
        <f>T54/($B$4*V54)</f>
        <v>0</v>
      </c>
      <c r="Q54" s="63">
        <f>L54/$B$4</f>
        <v>0</v>
      </c>
      <c r="R54" s="9">
        <v>0</v>
      </c>
      <c r="S54" s="9">
        <f>SUM(D54,E54,F54,H54,J54)</f>
        <v>744</v>
      </c>
      <c r="T54" s="33">
        <v>0</v>
      </c>
      <c r="U54" s="2">
        <v>55</v>
      </c>
      <c r="V54" s="2">
        <v>47.7</v>
      </c>
      <c r="W54" s="2">
        <v>0</v>
      </c>
      <c r="X54" s="63">
        <f>SUM(G54,I54,K54,N54,Q54)</f>
        <v>1</v>
      </c>
      <c r="Z54" s="17" t="s">
        <v>73</v>
      </c>
      <c r="AA54" s="12" t="s">
        <v>74</v>
      </c>
      <c r="AB54" s="19">
        <f t="shared" ref="AB54:AB72" si="897">$AA$4-AE54-AG54-AI54</f>
        <v>0</v>
      </c>
      <c r="AC54" s="19">
        <f t="shared" ref="AC54:AC56" si="898">$AA$4-AD54-AE54-AG54-AI54</f>
        <v>0</v>
      </c>
      <c r="AD54" s="2">
        <v>0</v>
      </c>
      <c r="AE54" s="2">
        <f>1488/2</f>
        <v>744</v>
      </c>
      <c r="AF54" s="63">
        <f t="shared" ref="AF54:AJ69" si="899">AE54/$AA$4</f>
        <v>1</v>
      </c>
      <c r="AG54" s="2">
        <v>0</v>
      </c>
      <c r="AH54" s="63">
        <f t="shared" ref="AH54:AH57" si="900">AG54/$AA$4</f>
        <v>0</v>
      </c>
      <c r="AI54" s="2">
        <v>0</v>
      </c>
      <c r="AJ54" s="63">
        <f t="shared" ref="AJ54:AJ57" si="901">AI54/$AA$4</f>
        <v>0</v>
      </c>
      <c r="AK54" s="2">
        <v>0</v>
      </c>
      <c r="AL54" s="63">
        <f t="shared" ref="AL54:AL57" si="902">AB54/$AA$4</f>
        <v>0</v>
      </c>
      <c r="AM54" s="63">
        <f t="shared" ref="AM54:AM57" si="903">(AB54-AK54)/$AA$4</f>
        <v>0</v>
      </c>
      <c r="AN54" s="86">
        <f t="shared" ref="AN54:AN57" si="904">IF((AND(AC54=0,AE54=0)),0,(AE54+AK54)/(AC54+AE54+AK54))</f>
        <v>1</v>
      </c>
      <c r="AO54" s="63">
        <f t="shared" ref="AO54:AO57" si="905">AS54/($AA$4*AU54)</f>
        <v>0</v>
      </c>
      <c r="AP54" s="63">
        <f t="shared" ref="AP54:AP57" si="906">AK54/$AA$4</f>
        <v>0</v>
      </c>
      <c r="AQ54" s="2">
        <v>0</v>
      </c>
      <c r="AR54" s="9">
        <f t="shared" si="377"/>
        <v>744</v>
      </c>
      <c r="AS54" s="2">
        <v>0</v>
      </c>
      <c r="AT54" s="2">
        <v>55</v>
      </c>
      <c r="AU54" s="2">
        <v>47.7</v>
      </c>
      <c r="AV54" s="2">
        <v>0</v>
      </c>
      <c r="AW54" s="63">
        <f>SUM(AF54,AH54,AJ54,AM54,AP54)</f>
        <v>1</v>
      </c>
      <c r="AY54" s="17" t="s">
        <v>73</v>
      </c>
      <c r="AZ54" s="12" t="s">
        <v>74</v>
      </c>
      <c r="BA54" s="2">
        <f t="shared" ref="BA54:BA57" si="907">$AZ$4-BD54-BF54-BH54</f>
        <v>0</v>
      </c>
      <c r="BB54" s="2">
        <f t="shared" ref="BB54:BB57" si="908">$AZ$4-BC54-BD54-BF54-BH54</f>
        <v>0</v>
      </c>
      <c r="BC54" s="2">
        <f>('[41]UNIT DATA'!L2+'[41]UNIT DATA'!L3)/2</f>
        <v>0</v>
      </c>
      <c r="BD54" s="2">
        <f>('[41]UNIT DATA'!M2+'[41]UNIT DATA'!M3)/2</f>
        <v>720</v>
      </c>
      <c r="BE54" s="63">
        <f>BD54/$AZ$4</f>
        <v>1</v>
      </c>
      <c r="BF54" s="2">
        <f>('[41]UNIT DATA'!N2+'[41]UNIT DATA'!N3)/2</f>
        <v>0</v>
      </c>
      <c r="BG54" s="63">
        <f>BF54/$AZ$4</f>
        <v>0</v>
      </c>
      <c r="BH54" s="2">
        <f>('[41]UNIT DATA'!O2+'[41]UNIT DATA'!O3)/2</f>
        <v>0</v>
      </c>
      <c r="BI54" s="63">
        <f>BH54/$AZ$4</f>
        <v>0</v>
      </c>
      <c r="BJ54" s="2">
        <f>('[41]UNIT DATA'!P2+'[41]UNIT DATA'!P3)/2</f>
        <v>0</v>
      </c>
      <c r="BK54" s="63">
        <f>BA54/$AZ$4</f>
        <v>0</v>
      </c>
      <c r="BL54" s="63">
        <f>(BA54-BJ54)/$AZ$4</f>
        <v>0</v>
      </c>
      <c r="BM54" s="86">
        <f>IF((AND(BB54=0,BD54=0)),0,(BD54+BJ54)/(BB54+BD54+BJ54))</f>
        <v>1</v>
      </c>
      <c r="BN54" s="63">
        <f>BR54/($AZ$4*BT54)</f>
        <v>0</v>
      </c>
      <c r="BO54" s="63">
        <f>BJ54/$AZ$4</f>
        <v>0</v>
      </c>
      <c r="BP54" s="2">
        <v>0</v>
      </c>
      <c r="BQ54" s="9">
        <f t="shared" si="383"/>
        <v>720</v>
      </c>
      <c r="BR54" s="27">
        <f>'[41]UNIT DATA'!$F$2+'[41]UNIT DATA'!$F$3</f>
        <v>0</v>
      </c>
      <c r="BS54" s="2">
        <v>55</v>
      </c>
      <c r="BT54" s="2">
        <v>47.7</v>
      </c>
      <c r="BU54" s="2">
        <f>'[41]UNIT DATA'!$E$2+'[41]UNIT DATA'!$E$3</f>
        <v>0</v>
      </c>
      <c r="BV54" s="63">
        <f>SUM(BE54,BG54,BI54,BL54,BO54)</f>
        <v>1</v>
      </c>
      <c r="BX54" s="17" t="s">
        <v>73</v>
      </c>
      <c r="BY54" s="12" t="s">
        <v>74</v>
      </c>
      <c r="BZ54" s="2">
        <f>$BY$4-CC54-CE54-CG54</f>
        <v>0</v>
      </c>
      <c r="CA54" s="2">
        <f>$BY$4-CB54-CC54-CE54-CG54</f>
        <v>0</v>
      </c>
      <c r="CB54" s="2">
        <f>('[42]UNIT DATA'!L2+'[42]UNIT DATA'!L3)/2</f>
        <v>0</v>
      </c>
      <c r="CC54" s="2">
        <f>('[42]UNIT DATA'!M2+'[42]UNIT DATA'!M3)/2</f>
        <v>744</v>
      </c>
      <c r="CD54" s="63">
        <f>CC54/$BY$4</f>
        <v>1</v>
      </c>
      <c r="CE54" s="2">
        <f>('[42]UNIT DATA'!N2+'[42]UNIT DATA'!N3)/2</f>
        <v>0</v>
      </c>
      <c r="CF54" s="63">
        <f>CE54/$BY$4</f>
        <v>0</v>
      </c>
      <c r="CG54" s="2">
        <f>('[42]UNIT DATA'!O2+'[42]UNIT DATA'!O3)/2</f>
        <v>0</v>
      </c>
      <c r="CH54" s="63">
        <f>CG54/$BY$4</f>
        <v>0</v>
      </c>
      <c r="CI54" s="2">
        <f>('[42]UNIT DATA'!P2+'[42]UNIT DATA'!P3)/2</f>
        <v>0</v>
      </c>
      <c r="CJ54" s="63">
        <f>BZ54/$BY$4</f>
        <v>0</v>
      </c>
      <c r="CK54" s="63">
        <f>(BZ54-CI54)/$BY$4</f>
        <v>0</v>
      </c>
      <c r="CL54" s="86">
        <f>IF((AND(CA54=0,CC54=0)),0,(CC54+CI54)/(CA54+CC54+CI54))</f>
        <v>1</v>
      </c>
      <c r="CM54" s="63">
        <f>CQ54/($BY$4*CS54)</f>
        <v>0</v>
      </c>
      <c r="CN54" s="63">
        <f>CI54/$BY$4</f>
        <v>0</v>
      </c>
      <c r="CO54" s="2">
        <f>('[42]UNIT DATA'!$Q2+'[42]UNIT DATA'!$Q3)/2</f>
        <v>0</v>
      </c>
      <c r="CP54" s="9">
        <f t="shared" si="393"/>
        <v>744</v>
      </c>
      <c r="CQ54" s="2">
        <f>'[42]UNIT DATA'!$F$2+'[42]UNIT DATA'!$F$3</f>
        <v>0</v>
      </c>
      <c r="CR54" s="2">
        <v>55</v>
      </c>
      <c r="CS54" s="2">
        <v>47.7</v>
      </c>
      <c r="CT54" s="2">
        <f>'[42]UNIT DATA'!$E$2+'[42]UNIT DATA'!$E$3</f>
        <v>0</v>
      </c>
      <c r="CU54" s="63">
        <f>SUM(CD54,CF54,CH54,CK54,CN54)</f>
        <v>1</v>
      </c>
      <c r="CW54" s="17" t="s">
        <v>73</v>
      </c>
      <c r="CX54" s="12" t="s">
        <v>74</v>
      </c>
      <c r="DO54" s="9">
        <f t="shared" si="395"/>
        <v>0</v>
      </c>
      <c r="DQ54" s="2">
        <v>55</v>
      </c>
      <c r="DR54" s="2">
        <v>47.7</v>
      </c>
      <c r="DT54" s="63">
        <f>SUM(DC54,DE54,DG54,DJ54,DM54)</f>
        <v>0</v>
      </c>
      <c r="DV54" s="17" t="s">
        <v>73</v>
      </c>
      <c r="DW54" s="12" t="s">
        <v>74</v>
      </c>
      <c r="EN54" s="9">
        <f t="shared" si="397"/>
        <v>0</v>
      </c>
      <c r="EP54" s="2">
        <v>55</v>
      </c>
      <c r="EQ54" s="2">
        <v>47.7</v>
      </c>
      <c r="ES54" s="63">
        <f>SUM(EB54,ED54,EF54,EI54,EL54)</f>
        <v>0</v>
      </c>
      <c r="EU54" s="17" t="s">
        <v>73</v>
      </c>
      <c r="EV54" s="12" t="s">
        <v>74</v>
      </c>
      <c r="FM54" s="9">
        <f t="shared" si="399"/>
        <v>0</v>
      </c>
      <c r="FO54" s="2">
        <v>55</v>
      </c>
      <c r="FP54" s="2">
        <v>47.7</v>
      </c>
      <c r="FR54" s="63">
        <f>SUM(FA54,FC54,FE54,FH54,FK54)</f>
        <v>0</v>
      </c>
      <c r="FT54" s="17" t="s">
        <v>73</v>
      </c>
      <c r="FU54" s="12" t="s">
        <v>74</v>
      </c>
      <c r="GL54" s="9">
        <f t="shared" si="401"/>
        <v>0</v>
      </c>
      <c r="GN54" s="2">
        <v>55</v>
      </c>
      <c r="GO54" s="2">
        <v>47.7</v>
      </c>
      <c r="GQ54" s="63">
        <f>SUM(FZ54,GB54,GD54,GG54,GJ54)</f>
        <v>0</v>
      </c>
      <c r="GS54" s="17" t="s">
        <v>73</v>
      </c>
      <c r="GT54" s="12" t="s">
        <v>74</v>
      </c>
      <c r="HK54" s="9">
        <f t="shared" si="403"/>
        <v>0</v>
      </c>
      <c r="HM54" s="2">
        <v>55</v>
      </c>
      <c r="HN54" s="2">
        <v>47.7</v>
      </c>
      <c r="HP54" s="63">
        <f>SUM(GY54,HA54,HC54,HF54,HI54)</f>
        <v>0</v>
      </c>
      <c r="HR54" s="17" t="s">
        <v>73</v>
      </c>
      <c r="HS54" s="12" t="s">
        <v>74</v>
      </c>
      <c r="IJ54" s="9">
        <f t="shared" ref="IJ54:IJ57" si="909">SUM(HU54,HV54,HW54,HY54,IA54)</f>
        <v>0</v>
      </c>
      <c r="IL54" s="2">
        <v>55</v>
      </c>
      <c r="IM54" s="2">
        <v>47.7</v>
      </c>
      <c r="IO54" s="63">
        <f>SUM(HX54,HZ54,IB54,IE54,IH54)</f>
        <v>0</v>
      </c>
      <c r="IQ54" s="17" t="s">
        <v>73</v>
      </c>
      <c r="IR54" s="12" t="s">
        <v>74</v>
      </c>
      <c r="JI54" s="9">
        <f t="shared" ref="JI54:JI57" si="910">SUM(IT54,IU54,IV54,IX54,IZ54)</f>
        <v>0</v>
      </c>
      <c r="JK54" s="2">
        <v>55</v>
      </c>
      <c r="JL54" s="2">
        <v>47.7</v>
      </c>
      <c r="JN54" s="63">
        <f>SUM(IW54,IY54,JA54,JD54,JG54)</f>
        <v>0</v>
      </c>
      <c r="JP54" s="17" t="s">
        <v>73</v>
      </c>
      <c r="JQ54" s="12" t="s">
        <v>74</v>
      </c>
      <c r="KH54" s="9">
        <f t="shared" ref="KH54:KH57" si="911">SUM(JS54,JT54,JU54,JW54,JY54)</f>
        <v>0</v>
      </c>
      <c r="KJ54" s="2">
        <v>55</v>
      </c>
      <c r="KK54" s="2">
        <v>47.7</v>
      </c>
      <c r="KM54" s="63">
        <f>SUM(JV54,JX54,JZ54,KC54,KF54)</f>
        <v>0</v>
      </c>
    </row>
    <row r="55" spans="1:299" ht="14" x14ac:dyDescent="0.35">
      <c r="B55" s="12" t="s">
        <v>71</v>
      </c>
      <c r="C55" s="19">
        <f t="shared" ref="C55" si="912">$B$4-F55-H55-J55</f>
        <v>0</v>
      </c>
      <c r="D55" s="19">
        <f>$B$4-E55-F55-H55-J55</f>
        <v>0</v>
      </c>
      <c r="E55" s="2">
        <v>0</v>
      </c>
      <c r="F55" s="2">
        <v>0</v>
      </c>
      <c r="G55" s="63">
        <f t="shared" si="894"/>
        <v>0</v>
      </c>
      <c r="H55" s="2">
        <v>0</v>
      </c>
      <c r="I55" s="63">
        <f t="shared" si="895"/>
        <v>0</v>
      </c>
      <c r="J55" s="19">
        <f>1488/2</f>
        <v>744</v>
      </c>
      <c r="K55" s="63">
        <f t="shared" ref="K55" si="913">J55/$B$4</f>
        <v>1</v>
      </c>
      <c r="L55" s="2">
        <v>0</v>
      </c>
      <c r="M55" s="63">
        <f>C55/$B$4</f>
        <v>0</v>
      </c>
      <c r="N55" s="63">
        <f t="shared" si="896"/>
        <v>0</v>
      </c>
      <c r="O55" s="86">
        <f t="shared" ref="O55:O57" si="914">IF((AND(D55=0,F55=0)),0,(F55+L55)/(D55+F55+L55))</f>
        <v>0</v>
      </c>
      <c r="P55" s="63">
        <f t="shared" ref="P55:P57" si="915">T55/($B$4*V55)</f>
        <v>0</v>
      </c>
      <c r="Q55" s="63">
        <f t="shared" ref="Q55:Q56" si="916">L55/$B$4</f>
        <v>0</v>
      </c>
      <c r="R55" s="9">
        <v>0</v>
      </c>
      <c r="S55" s="9">
        <f t="shared" ref="S55:S57" si="917">SUM(D55,E55,F55,H55,J55)</f>
        <v>744</v>
      </c>
      <c r="T55" s="33">
        <v>0</v>
      </c>
      <c r="U55" s="2">
        <v>55</v>
      </c>
      <c r="V55" s="2">
        <v>49</v>
      </c>
      <c r="W55" s="2">
        <v>0</v>
      </c>
      <c r="X55" s="63">
        <f t="shared" ref="X55:X57" si="918">SUM(G55,I55,K55,N55,Q55)</f>
        <v>1</v>
      </c>
      <c r="AA55" s="12" t="s">
        <v>71</v>
      </c>
      <c r="AB55" s="19">
        <f t="shared" si="897"/>
        <v>0</v>
      </c>
      <c r="AC55" s="19">
        <f t="shared" si="898"/>
        <v>0</v>
      </c>
      <c r="AD55" s="2">
        <v>0</v>
      </c>
      <c r="AE55" s="2">
        <f>1152/2</f>
        <v>576</v>
      </c>
      <c r="AF55" s="63">
        <f t="shared" si="899"/>
        <v>0.77419354838709675</v>
      </c>
      <c r="AG55" s="2">
        <v>0</v>
      </c>
      <c r="AH55" s="63">
        <f t="shared" si="900"/>
        <v>0</v>
      </c>
      <c r="AI55" s="2">
        <f>336/2</f>
        <v>168</v>
      </c>
      <c r="AJ55" s="63">
        <f t="shared" si="901"/>
        <v>0.22580645161290322</v>
      </c>
      <c r="AK55" s="2">
        <v>0</v>
      </c>
      <c r="AL55" s="63">
        <f t="shared" si="902"/>
        <v>0</v>
      </c>
      <c r="AM55" s="63">
        <f t="shared" si="903"/>
        <v>0</v>
      </c>
      <c r="AN55" s="86">
        <f t="shared" si="904"/>
        <v>1</v>
      </c>
      <c r="AO55" s="63">
        <f t="shared" si="905"/>
        <v>0</v>
      </c>
      <c r="AP55" s="63">
        <f t="shared" si="906"/>
        <v>0</v>
      </c>
      <c r="AQ55" s="2">
        <v>0</v>
      </c>
      <c r="AR55" s="9">
        <f t="shared" si="377"/>
        <v>744</v>
      </c>
      <c r="AS55" s="2">
        <v>0</v>
      </c>
      <c r="AT55" s="2">
        <v>55</v>
      </c>
      <c r="AU55" s="2">
        <v>49</v>
      </c>
      <c r="AV55" s="2">
        <v>0</v>
      </c>
      <c r="AW55" s="63">
        <f t="shared" ref="AW55:AW57" si="919">SUM(AF55,AH55,AJ55,AM55,AP55)</f>
        <v>1</v>
      </c>
      <c r="AZ55" s="12" t="s">
        <v>71</v>
      </c>
      <c r="BA55" s="2">
        <f t="shared" si="907"/>
        <v>0</v>
      </c>
      <c r="BB55" s="2">
        <f t="shared" si="908"/>
        <v>0</v>
      </c>
      <c r="BC55" s="2">
        <f>('[41]UNIT DATA'!L4+'[41]UNIT DATA'!L5)/2</f>
        <v>0</v>
      </c>
      <c r="BD55" s="2">
        <f>('[41]UNIT DATA'!M4+'[41]UNIT DATA'!M5)/2</f>
        <v>720</v>
      </c>
      <c r="BE55" s="63">
        <f t="shared" ref="BE55" si="920">BD55/$AZ$4</f>
        <v>1</v>
      </c>
      <c r="BF55" s="2">
        <f>('[41]UNIT DATA'!N4+'[41]UNIT DATA'!N5)/2</f>
        <v>0</v>
      </c>
      <c r="BG55" s="63">
        <f t="shared" ref="BG55" si="921">BF55/$AZ$4</f>
        <v>0</v>
      </c>
      <c r="BH55" s="2">
        <f>('[41]UNIT DATA'!O4+'[41]UNIT DATA'!O5)/2</f>
        <v>0</v>
      </c>
      <c r="BI55" s="63">
        <f t="shared" ref="BI55" si="922">BH55/$AZ$4</f>
        <v>0</v>
      </c>
      <c r="BJ55" s="2">
        <f>('[41]UNIT DATA'!P4+'[41]UNIT DATA'!P5)/2</f>
        <v>0</v>
      </c>
      <c r="BK55" s="63">
        <f>BA55/$AZ$4</f>
        <v>0</v>
      </c>
      <c r="BL55" s="63">
        <f>(BA55-BJ55)/$AZ$4</f>
        <v>0</v>
      </c>
      <c r="BM55" s="86">
        <f t="shared" ref="BM55:BM57" si="923">IF((AND(BB55=0,BD55=0)),0,(BD55+BJ55)/(BB55+BD55+BJ55))</f>
        <v>1</v>
      </c>
      <c r="BN55" s="63">
        <f>BR55/($AZ$4*BT55)</f>
        <v>0</v>
      </c>
      <c r="BO55" s="63">
        <f>BJ55/$AZ$4</f>
        <v>0</v>
      </c>
      <c r="BP55" s="2">
        <v>0</v>
      </c>
      <c r="BQ55" s="9">
        <f t="shared" si="383"/>
        <v>720</v>
      </c>
      <c r="BR55" s="27">
        <f>'[41]UNIT DATA'!$F$4+'[41]UNIT DATA'!$F$5</f>
        <v>0</v>
      </c>
      <c r="BS55" s="2">
        <v>55</v>
      </c>
      <c r="BT55" s="2">
        <v>49</v>
      </c>
      <c r="BU55" s="2">
        <f>'[41]UNIT DATA'!$E$4+'[41]UNIT DATA'!$E$5</f>
        <v>0</v>
      </c>
      <c r="BV55" s="63">
        <f t="shared" ref="BV55:BV57" si="924">SUM(BE55,BG55,BI55,BL55,BO55)</f>
        <v>1</v>
      </c>
      <c r="BY55" s="12" t="s">
        <v>71</v>
      </c>
      <c r="BZ55" s="2">
        <f t="shared" ref="BZ55:BZ57" si="925">$BY$4-CC55-CE55-CG55</f>
        <v>0</v>
      </c>
      <c r="CA55" s="2">
        <f t="shared" ref="CA55:CA57" si="926">$BY$4-CB55-CC55-CE55-CG55</f>
        <v>0</v>
      </c>
      <c r="CB55" s="2">
        <f>('[42]UNIT DATA'!L4+'[42]UNIT DATA'!L5)/2</f>
        <v>0</v>
      </c>
      <c r="CC55" s="2">
        <f>('[42]UNIT DATA'!M4+'[42]UNIT DATA'!M5)/2</f>
        <v>744</v>
      </c>
      <c r="CD55" s="63">
        <f t="shared" ref="CD55:CD57" si="927">CC55/$BY$4</f>
        <v>1</v>
      </c>
      <c r="CE55" s="2">
        <f>('[42]UNIT DATA'!N4+'[42]UNIT DATA'!N5)/2</f>
        <v>0</v>
      </c>
      <c r="CF55" s="63">
        <f t="shared" ref="CF55:CF57" si="928">CE55/$BY$4</f>
        <v>0</v>
      </c>
      <c r="CG55" s="2">
        <f>('[42]UNIT DATA'!O4+'[42]UNIT DATA'!O5)/2</f>
        <v>0</v>
      </c>
      <c r="CH55" s="63">
        <f t="shared" ref="CH55:CH57" si="929">CG55/$BY$4</f>
        <v>0</v>
      </c>
      <c r="CI55" s="2">
        <f>('[42]UNIT DATA'!P4+'[42]UNIT DATA'!P5)/2</f>
        <v>0</v>
      </c>
      <c r="CJ55" s="63">
        <f t="shared" ref="CJ55:CJ56" si="930">BZ55/$BY$4</f>
        <v>0</v>
      </c>
      <c r="CK55" s="63">
        <f t="shared" ref="CK55:CK56" si="931">(BZ55-CI55)/$BY$4</f>
        <v>0</v>
      </c>
      <c r="CL55" s="86">
        <f t="shared" ref="CL55:CL56" si="932">IF((AND(CA55=0,CC55=0)),0,(CC55+CI55)/(CA55+CC55+CI55))</f>
        <v>1</v>
      </c>
      <c r="CM55" s="63">
        <f t="shared" ref="CM55:CM56" si="933">CQ55/($BY$4*CS55)</f>
        <v>0</v>
      </c>
      <c r="CN55" s="63">
        <f t="shared" ref="CN55:CN56" si="934">CI55/$BY$4</f>
        <v>0</v>
      </c>
      <c r="CO55" s="2">
        <f>('[42]UNIT DATA'!$Q4+'[42]UNIT DATA'!$Q5)/2</f>
        <v>0</v>
      </c>
      <c r="CP55" s="9">
        <f t="shared" si="393"/>
        <v>744</v>
      </c>
      <c r="CQ55" s="2">
        <f>'[42]UNIT DATA'!$F$4+'[42]UNIT DATA'!$F$5</f>
        <v>0</v>
      </c>
      <c r="CR55" s="2">
        <v>55</v>
      </c>
      <c r="CS55" s="2">
        <v>49</v>
      </c>
      <c r="CT55" s="2">
        <f>'[42]UNIT DATA'!$E$4+'[42]UNIT DATA'!$E$5</f>
        <v>0</v>
      </c>
      <c r="CU55" s="63">
        <f t="shared" ref="CU55:CU57" si="935">SUM(CD55,CF55,CH55,CK55,CN55)</f>
        <v>1</v>
      </c>
      <c r="CX55" s="12" t="s">
        <v>71</v>
      </c>
      <c r="DO55" s="9">
        <f t="shared" si="395"/>
        <v>0</v>
      </c>
      <c r="DQ55" s="2">
        <v>55</v>
      </c>
      <c r="DR55" s="2">
        <v>49</v>
      </c>
      <c r="DT55" s="63">
        <f t="shared" ref="DT55:DT57" si="936">SUM(DC55,DE55,DG55,DJ55,DM55)</f>
        <v>0</v>
      </c>
      <c r="DW55" s="12" t="s">
        <v>71</v>
      </c>
      <c r="EN55" s="9">
        <f t="shared" si="397"/>
        <v>0</v>
      </c>
      <c r="EP55" s="2">
        <v>55</v>
      </c>
      <c r="EQ55" s="2">
        <v>49</v>
      </c>
      <c r="ES55" s="63">
        <f t="shared" ref="ES55:ES57" si="937">SUM(EB55,ED55,EF55,EI55,EL55)</f>
        <v>0</v>
      </c>
      <c r="EV55" s="12" t="s">
        <v>71</v>
      </c>
      <c r="FM55" s="9">
        <f t="shared" si="399"/>
        <v>0</v>
      </c>
      <c r="FO55" s="2">
        <v>55</v>
      </c>
      <c r="FP55" s="2">
        <v>49</v>
      </c>
      <c r="FR55" s="63">
        <f t="shared" ref="FR55:FR57" si="938">SUM(FA55,FC55,FE55,FH55,FK55)</f>
        <v>0</v>
      </c>
      <c r="FU55" s="12" t="s">
        <v>71</v>
      </c>
      <c r="GL55" s="9">
        <f t="shared" si="401"/>
        <v>0</v>
      </c>
      <c r="GN55" s="2">
        <v>55</v>
      </c>
      <c r="GO55" s="2">
        <v>49</v>
      </c>
      <c r="GQ55" s="63">
        <f t="shared" ref="GQ55:GQ57" si="939">SUM(FZ55,GB55,GD55,GG55,GJ55)</f>
        <v>0</v>
      </c>
      <c r="GT55" s="12" t="s">
        <v>71</v>
      </c>
      <c r="HK55" s="9">
        <f t="shared" si="403"/>
        <v>0</v>
      </c>
      <c r="HM55" s="2">
        <v>55</v>
      </c>
      <c r="HN55" s="2">
        <v>49</v>
      </c>
      <c r="HP55" s="63">
        <f t="shared" ref="HP55:HP57" si="940">SUM(GY55,HA55,HC55,HF55,HI55)</f>
        <v>0</v>
      </c>
      <c r="HS55" s="12" t="s">
        <v>71</v>
      </c>
      <c r="IJ55" s="9">
        <f t="shared" si="909"/>
        <v>0</v>
      </c>
      <c r="IL55" s="2">
        <v>55</v>
      </c>
      <c r="IM55" s="2">
        <v>49</v>
      </c>
      <c r="IO55" s="63">
        <f t="shared" ref="IO55:IO57" si="941">SUM(HX55,HZ55,IB55,IE55,IH55)</f>
        <v>0</v>
      </c>
      <c r="IR55" s="12" t="s">
        <v>71</v>
      </c>
      <c r="JI55" s="9">
        <f t="shared" si="910"/>
        <v>0</v>
      </c>
      <c r="JK55" s="2">
        <v>55</v>
      </c>
      <c r="JL55" s="2">
        <v>49</v>
      </c>
      <c r="JN55" s="63">
        <f t="shared" ref="JN55:JN57" si="942">SUM(IW55,IY55,JA55,JD55,JG55)</f>
        <v>0</v>
      </c>
      <c r="JQ55" s="12" t="s">
        <v>71</v>
      </c>
      <c r="KH55" s="9">
        <f t="shared" si="911"/>
        <v>0</v>
      </c>
      <c r="KJ55" s="2">
        <v>55</v>
      </c>
      <c r="KK55" s="2">
        <v>49</v>
      </c>
      <c r="KM55" s="63">
        <f t="shared" ref="KM55:KM57" si="943">SUM(JV55,JX55,JZ55,KC55,KF55)</f>
        <v>0</v>
      </c>
    </row>
    <row r="56" spans="1:299" ht="14" x14ac:dyDescent="0.35">
      <c r="B56" s="2">
        <v>3</v>
      </c>
      <c r="C56" s="19">
        <f>$B$4-F56-H56-J56</f>
        <v>372</v>
      </c>
      <c r="D56" s="19">
        <f>$B$4-E56-F56-H56-J56</f>
        <v>59.199999999999989</v>
      </c>
      <c r="E56" s="19">
        <f>625.6/2</f>
        <v>312.8</v>
      </c>
      <c r="F56" s="2">
        <f>744/2</f>
        <v>372</v>
      </c>
      <c r="G56" s="63">
        <f t="shared" si="894"/>
        <v>0.5</v>
      </c>
      <c r="H56" s="2">
        <v>0</v>
      </c>
      <c r="I56" s="63">
        <f t="shared" si="895"/>
        <v>0</v>
      </c>
      <c r="J56" s="19">
        <v>0</v>
      </c>
      <c r="K56" s="63">
        <f>J56/$B$4</f>
        <v>0</v>
      </c>
      <c r="L56" s="2">
        <v>0</v>
      </c>
      <c r="M56" s="63">
        <f>C56/$B$4</f>
        <v>0.5</v>
      </c>
      <c r="N56" s="63">
        <f t="shared" si="896"/>
        <v>0.5</v>
      </c>
      <c r="O56" s="86">
        <f t="shared" si="914"/>
        <v>0.86270871985157704</v>
      </c>
      <c r="P56" s="63">
        <f t="shared" si="915"/>
        <v>6.2688172043010748E-2</v>
      </c>
      <c r="Q56" s="63">
        <f t="shared" si="916"/>
        <v>0</v>
      </c>
      <c r="R56" s="9">
        <v>0</v>
      </c>
      <c r="S56" s="9">
        <f t="shared" si="917"/>
        <v>744</v>
      </c>
      <c r="T56" s="46">
        <v>2565.1999999999998</v>
      </c>
      <c r="U56" s="2">
        <v>55</v>
      </c>
      <c r="V56" s="2">
        <v>55</v>
      </c>
      <c r="W56" s="2">
        <v>23.5</v>
      </c>
      <c r="X56" s="63">
        <f t="shared" si="918"/>
        <v>1</v>
      </c>
      <c r="AA56" s="2">
        <v>3</v>
      </c>
      <c r="AB56" s="19">
        <f t="shared" si="897"/>
        <v>353</v>
      </c>
      <c r="AC56" s="19">
        <f t="shared" si="898"/>
        <v>59.199999999999989</v>
      </c>
      <c r="AD56" s="2">
        <f>587.6/2</f>
        <v>293.8</v>
      </c>
      <c r="AE56" s="2">
        <f>782/2</f>
        <v>391</v>
      </c>
      <c r="AF56" s="63">
        <f t="shared" si="899"/>
        <v>0.52553763440860213</v>
      </c>
      <c r="AG56" s="2">
        <v>0</v>
      </c>
      <c r="AH56" s="63">
        <f t="shared" si="900"/>
        <v>0</v>
      </c>
      <c r="AI56" s="2">
        <v>0</v>
      </c>
      <c r="AJ56" s="63">
        <f t="shared" si="901"/>
        <v>0</v>
      </c>
      <c r="AK56" s="2">
        <v>0</v>
      </c>
      <c r="AL56" s="63">
        <f t="shared" si="902"/>
        <v>0.47446236559139787</v>
      </c>
      <c r="AM56" s="63">
        <f t="shared" si="903"/>
        <v>0.47446236559139787</v>
      </c>
      <c r="AN56" s="86">
        <f t="shared" si="904"/>
        <v>0.86850288760550864</v>
      </c>
      <c r="AO56" s="63">
        <f t="shared" si="905"/>
        <v>6.2470674486803525E-2</v>
      </c>
      <c r="AP56" s="63">
        <f t="shared" si="906"/>
        <v>0</v>
      </c>
      <c r="AQ56" s="2">
        <v>1</v>
      </c>
      <c r="AR56" s="9">
        <f t="shared" si="377"/>
        <v>744</v>
      </c>
      <c r="AS56" s="22">
        <v>2556.3000000000002</v>
      </c>
      <c r="AT56" s="2">
        <v>55</v>
      </c>
      <c r="AU56" s="2">
        <v>55</v>
      </c>
      <c r="AV56" s="2">
        <v>23</v>
      </c>
      <c r="AW56" s="63">
        <f t="shared" si="919"/>
        <v>1</v>
      </c>
      <c r="AZ56" s="2">
        <v>3</v>
      </c>
      <c r="BA56" s="2">
        <f t="shared" si="907"/>
        <v>360</v>
      </c>
      <c r="BB56" s="2">
        <f t="shared" si="908"/>
        <v>21.350000000000023</v>
      </c>
      <c r="BC56" s="2">
        <f>('[41]UNIT DATA'!L6+'[41]UNIT DATA'!L7)/2</f>
        <v>338.65</v>
      </c>
      <c r="BD56" s="2">
        <f>('[41]UNIT DATA'!M6+'[41]UNIT DATA'!M7)/2</f>
        <v>360</v>
      </c>
      <c r="BE56" s="63">
        <f>BD56/$AZ$4</f>
        <v>0.5</v>
      </c>
      <c r="BF56" s="2">
        <f>('[41]UNIT DATA'!N6+'[41]UNIT DATA'!N7)/2</f>
        <v>0</v>
      </c>
      <c r="BG56" s="63">
        <f>BF56/$AZ$4</f>
        <v>0</v>
      </c>
      <c r="BH56" s="2">
        <f>('[41]UNIT DATA'!O6+'[41]UNIT DATA'!O7)/2</f>
        <v>0</v>
      </c>
      <c r="BI56" s="63">
        <f>BH56/$AZ$4</f>
        <v>0</v>
      </c>
      <c r="BJ56" s="2">
        <f>('[41]UNIT DATA'!P6+'[41]UNIT DATA'!P7)/2</f>
        <v>0</v>
      </c>
      <c r="BK56" s="63">
        <f t="shared" ref="BK56:BK57" si="944">BA56/$AZ$4</f>
        <v>0.5</v>
      </c>
      <c r="BL56" s="63">
        <f t="shared" ref="BL56:BL57" si="945">(BA56-BJ56)/$AZ$4</f>
        <v>0.5</v>
      </c>
      <c r="BM56" s="86">
        <f t="shared" si="923"/>
        <v>0.94401468467287264</v>
      </c>
      <c r="BN56" s="63">
        <f t="shared" ref="BN56:BN57" si="946">BR56/($AZ$4*BT56)</f>
        <v>2.0477272727272726E-2</v>
      </c>
      <c r="BO56" s="63">
        <f t="shared" ref="BO56:BO57" si="947">BJ56/$AZ$4</f>
        <v>0</v>
      </c>
      <c r="BP56" s="2">
        <v>0</v>
      </c>
      <c r="BQ56" s="9">
        <f t="shared" si="383"/>
        <v>720</v>
      </c>
      <c r="BR56" s="101">
        <f>'[41]UNIT DATA'!$F$6+'[41]UNIT DATA'!$F$7</f>
        <v>810.9</v>
      </c>
      <c r="BS56" s="2">
        <v>55</v>
      </c>
      <c r="BT56" s="2">
        <v>55</v>
      </c>
      <c r="BU56" s="2">
        <f>'[41]UNIT DATA'!$E$6+'[41]UNIT DATA'!$E$7</f>
        <v>23</v>
      </c>
      <c r="BV56" s="63">
        <f t="shared" si="924"/>
        <v>1</v>
      </c>
      <c r="BY56" s="2">
        <v>3</v>
      </c>
      <c r="BZ56" s="19">
        <f t="shared" si="925"/>
        <v>359.125</v>
      </c>
      <c r="CA56" s="2">
        <f t="shared" si="926"/>
        <v>68.25</v>
      </c>
      <c r="CB56" s="19">
        <f>('[42]UNIT DATA'!L6+'[42]UNIT DATA'!L7)/2</f>
        <v>290.875</v>
      </c>
      <c r="CC56" s="19">
        <f>('[42]UNIT DATA'!M6+'[42]UNIT DATA'!M7)/2</f>
        <v>384.875</v>
      </c>
      <c r="CD56" s="63">
        <f t="shared" si="927"/>
        <v>0.51730510752688175</v>
      </c>
      <c r="CE56" s="2">
        <f>('[42]UNIT DATA'!N6+'[42]UNIT DATA'!N7)/2</f>
        <v>0</v>
      </c>
      <c r="CF56" s="63">
        <f t="shared" si="928"/>
        <v>0</v>
      </c>
      <c r="CG56" s="2">
        <f>('[42]UNIT DATA'!O6+'[42]UNIT DATA'!O7)/2</f>
        <v>0</v>
      </c>
      <c r="CH56" s="63">
        <f t="shared" si="929"/>
        <v>0</v>
      </c>
      <c r="CI56" s="2">
        <f>('[42]UNIT DATA'!P6+'[42]UNIT DATA'!P7)/2</f>
        <v>0</v>
      </c>
      <c r="CJ56" s="63">
        <f t="shared" si="930"/>
        <v>0.48269489247311825</v>
      </c>
      <c r="CK56" s="63">
        <f t="shared" si="931"/>
        <v>0.48269489247311825</v>
      </c>
      <c r="CL56" s="86">
        <f t="shared" si="932"/>
        <v>0.84937931034482761</v>
      </c>
      <c r="CM56" s="63">
        <f t="shared" si="933"/>
        <v>7.2324046920821117E-2</v>
      </c>
      <c r="CN56" s="63">
        <f t="shared" si="934"/>
        <v>0</v>
      </c>
      <c r="CO56" s="2">
        <f>('[42]UNIT DATA'!$Q6+'[42]UNIT DATA'!$Q7)/2</f>
        <v>0.5</v>
      </c>
      <c r="CP56" s="9">
        <f t="shared" si="393"/>
        <v>744</v>
      </c>
      <c r="CQ56" s="2">
        <f>'[42]UNIT DATA'!$F$6+'[42]UNIT DATA'!$F$7</f>
        <v>2959.5</v>
      </c>
      <c r="CR56" s="2">
        <v>55</v>
      </c>
      <c r="CS56" s="2">
        <v>55</v>
      </c>
      <c r="CT56" s="2">
        <f>'[42]UNIT DATA'!$E$6+'[42]UNIT DATA'!$E$7</f>
        <v>23</v>
      </c>
      <c r="CU56" s="63">
        <f t="shared" si="935"/>
        <v>1</v>
      </c>
      <c r="CX56" s="2">
        <v>3</v>
      </c>
      <c r="DO56" s="9">
        <f t="shared" si="395"/>
        <v>0</v>
      </c>
      <c r="DQ56" s="2">
        <v>55</v>
      </c>
      <c r="DR56" s="2">
        <v>55</v>
      </c>
      <c r="DT56" s="63">
        <f t="shared" si="936"/>
        <v>0</v>
      </c>
      <c r="DW56" s="2">
        <v>3</v>
      </c>
      <c r="EN56" s="9">
        <f t="shared" si="397"/>
        <v>0</v>
      </c>
      <c r="EP56" s="2">
        <v>55</v>
      </c>
      <c r="EQ56" s="2">
        <v>55</v>
      </c>
      <c r="ES56" s="63">
        <f t="shared" si="937"/>
        <v>0</v>
      </c>
      <c r="EV56" s="2">
        <v>3</v>
      </c>
      <c r="FM56" s="9">
        <f t="shared" si="399"/>
        <v>0</v>
      </c>
      <c r="FO56" s="2">
        <v>55</v>
      </c>
      <c r="FP56" s="2">
        <v>55</v>
      </c>
      <c r="FR56" s="63">
        <f t="shared" si="938"/>
        <v>0</v>
      </c>
      <c r="FU56" s="2">
        <v>3</v>
      </c>
      <c r="GL56" s="9">
        <f t="shared" si="401"/>
        <v>0</v>
      </c>
      <c r="GN56" s="2">
        <v>55</v>
      </c>
      <c r="GO56" s="2">
        <v>55</v>
      </c>
      <c r="GQ56" s="63">
        <f t="shared" si="939"/>
        <v>0</v>
      </c>
      <c r="GT56" s="2">
        <v>3</v>
      </c>
      <c r="HK56" s="9">
        <f t="shared" si="403"/>
        <v>0</v>
      </c>
      <c r="HM56" s="2">
        <v>55</v>
      </c>
      <c r="HN56" s="2">
        <v>55</v>
      </c>
      <c r="HP56" s="63">
        <f t="shared" si="940"/>
        <v>0</v>
      </c>
      <c r="HS56" s="2">
        <v>3</v>
      </c>
      <c r="IJ56" s="9">
        <f t="shared" si="909"/>
        <v>0</v>
      </c>
      <c r="IL56" s="2">
        <v>55</v>
      </c>
      <c r="IM56" s="2">
        <v>55</v>
      </c>
      <c r="IO56" s="63">
        <f t="shared" si="941"/>
        <v>0</v>
      </c>
      <c r="IR56" s="2">
        <v>3</v>
      </c>
      <c r="JI56" s="9">
        <f t="shared" si="910"/>
        <v>0</v>
      </c>
      <c r="JK56" s="2">
        <v>55</v>
      </c>
      <c r="JL56" s="2">
        <v>55</v>
      </c>
      <c r="JN56" s="63">
        <f t="shared" si="942"/>
        <v>0</v>
      </c>
      <c r="JQ56" s="2">
        <v>3</v>
      </c>
      <c r="KH56" s="9">
        <f t="shared" si="911"/>
        <v>0</v>
      </c>
      <c r="KJ56" s="2">
        <v>55</v>
      </c>
      <c r="KK56" s="2">
        <v>55</v>
      </c>
      <c r="KM56" s="63">
        <f t="shared" si="943"/>
        <v>0</v>
      </c>
    </row>
    <row r="57" spans="1:299" ht="14" x14ac:dyDescent="0.35">
      <c r="B57" s="2">
        <v>4</v>
      </c>
      <c r="C57" s="19">
        <f t="shared" ref="C57" si="948">$B$4-F57-H57-J57</f>
        <v>372</v>
      </c>
      <c r="D57" s="19">
        <f>$B$4-E57-F57-H57-J57</f>
        <v>59.649999999999977</v>
      </c>
      <c r="E57" s="19">
        <f>624.7/2</f>
        <v>312.35000000000002</v>
      </c>
      <c r="F57" s="2">
        <f>744/2</f>
        <v>372</v>
      </c>
      <c r="G57" s="63">
        <f t="shared" si="894"/>
        <v>0.5</v>
      </c>
      <c r="H57" s="2">
        <v>0</v>
      </c>
      <c r="I57" s="63">
        <f t="shared" si="895"/>
        <v>0</v>
      </c>
      <c r="J57" s="19">
        <v>0</v>
      </c>
      <c r="K57" s="63">
        <f>J57/$B$4</f>
        <v>0</v>
      </c>
      <c r="L57" s="2">
        <v>0</v>
      </c>
      <c r="M57" s="63">
        <f>C57/$B$4</f>
        <v>0.5</v>
      </c>
      <c r="N57" s="63">
        <f t="shared" si="896"/>
        <v>0.5</v>
      </c>
      <c r="O57" s="86">
        <f t="shared" si="914"/>
        <v>0.86180933626780964</v>
      </c>
      <c r="P57" s="63">
        <f t="shared" si="915"/>
        <v>7.3115073002843159E-2</v>
      </c>
      <c r="Q57" s="63">
        <f>L57/$B$4</f>
        <v>0</v>
      </c>
      <c r="R57" s="9">
        <v>0</v>
      </c>
      <c r="S57" s="9">
        <f t="shared" si="917"/>
        <v>744</v>
      </c>
      <c r="T57" s="46">
        <v>2736.2</v>
      </c>
      <c r="U57" s="2">
        <v>55</v>
      </c>
      <c r="V57" s="2">
        <v>50.3</v>
      </c>
      <c r="W57" s="2">
        <v>23.5</v>
      </c>
      <c r="X57" s="63">
        <f t="shared" si="918"/>
        <v>1</v>
      </c>
      <c r="AA57" s="2">
        <v>4</v>
      </c>
      <c r="AB57" s="19">
        <f t="shared" si="897"/>
        <v>372</v>
      </c>
      <c r="AC57" s="19">
        <f>$AA$4-AD57-AE57-AG57-AI57</f>
        <v>58.5</v>
      </c>
      <c r="AD57" s="2">
        <f>627/2</f>
        <v>313.5</v>
      </c>
      <c r="AE57" s="2">
        <f>744/2</f>
        <v>372</v>
      </c>
      <c r="AF57" s="63">
        <f t="shared" si="899"/>
        <v>0.5</v>
      </c>
      <c r="AG57" s="2">
        <v>0</v>
      </c>
      <c r="AH57" s="63">
        <f t="shared" si="900"/>
        <v>0</v>
      </c>
      <c r="AI57" s="2">
        <v>0</v>
      </c>
      <c r="AJ57" s="63">
        <f t="shared" si="901"/>
        <v>0</v>
      </c>
      <c r="AK57" s="2">
        <v>0</v>
      </c>
      <c r="AL57" s="63">
        <f t="shared" si="902"/>
        <v>0.5</v>
      </c>
      <c r="AM57" s="63">
        <f t="shared" si="903"/>
        <v>0.5</v>
      </c>
      <c r="AN57" s="86">
        <f t="shared" si="904"/>
        <v>0.86411149825783973</v>
      </c>
      <c r="AO57" s="63">
        <f t="shared" si="905"/>
        <v>7.0841082537035846E-2</v>
      </c>
      <c r="AP57" s="63">
        <f t="shared" si="906"/>
        <v>0</v>
      </c>
      <c r="AQ57" s="2">
        <v>0</v>
      </c>
      <c r="AR57" s="9">
        <f t="shared" si="377"/>
        <v>744</v>
      </c>
      <c r="AS57" s="22">
        <v>2651.1</v>
      </c>
      <c r="AT57" s="2">
        <v>55</v>
      </c>
      <c r="AU57" s="2">
        <v>50.3</v>
      </c>
      <c r="AV57" s="2">
        <v>24</v>
      </c>
      <c r="AW57" s="63">
        <f t="shared" si="919"/>
        <v>1</v>
      </c>
      <c r="AZ57" s="2">
        <v>4</v>
      </c>
      <c r="BA57" s="19">
        <f t="shared" si="907"/>
        <v>358.375</v>
      </c>
      <c r="BB57" s="2">
        <f t="shared" si="908"/>
        <v>22.449999999999989</v>
      </c>
      <c r="BC57" s="19">
        <f>('[41]UNIT DATA'!L8+'[41]UNIT DATA'!L9)/2</f>
        <v>335.92500000000001</v>
      </c>
      <c r="BD57" s="19">
        <f>('[41]UNIT DATA'!M8+'[41]UNIT DATA'!M9)/2</f>
        <v>361.625</v>
      </c>
      <c r="BE57" s="63">
        <f t="shared" ref="BE57" si="949">BD57/$AZ$4</f>
        <v>0.50225694444444446</v>
      </c>
      <c r="BF57" s="19">
        <f>('[41]UNIT DATA'!N8+'[41]UNIT DATA'!N9)/2</f>
        <v>0</v>
      </c>
      <c r="BG57" s="63">
        <f t="shared" ref="BG57" si="950">BF57/$AZ$4</f>
        <v>0</v>
      </c>
      <c r="BH57" s="19">
        <f>('[41]UNIT DATA'!O8+'[41]UNIT DATA'!O9)/2</f>
        <v>0</v>
      </c>
      <c r="BI57" s="63">
        <f t="shared" ref="BI57" si="951">BH57/$AZ$4</f>
        <v>0</v>
      </c>
      <c r="BJ57" s="19">
        <f>('[41]UNIT DATA'!P8+'[41]UNIT DATA'!P9)/2</f>
        <v>0</v>
      </c>
      <c r="BK57" s="63">
        <f t="shared" si="944"/>
        <v>0.49774305555555554</v>
      </c>
      <c r="BL57" s="63">
        <f t="shared" si="945"/>
        <v>0.49774305555555554</v>
      </c>
      <c r="BM57" s="86">
        <f t="shared" si="923"/>
        <v>0.94154787476404356</v>
      </c>
      <c r="BN57" s="63">
        <f t="shared" si="946"/>
        <v>2.7578970620720122E-2</v>
      </c>
      <c r="BO57" s="63">
        <f t="shared" si="947"/>
        <v>0</v>
      </c>
      <c r="BP57" s="2">
        <v>2</v>
      </c>
      <c r="BQ57" s="9">
        <f t="shared" si="383"/>
        <v>720</v>
      </c>
      <c r="BR57" s="101">
        <f>'[41]UNIT DATA'!$F$8+'[41]UNIT DATA'!$F$9</f>
        <v>998.8</v>
      </c>
      <c r="BS57" s="2">
        <v>55</v>
      </c>
      <c r="BT57" s="2">
        <v>50.3</v>
      </c>
      <c r="BU57" s="2">
        <f>'[41]UNIT DATA'!$E$8+'[41]UNIT DATA'!$E$9</f>
        <v>24</v>
      </c>
      <c r="BV57" s="63">
        <f t="shared" si="924"/>
        <v>1</v>
      </c>
      <c r="BY57" s="2">
        <v>4</v>
      </c>
      <c r="BZ57" s="19">
        <f t="shared" si="925"/>
        <v>345.78500000000003</v>
      </c>
      <c r="CA57" s="2">
        <f t="shared" si="926"/>
        <v>69.950000000000045</v>
      </c>
      <c r="CB57" s="19">
        <f>('[42]UNIT DATA'!L8+'[42]UNIT DATA'!L9)/2</f>
        <v>275.83499999999998</v>
      </c>
      <c r="CC57" s="19">
        <f>('[42]UNIT DATA'!M8+'[42]UNIT DATA'!M9)/2</f>
        <v>398.21499999999997</v>
      </c>
      <c r="CD57" s="63">
        <f t="shared" si="927"/>
        <v>0.53523521505376337</v>
      </c>
      <c r="CE57" s="2">
        <f>('[42]UNIT DATA'!N8+'[42]UNIT DATA'!N9)/2</f>
        <v>0</v>
      </c>
      <c r="CF57" s="63">
        <f t="shared" si="928"/>
        <v>0</v>
      </c>
      <c r="CG57" s="2">
        <f>('[42]UNIT DATA'!O8+'[42]UNIT DATA'!O9)/2</f>
        <v>0</v>
      </c>
      <c r="CH57" s="63">
        <f t="shared" si="929"/>
        <v>0</v>
      </c>
      <c r="CI57" s="2">
        <f>('[42]UNIT DATA'!P8+'[42]UNIT DATA'!P9)/2</f>
        <v>0</v>
      </c>
      <c r="CJ57" s="63">
        <f>BZ57/$BY$4</f>
        <v>0.46476478494623658</v>
      </c>
      <c r="CK57" s="63">
        <f>(BZ57-CI57)/$BY$4</f>
        <v>0.46476478494623658</v>
      </c>
      <c r="CL57" s="86">
        <f>IF((AND(CA57=0,CC57=0)),0,(CC57+CI57)/(CA57+CC57+CI57))</f>
        <v>0.850586865741779</v>
      </c>
      <c r="CM57" s="63">
        <f>CQ57/($BY$4*CS57)</f>
        <v>8.3146283588789852E-2</v>
      </c>
      <c r="CN57" s="63">
        <f>CI57/$BY$4</f>
        <v>0</v>
      </c>
      <c r="CO57" s="2">
        <f>('[42]UNIT DATA'!$Q8+'[42]UNIT DATA'!$Q9)/2</f>
        <v>0.5</v>
      </c>
      <c r="CP57" s="9">
        <f t="shared" si="393"/>
        <v>744</v>
      </c>
      <c r="CQ57" s="2">
        <f>'[42]UNIT DATA'!$F$8+'[42]UNIT DATA'!$F$9</f>
        <v>3111.6</v>
      </c>
      <c r="CR57" s="2">
        <v>55</v>
      </c>
      <c r="CS57" s="2">
        <v>50.3</v>
      </c>
      <c r="CT57" s="2">
        <f>'[42]UNIT DATA'!$E$8+'[42]UNIT DATA'!$E$9</f>
        <v>24</v>
      </c>
      <c r="CU57" s="63">
        <f t="shared" si="935"/>
        <v>1</v>
      </c>
      <c r="CX57" s="2">
        <v>4</v>
      </c>
      <c r="DO57" s="9">
        <f t="shared" si="395"/>
        <v>0</v>
      </c>
      <c r="DQ57" s="2">
        <v>55</v>
      </c>
      <c r="DR57" s="2">
        <v>50.3</v>
      </c>
      <c r="DT57" s="63">
        <f t="shared" si="936"/>
        <v>0</v>
      </c>
      <c r="DW57" s="2">
        <v>4</v>
      </c>
      <c r="EN57" s="9">
        <f t="shared" si="397"/>
        <v>0</v>
      </c>
      <c r="EP57" s="2">
        <v>55</v>
      </c>
      <c r="EQ57" s="2">
        <v>50.3</v>
      </c>
      <c r="ES57" s="63">
        <f t="shared" si="937"/>
        <v>0</v>
      </c>
      <c r="EV57" s="2">
        <v>4</v>
      </c>
      <c r="FM57" s="9">
        <f t="shared" si="399"/>
        <v>0</v>
      </c>
      <c r="FO57" s="2">
        <v>55</v>
      </c>
      <c r="FP57" s="2">
        <v>50.3</v>
      </c>
      <c r="FR57" s="63">
        <f t="shared" si="938"/>
        <v>0</v>
      </c>
      <c r="FU57" s="2">
        <v>4</v>
      </c>
      <c r="GL57" s="9">
        <f t="shared" si="401"/>
        <v>0</v>
      </c>
      <c r="GN57" s="2">
        <v>55</v>
      </c>
      <c r="GO57" s="2">
        <v>50.3</v>
      </c>
      <c r="GQ57" s="63">
        <f t="shared" si="939"/>
        <v>0</v>
      </c>
      <c r="GT57" s="2">
        <v>4</v>
      </c>
      <c r="HK57" s="9">
        <f t="shared" si="403"/>
        <v>0</v>
      </c>
      <c r="HM57" s="2">
        <v>55</v>
      </c>
      <c r="HN57" s="2">
        <v>50.3</v>
      </c>
      <c r="HP57" s="63">
        <f t="shared" si="940"/>
        <v>0</v>
      </c>
      <c r="HS57" s="2">
        <v>4</v>
      </c>
      <c r="IJ57" s="9">
        <f t="shared" si="909"/>
        <v>0</v>
      </c>
      <c r="IL57" s="2">
        <v>55</v>
      </c>
      <c r="IM57" s="2">
        <v>50.3</v>
      </c>
      <c r="IO57" s="63">
        <f t="shared" si="941"/>
        <v>0</v>
      </c>
      <c r="IR57" s="2">
        <v>4</v>
      </c>
      <c r="JI57" s="9">
        <f t="shared" si="910"/>
        <v>0</v>
      </c>
      <c r="JK57" s="2">
        <v>55</v>
      </c>
      <c r="JL57" s="2">
        <v>50.3</v>
      </c>
      <c r="JN57" s="63">
        <f t="shared" si="942"/>
        <v>0</v>
      </c>
      <c r="JQ57" s="2">
        <v>4</v>
      </c>
      <c r="KH57" s="9">
        <f t="shared" si="911"/>
        <v>0</v>
      </c>
      <c r="KJ57" s="2">
        <v>55</v>
      </c>
      <c r="KK57" s="2">
        <v>50.3</v>
      </c>
      <c r="KM57" s="63">
        <f t="shared" si="943"/>
        <v>0</v>
      </c>
    </row>
    <row r="58" spans="1:299" ht="14" hidden="1" x14ac:dyDescent="0.35">
      <c r="B58" s="28" t="s">
        <v>45</v>
      </c>
      <c r="C58" s="29">
        <f>SUM(C54:C57)</f>
        <v>744</v>
      </c>
      <c r="D58" s="29">
        <f t="shared" ref="D58:L58" si="952">SUM(D54:D57)</f>
        <v>118.84999999999997</v>
      </c>
      <c r="E58" s="29">
        <f>SUM(E54:E57)</f>
        <v>625.15000000000009</v>
      </c>
      <c r="F58" s="29">
        <f t="shared" si="952"/>
        <v>1176</v>
      </c>
      <c r="G58" s="35">
        <f>(G54*V54+G55*V55+G56*V56+G57*V57)/V58</f>
        <v>0.39775630788885341</v>
      </c>
      <c r="H58" s="29">
        <f t="shared" si="952"/>
        <v>0</v>
      </c>
      <c r="I58" s="35">
        <f>(I54*V54+I55*V55+I56*V56+I57*V57)/V58</f>
        <v>0</v>
      </c>
      <c r="J58" s="51">
        <f>SUM(J54:J57)</f>
        <v>1056</v>
      </c>
      <c r="K58" s="35">
        <f>(K54*V54+K55*V55+K56*V56+K57*V57)/V58</f>
        <v>0.34160012775471094</v>
      </c>
      <c r="L58" s="29">
        <f t="shared" si="952"/>
        <v>0</v>
      </c>
      <c r="M58" s="35">
        <f>(M54*$V$54+M55*$V$55+M56*$V$56+M57*$V$57)/$V$58</f>
        <v>0.26064356435643565</v>
      </c>
      <c r="N58" s="36">
        <f>(N54*V54+N55*V55+N56*V56+N57*V57)/V58</f>
        <v>0.26064356435643565</v>
      </c>
      <c r="O58" s="36">
        <f>(O54*V54+O55*V55+O56*V56+O57*V57)/V58</f>
        <v>0.68563360993122546</v>
      </c>
      <c r="P58" s="35">
        <f>(P54*$V$54+P55*$V$55+P56*$V$56+P57*$V$57)/$V$58</f>
        <v>3.5274938784201001E-2</v>
      </c>
      <c r="Q58" s="35">
        <f>(Q54*$V$54+Q55*$V$55+Q56*$V$56+Q57*$V$57)/$V$58</f>
        <v>0</v>
      </c>
      <c r="R58" s="23">
        <f t="shared" ref="R58:W58" si="953">SUM(R54:R57)</f>
        <v>0</v>
      </c>
      <c r="S58" s="52">
        <f t="shared" si="953"/>
        <v>2976</v>
      </c>
      <c r="T58" s="45">
        <f t="shared" si="953"/>
        <v>5301.4</v>
      </c>
      <c r="U58" s="29">
        <f t="shared" si="953"/>
        <v>220</v>
      </c>
      <c r="V58" s="29">
        <f t="shared" si="953"/>
        <v>202</v>
      </c>
      <c r="W58" s="29">
        <f t="shared" si="953"/>
        <v>47</v>
      </c>
      <c r="AA58" s="28" t="s">
        <v>45</v>
      </c>
      <c r="AB58" s="10">
        <f>SUM(AB54:AB57)</f>
        <v>725</v>
      </c>
      <c r="AC58" s="10">
        <f t="shared" ref="AC58:AK58" si="954">SUM(AC54:AC57)</f>
        <v>117.69999999999999</v>
      </c>
      <c r="AD58" s="10">
        <f t="shared" si="954"/>
        <v>607.29999999999995</v>
      </c>
      <c r="AE58" s="10">
        <f t="shared" si="954"/>
        <v>2083</v>
      </c>
      <c r="AF58" s="37">
        <f>(AF54*$AU$54+AF55*$AU$55+AF56*$AU$56+AF57*$AU$57)/$AU$58</f>
        <v>0.69153491962099434</v>
      </c>
      <c r="AG58" s="10">
        <f t="shared" si="954"/>
        <v>0</v>
      </c>
      <c r="AH58" s="37">
        <f>(AH55*$AU$55+AH56*$AU$56+AH57*$AU$57)/$AU$58</f>
        <v>0</v>
      </c>
      <c r="AI58" s="10">
        <f t="shared" si="954"/>
        <v>168</v>
      </c>
      <c r="AJ58" s="37">
        <f>(AJ55*$AU$55+AJ56*$AU$56+AJ57*$AU$57)/$AU$58</f>
        <v>5.4774832321941871E-2</v>
      </c>
      <c r="AK58" s="10">
        <f t="shared" si="954"/>
        <v>0</v>
      </c>
      <c r="AL58" s="37">
        <f>(AL55*$AU$55+AL56*$AU$56+AL57*$AU$57)/$AU$58</f>
        <v>0.25369024805706381</v>
      </c>
      <c r="AM58" s="37">
        <f>(AM54*$AU$54+AM55*$AU$55+AM56*$AU$56+AM57*$AU$57)/$AU$58</f>
        <v>0.25369024805706381</v>
      </c>
      <c r="AN58" s="37">
        <f t="shared" ref="AN58:AP58" si="955">(AN55*$AU$55+AN56*$AU$56+AN57*$AU$57)/$AU$58</f>
        <v>0.69422013455778364</v>
      </c>
      <c r="AO58" s="37">
        <f t="shared" si="955"/>
        <v>3.4649473011817311E-2</v>
      </c>
      <c r="AP58" s="37">
        <f t="shared" si="955"/>
        <v>0</v>
      </c>
      <c r="AQ58" s="10">
        <f t="shared" ref="AQ58" si="956">SUM(AQ54:AQ57)</f>
        <v>1</v>
      </c>
      <c r="AR58" s="32">
        <f>SUM(AR54:AR57)</f>
        <v>2976</v>
      </c>
      <c r="AS58" s="14">
        <f>SUM(AS54:AS57)</f>
        <v>5207.3999999999996</v>
      </c>
      <c r="AT58" s="29">
        <f>SUM(AT54:AT57)</f>
        <v>220</v>
      </c>
      <c r="AU58" s="29">
        <f>SUM(AU54:AU57)</f>
        <v>202</v>
      </c>
      <c r="AV58" s="29">
        <f>SUM(AV54:AV57)</f>
        <v>47</v>
      </c>
      <c r="AZ58" s="28" t="s">
        <v>45</v>
      </c>
      <c r="BA58" s="11">
        <f>SUM(BA54:BA57)</f>
        <v>718.375</v>
      </c>
      <c r="BB58" s="10">
        <f t="shared" ref="BB58:BD58" si="957">SUM(BB54:BB57)</f>
        <v>43.800000000000011</v>
      </c>
      <c r="BC58" s="11">
        <f t="shared" si="957"/>
        <v>674.57500000000005</v>
      </c>
      <c r="BD58" s="14">
        <f t="shared" si="957"/>
        <v>2161.625</v>
      </c>
      <c r="BE58" s="37">
        <f>(BE54*$BT54+BE55*$BT55+BE56*$BT56+BE57*$BT57)/$BT58</f>
        <v>0.73991843715621564</v>
      </c>
      <c r="BF58" s="10">
        <f t="shared" ref="BF58:BJ58" si="958">SUM(BF54:BF57)</f>
        <v>0</v>
      </c>
      <c r="BG58" s="37">
        <f>(BG54*$BT54+BG55*$BT55+BG56*$BT56+BG57*$BT57)/$BT58</f>
        <v>0</v>
      </c>
      <c r="BH58" s="10">
        <f t="shared" si="958"/>
        <v>0</v>
      </c>
      <c r="BI58" s="37">
        <f>(BI54*$BT54+BI55*$BT55+BI56*$BT56+BI57*$BT57)/$BT58</f>
        <v>0</v>
      </c>
      <c r="BJ58" s="10">
        <f t="shared" si="958"/>
        <v>0</v>
      </c>
      <c r="BK58" s="37">
        <f>(BK54*$BT54+BK55*$BT55+BK56*$BT56+BK57*$BT57)/$BT58</f>
        <v>0.26008156284378436</v>
      </c>
      <c r="BL58" s="37">
        <f>(BL54*$BT54+BL55*$BT55+BL56*$BT56+BL57*$BT57)/$BT58</f>
        <v>0.26008156284378436</v>
      </c>
      <c r="BM58" s="37">
        <f t="shared" ref="BM58:BO58" si="959">(BM54*$BT54+BM55*$BT55+BM56*$BT56+BM57*$BT57)/$BT58</f>
        <v>0.97020131563187817</v>
      </c>
      <c r="BN58" s="37">
        <f t="shared" si="959"/>
        <v>1.2442931793179318E-2</v>
      </c>
      <c r="BO58" s="37">
        <f t="shared" si="959"/>
        <v>0</v>
      </c>
      <c r="BP58" s="10">
        <f t="shared" ref="BP58" si="960">SUM(BP54:BP57)</f>
        <v>2</v>
      </c>
      <c r="BQ58" s="32">
        <f>SUM(BQ54:BQ57)</f>
        <v>2880</v>
      </c>
      <c r="BR58" s="98">
        <f t="shared" ref="BR58" si="961">SUM(BR54:BR57)</f>
        <v>1809.6999999999998</v>
      </c>
      <c r="BS58" s="10">
        <f>SUM(BS54:BS57)</f>
        <v>220</v>
      </c>
      <c r="BT58" s="10">
        <f t="shared" ref="BT58:BU58" si="962">SUM(BT54:BT57)</f>
        <v>202</v>
      </c>
      <c r="BU58" s="10">
        <f t="shared" si="962"/>
        <v>47</v>
      </c>
      <c r="BY58" s="28" t="s">
        <v>45</v>
      </c>
      <c r="BZ58" s="10">
        <f>SUM(BZ54:BZ57)</f>
        <v>704.91000000000008</v>
      </c>
      <c r="CA58" s="10">
        <f t="shared" ref="CA58:CC58" si="963">SUM(CA54:CA57)</f>
        <v>138.20000000000005</v>
      </c>
      <c r="CB58" s="10">
        <f t="shared" si="963"/>
        <v>566.71</v>
      </c>
      <c r="CC58" s="14">
        <f t="shared" si="963"/>
        <v>2271.09</v>
      </c>
      <c r="CD58" s="37">
        <f>(CD54*$CS54+CD55*$CS55+CD56*$CS56+CD57*$CS57)/$CS58</f>
        <v>0.7528421397583307</v>
      </c>
      <c r="CE58" s="10">
        <f t="shared" ref="CE58:CI58" si="964">SUM(CE54:CE57)</f>
        <v>0</v>
      </c>
      <c r="CF58" s="37">
        <f>(CF54*$CS54+CF55*$CS55+CF56*$CS56+CF57*$CS57)/$CS58</f>
        <v>0</v>
      </c>
      <c r="CG58" s="10">
        <f t="shared" si="964"/>
        <v>0</v>
      </c>
      <c r="CH58" s="37">
        <f>(CH54*$CS54+CH55*$CS55+CH56*$CS56+CH57*$CS57)/$CS58</f>
        <v>0</v>
      </c>
      <c r="CI58" s="10">
        <f t="shared" si="964"/>
        <v>0</v>
      </c>
      <c r="CJ58" s="37">
        <f t="shared" ref="CJ58:CN58" si="965">(CJ54*$CS54+CJ55*$CS55+CJ56*$CS56+CJ57*$CS57)/$CS58</f>
        <v>0.24715786024166933</v>
      </c>
      <c r="CK58" s="37">
        <f t="shared" si="965"/>
        <v>0.24715786024166933</v>
      </c>
      <c r="CL58" s="37">
        <f t="shared" si="965"/>
        <v>0.92178406641473754</v>
      </c>
      <c r="CM58" s="37">
        <f t="shared" si="965"/>
        <v>4.039643883743213E-2</v>
      </c>
      <c r="CN58" s="37">
        <f t="shared" si="965"/>
        <v>0</v>
      </c>
      <c r="CO58" s="10">
        <f t="shared" ref="CO58" si="966">SUM(CO54:CO57)</f>
        <v>1</v>
      </c>
      <c r="CP58" s="32">
        <f>SUM(CP54:CP57)</f>
        <v>2976</v>
      </c>
      <c r="CQ58" s="14">
        <f>SUM(CQ54:CQ57)</f>
        <v>6071.1</v>
      </c>
      <c r="CR58" s="10">
        <f>SUM(CR54:CR57)</f>
        <v>220</v>
      </c>
      <c r="CS58" s="10">
        <f t="shared" ref="CS58:CT58" si="967">SUM(CS54:CS57)</f>
        <v>202</v>
      </c>
      <c r="CT58" s="10">
        <f t="shared" si="967"/>
        <v>47</v>
      </c>
      <c r="CX58" s="28" t="s">
        <v>45</v>
      </c>
      <c r="CY58" s="10">
        <f>SUM(CY54:CY57)</f>
        <v>0</v>
      </c>
      <c r="CZ58" s="10">
        <f t="shared" ref="CZ58:DB58" si="968">SUM(CZ54:CZ57)</f>
        <v>0</v>
      </c>
      <c r="DA58" s="10">
        <f t="shared" si="968"/>
        <v>0</v>
      </c>
      <c r="DB58" s="10">
        <f t="shared" si="968"/>
        <v>0</v>
      </c>
      <c r="DD58" s="10">
        <f t="shared" ref="DD58" si="969">SUM(DD54:DD57)</f>
        <v>0</v>
      </c>
      <c r="DO58" s="32">
        <f>SUM(DO54:DO57)</f>
        <v>0</v>
      </c>
      <c r="DQ58" s="29">
        <f>SUM(DQ54:DQ57)</f>
        <v>220</v>
      </c>
      <c r="DR58" s="10">
        <f t="shared" ref="DR58" si="970">SUM(DR54:DR57)</f>
        <v>202</v>
      </c>
      <c r="DW58" s="28" t="s">
        <v>45</v>
      </c>
      <c r="DX58" s="10">
        <f>SUM(DX54:DX57)</f>
        <v>0</v>
      </c>
      <c r="DY58" s="10">
        <f t="shared" ref="DY58:EA58" si="971">SUM(DY54:DY57)</f>
        <v>0</v>
      </c>
      <c r="DZ58" s="10">
        <f t="shared" si="971"/>
        <v>0</v>
      </c>
      <c r="EA58" s="10">
        <f t="shared" si="971"/>
        <v>0</v>
      </c>
      <c r="EC58" s="10">
        <f t="shared" ref="EC58" si="972">SUM(EC54:EC57)</f>
        <v>0</v>
      </c>
      <c r="EN58" s="32">
        <f>SUM(EN54:EN57)</f>
        <v>0</v>
      </c>
      <c r="EP58" s="29">
        <f>SUM(EP54:EP57)</f>
        <v>220</v>
      </c>
      <c r="EQ58" s="10">
        <f t="shared" ref="EQ58" si="973">SUM(EQ54:EQ57)</f>
        <v>202</v>
      </c>
      <c r="EV58" s="28" t="s">
        <v>45</v>
      </c>
      <c r="EW58" s="10">
        <f>SUM(EW54:EW57)</f>
        <v>0</v>
      </c>
      <c r="EX58" s="10">
        <f t="shared" ref="EX58:EZ58" si="974">SUM(EX54:EX57)</f>
        <v>0</v>
      </c>
      <c r="EY58" s="10">
        <f t="shared" si="974"/>
        <v>0</v>
      </c>
      <c r="EZ58" s="10">
        <f t="shared" si="974"/>
        <v>0</v>
      </c>
      <c r="FB58" s="10">
        <f t="shared" ref="FB58" si="975">SUM(FB54:FB57)</f>
        <v>0</v>
      </c>
      <c r="FM58" s="32">
        <f>SUM(FM54:FM57)</f>
        <v>0</v>
      </c>
      <c r="FO58" s="29">
        <f>SUM(FO54:FO57)</f>
        <v>220</v>
      </c>
      <c r="FP58" s="10">
        <f t="shared" ref="FP58" si="976">SUM(FP54:FP57)</f>
        <v>202</v>
      </c>
      <c r="FU58" s="28" t="s">
        <v>45</v>
      </c>
      <c r="FV58" s="10">
        <f>SUM(FV54:FV57)</f>
        <v>0</v>
      </c>
      <c r="FW58" s="10">
        <f t="shared" ref="FW58:FY58" si="977">SUM(FW54:FW57)</f>
        <v>0</v>
      </c>
      <c r="FX58" s="10">
        <f t="shared" si="977"/>
        <v>0</v>
      </c>
      <c r="FY58" s="10">
        <f t="shared" si="977"/>
        <v>0</v>
      </c>
      <c r="GA58" s="10">
        <f t="shared" ref="GA58" si="978">SUM(GA54:GA57)</f>
        <v>0</v>
      </c>
      <c r="GL58" s="32">
        <f>SUM(GL54:GL57)</f>
        <v>0</v>
      </c>
      <c r="GN58" s="29">
        <f>SUM(GN54:GN57)</f>
        <v>220</v>
      </c>
      <c r="GO58" s="10">
        <f t="shared" ref="GO58" si="979">SUM(GO54:GO57)</f>
        <v>202</v>
      </c>
      <c r="GT58" s="28" t="s">
        <v>45</v>
      </c>
      <c r="GU58" s="10">
        <f>SUM(GU54:GU57)</f>
        <v>0</v>
      </c>
      <c r="GV58" s="10">
        <f t="shared" ref="GV58:GX58" si="980">SUM(GV54:GV57)</f>
        <v>0</v>
      </c>
      <c r="GW58" s="10">
        <f t="shared" si="980"/>
        <v>0</v>
      </c>
      <c r="GX58" s="10">
        <f t="shared" si="980"/>
        <v>0</v>
      </c>
      <c r="GZ58" s="10">
        <f t="shared" ref="GZ58" si="981">SUM(GZ54:GZ57)</f>
        <v>0</v>
      </c>
      <c r="HK58" s="32">
        <f>SUM(HK54:HK57)</f>
        <v>0</v>
      </c>
      <c r="HM58" s="29">
        <f>SUM(HM54:HM57)</f>
        <v>220</v>
      </c>
      <c r="HN58" s="10">
        <f t="shared" ref="HN58" si="982">SUM(HN54:HN57)</f>
        <v>202</v>
      </c>
      <c r="HS58" s="28" t="s">
        <v>45</v>
      </c>
      <c r="HT58" s="10">
        <f>SUM(HT54:HT57)</f>
        <v>0</v>
      </c>
      <c r="HU58" s="10">
        <f t="shared" ref="HU58:HW58" si="983">SUM(HU54:HU57)</f>
        <v>0</v>
      </c>
      <c r="HV58" s="10">
        <f t="shared" si="983"/>
        <v>0</v>
      </c>
      <c r="HW58" s="10">
        <f t="shared" si="983"/>
        <v>0</v>
      </c>
      <c r="HY58" s="10">
        <f t="shared" ref="HY58" si="984">SUM(HY54:HY57)</f>
        <v>0</v>
      </c>
      <c r="IJ58" s="32">
        <f>SUM(IJ54:IJ57)</f>
        <v>0</v>
      </c>
      <c r="IL58" s="29">
        <f>SUM(IL54:IL57)</f>
        <v>220</v>
      </c>
      <c r="IM58" s="10">
        <f t="shared" ref="IM58" si="985">SUM(IM54:IM57)</f>
        <v>202</v>
      </c>
      <c r="IR58" s="28" t="s">
        <v>45</v>
      </c>
      <c r="IS58" s="10">
        <f>SUM(IS54:IS57)</f>
        <v>0</v>
      </c>
      <c r="IT58" s="10">
        <f t="shared" ref="IT58:IV58" si="986">SUM(IT54:IT57)</f>
        <v>0</v>
      </c>
      <c r="IU58" s="10">
        <f t="shared" si="986"/>
        <v>0</v>
      </c>
      <c r="IV58" s="10">
        <f t="shared" si="986"/>
        <v>0</v>
      </c>
      <c r="IX58" s="10">
        <f t="shared" ref="IX58" si="987">SUM(IX54:IX57)</f>
        <v>0</v>
      </c>
      <c r="JI58" s="32">
        <f>SUM(JI54:JI57)</f>
        <v>0</v>
      </c>
      <c r="JK58" s="29">
        <f>SUM(JK54:JK57)</f>
        <v>220</v>
      </c>
      <c r="JL58" s="10">
        <f t="shared" ref="JL58" si="988">SUM(JL54:JL57)</f>
        <v>202</v>
      </c>
      <c r="JQ58" s="28" t="s">
        <v>45</v>
      </c>
      <c r="JR58" s="10">
        <f>SUM(JR54:JR57)</f>
        <v>0</v>
      </c>
      <c r="JS58" s="10">
        <f t="shared" ref="JS58:JU58" si="989">SUM(JS54:JS57)</f>
        <v>0</v>
      </c>
      <c r="JT58" s="10">
        <f t="shared" si="989"/>
        <v>0</v>
      </c>
      <c r="JU58" s="10">
        <f t="shared" si="989"/>
        <v>0</v>
      </c>
      <c r="JW58" s="10">
        <f t="shared" ref="JW58" si="990">SUM(JW54:JW57)</f>
        <v>0</v>
      </c>
      <c r="KH58" s="32">
        <f>SUM(KH54:KH57)</f>
        <v>0</v>
      </c>
      <c r="KJ58" s="29">
        <f>SUM(KJ54:KJ57)</f>
        <v>220</v>
      </c>
      <c r="KK58" s="10">
        <f t="shared" ref="KK58" si="991">SUM(KK54:KK57)</f>
        <v>202</v>
      </c>
    </row>
    <row r="59" spans="1:299" ht="14" x14ac:dyDescent="0.35">
      <c r="A59" s="17" t="s">
        <v>114</v>
      </c>
      <c r="B59" s="2" t="s">
        <v>95</v>
      </c>
      <c r="C59" s="19">
        <f>$B$4-F59-H59-J59</f>
        <v>744</v>
      </c>
      <c r="D59" s="19">
        <f t="shared" ref="D59:D72" si="992">$B$4-E59-F59-H59-J59</f>
        <v>88.029999999999973</v>
      </c>
      <c r="E59" s="2">
        <v>655.97</v>
      </c>
      <c r="F59" s="2">
        <v>0</v>
      </c>
      <c r="G59" s="63">
        <f>F59/$B$4</f>
        <v>0</v>
      </c>
      <c r="H59" s="2">
        <v>0</v>
      </c>
      <c r="I59" s="63">
        <f>H59/$B$4</f>
        <v>0</v>
      </c>
      <c r="J59" s="2">
        <v>0</v>
      </c>
      <c r="K59" s="63">
        <f>J59/$B$4</f>
        <v>0</v>
      </c>
      <c r="L59" s="2">
        <v>0</v>
      </c>
      <c r="M59" s="63">
        <f>C59/$B$4</f>
        <v>1</v>
      </c>
      <c r="N59" s="63">
        <f t="shared" si="896"/>
        <v>1</v>
      </c>
      <c r="O59" s="86">
        <f>IF((AND(D59=0,F59=0)),0,(F59+L59)/(D59+F59+L59))</f>
        <v>0</v>
      </c>
      <c r="P59" s="63">
        <f>T59/($B$4*V59)</f>
        <v>0.11829419354838709</v>
      </c>
      <c r="Q59" s="63">
        <f>L59/$B$4</f>
        <v>0</v>
      </c>
      <c r="R59" s="9">
        <v>0</v>
      </c>
      <c r="S59" s="9">
        <f>SUM(D59,E59,F59,H59,J59)</f>
        <v>744</v>
      </c>
      <c r="T59" s="46">
        <v>2200.2719999999999</v>
      </c>
      <c r="U59" s="2">
        <v>25</v>
      </c>
      <c r="V59" s="2">
        <v>25</v>
      </c>
      <c r="W59" s="2">
        <v>25</v>
      </c>
      <c r="X59" s="63">
        <f>SUM(G59,I59,K59,N59,Q59)</f>
        <v>1</v>
      </c>
      <c r="Z59" s="17" t="s">
        <v>114</v>
      </c>
      <c r="AA59" s="2" t="s">
        <v>95</v>
      </c>
      <c r="AB59" s="19">
        <f t="shared" si="897"/>
        <v>716.15</v>
      </c>
      <c r="AC59" s="19">
        <f t="shared" ref="AC59:AC70" si="993">$AA$4-AD59-AE59-AG59-AI59</f>
        <v>467.15</v>
      </c>
      <c r="AD59" s="19">
        <v>249</v>
      </c>
      <c r="AE59" s="2">
        <v>15.85</v>
      </c>
      <c r="AF59" s="63">
        <f t="shared" si="899"/>
        <v>2.1303763440860216E-2</v>
      </c>
      <c r="AG59" s="2">
        <v>12</v>
      </c>
      <c r="AH59" s="63">
        <f t="shared" si="899"/>
        <v>1.6129032258064516E-2</v>
      </c>
      <c r="AI59" s="2">
        <v>0</v>
      </c>
      <c r="AJ59" s="63">
        <f t="shared" si="899"/>
        <v>0</v>
      </c>
      <c r="AK59" s="2">
        <v>0</v>
      </c>
      <c r="AL59" s="63">
        <f t="shared" ref="AL59:AL72" si="994">AB59/$AA$4</f>
        <v>0.96256720430107523</v>
      </c>
      <c r="AM59" s="63">
        <f t="shared" ref="AM59:AM72" si="995">(AB59-AK59)/$AA$4</f>
        <v>0.96256720430107523</v>
      </c>
      <c r="AN59" s="86">
        <f t="shared" ref="AN59:AN72" si="996">IF((AND(AC59=0,AE59=0)),0,(AE59+AK59)/(AC59+AE59+AK59))</f>
        <v>3.2815734989648029E-2</v>
      </c>
      <c r="AO59" s="63">
        <f t="shared" ref="AO59:AO72" si="997">AS59/($AA$4*AU59)</f>
        <v>0.60456198924731175</v>
      </c>
      <c r="AP59" s="63">
        <f t="shared" ref="AP59:AP72" si="998">AK59/$AA$4</f>
        <v>0</v>
      </c>
      <c r="AQ59" s="2">
        <v>1</v>
      </c>
      <c r="AR59" s="9">
        <f t="shared" si="377"/>
        <v>744</v>
      </c>
      <c r="AS59" s="22">
        <v>11244.852999999999</v>
      </c>
      <c r="AT59" s="2">
        <v>25</v>
      </c>
      <c r="AU59" s="2">
        <v>25</v>
      </c>
      <c r="AV59" s="2">
        <v>25</v>
      </c>
      <c r="AW59" s="63">
        <f>SUM(AF59,AH59,AJ59,AM59,AP59)</f>
        <v>1</v>
      </c>
      <c r="AY59" s="17" t="s">
        <v>114</v>
      </c>
      <c r="AZ59" s="2" t="s">
        <v>95</v>
      </c>
      <c r="BA59" s="2">
        <f t="shared" ref="BA59:BA72" si="999">$AZ$4-BD59-BF59-BH59</f>
        <v>713.13</v>
      </c>
      <c r="BB59" s="2">
        <f t="shared" ref="BB59:BB72" si="1000">$AZ$4-BC59-BD59-BF59-BH59</f>
        <v>374.17</v>
      </c>
      <c r="BC59" s="2">
        <f>'[43]UNIT DATA'!L2</f>
        <v>338.96</v>
      </c>
      <c r="BD59" s="2">
        <f>'[43]UNIT DATA'!M2</f>
        <v>6.87</v>
      </c>
      <c r="BE59" s="63">
        <f>BD59/$AZ$4</f>
        <v>9.541666666666667E-3</v>
      </c>
      <c r="BF59" s="2">
        <f>'[43]UNIT DATA'!$N2</f>
        <v>0</v>
      </c>
      <c r="BG59" s="63">
        <f>BF59/$AZ$4</f>
        <v>0</v>
      </c>
      <c r="BH59" s="2">
        <f>'[43]UNIT DATA'!$O2</f>
        <v>0</v>
      </c>
      <c r="BI59" s="63">
        <f>BH59/$AZ$4</f>
        <v>0</v>
      </c>
      <c r="BJ59" s="2">
        <f>'[43]UNIT DATA'!$P2</f>
        <v>0</v>
      </c>
      <c r="BK59" s="63">
        <f>BA59/$AZ$4</f>
        <v>0.99045833333333333</v>
      </c>
      <c r="BL59" s="63">
        <f>(BA59-BJ59)/$AZ$4</f>
        <v>0.99045833333333333</v>
      </c>
      <c r="BM59" s="86">
        <f>IF((AND(BB59=0,BD59=0)),0,(BD59+BJ59)/(BB59+BD59+BJ59))</f>
        <v>1.8029603191266008E-2</v>
      </c>
      <c r="BN59" s="63">
        <f>BR59/($AZ$4*BT59)</f>
        <v>0.49469277777777776</v>
      </c>
      <c r="BO59" s="63">
        <f>BJ59/$AZ$4</f>
        <v>0</v>
      </c>
      <c r="BP59" s="2">
        <f>'[43]UNIT DATA'!Q2</f>
        <v>2</v>
      </c>
      <c r="BQ59" s="9">
        <f t="shared" si="383"/>
        <v>720</v>
      </c>
      <c r="BR59" s="44">
        <f>'[43]UNIT DATA'!$F2</f>
        <v>8904.4699999999993</v>
      </c>
      <c r="BS59" s="2">
        <v>25</v>
      </c>
      <c r="BT59" s="2">
        <v>25</v>
      </c>
      <c r="BU59" s="2">
        <f>'[43]UNIT DATA'!$E2</f>
        <v>25</v>
      </c>
      <c r="BV59" s="63">
        <f>SUM(BE59,BG59,BI59,BL59,BO59)</f>
        <v>1</v>
      </c>
      <c r="BX59" s="17" t="s">
        <v>114</v>
      </c>
      <c r="BY59" s="2" t="s">
        <v>95</v>
      </c>
      <c r="BZ59" s="2">
        <f>$BY$4-CC59-CE59-CG59</f>
        <v>387.1</v>
      </c>
      <c r="CA59" s="2">
        <f>$BY$4-CB59-CC59-CE59-CG59</f>
        <v>260.51</v>
      </c>
      <c r="CB59" s="2">
        <f>'[44]UNIT DATA'!L2</f>
        <v>126.59</v>
      </c>
      <c r="CC59" s="2">
        <f>'[44]UNIT DATA'!M2</f>
        <v>356.9</v>
      </c>
      <c r="CD59" s="63">
        <f>CC59/$BY$4</f>
        <v>0.47970430107526879</v>
      </c>
      <c r="CE59" s="2">
        <f>'[44]UNIT DATA'!$N2</f>
        <v>0</v>
      </c>
      <c r="CF59" s="63">
        <f>CE59/$BY$4</f>
        <v>0</v>
      </c>
      <c r="CG59" s="2">
        <f>'[44]UNIT DATA'!$O2</f>
        <v>0</v>
      </c>
      <c r="CH59" s="63">
        <f>CG59/$BY$4</f>
        <v>0</v>
      </c>
      <c r="CI59" s="2">
        <f>'[44]UNIT DATA'!$P2</f>
        <v>0</v>
      </c>
      <c r="CJ59" s="63">
        <f>BZ59/$BY$4</f>
        <v>0.52029569892473126</v>
      </c>
      <c r="CK59" s="63">
        <f>(BZ59-CI59)/$BY$4</f>
        <v>0.52029569892473126</v>
      </c>
      <c r="CL59" s="86">
        <f>IF((AND(CA59=0,CC59=0)),0,(CC59+CI59)/(CA59+CC59+CI59))</f>
        <v>0.57805996015613614</v>
      </c>
      <c r="CM59" s="63">
        <f>CQ59/($BY$4*CS59)</f>
        <v>0.32194790322580646</v>
      </c>
      <c r="CN59" s="63">
        <f>CI59/$BY$4</f>
        <v>0</v>
      </c>
      <c r="CO59" s="2">
        <f>'[44]UNIT DATA'!$Q2</f>
        <v>1</v>
      </c>
      <c r="CP59" s="9">
        <f t="shared" si="393"/>
        <v>744</v>
      </c>
      <c r="CQ59" s="2">
        <f>'[44]UNIT DATA'!$F2</f>
        <v>5988.2309999999998</v>
      </c>
      <c r="CR59" s="2">
        <v>25</v>
      </c>
      <c r="CS59" s="2">
        <v>25</v>
      </c>
      <c r="CT59" s="2">
        <f>'[44]UNIT DATA'!$E2</f>
        <v>25</v>
      </c>
      <c r="CU59" s="63">
        <f>SUM(CD59,CF59,CH59,CK59,CN59)</f>
        <v>1</v>
      </c>
      <c r="CW59" s="17" t="s">
        <v>114</v>
      </c>
      <c r="CX59" s="2" t="s">
        <v>95</v>
      </c>
      <c r="DO59" s="9">
        <f t="shared" si="395"/>
        <v>0</v>
      </c>
      <c r="DQ59" s="2">
        <v>25</v>
      </c>
      <c r="DR59" s="2">
        <v>25</v>
      </c>
      <c r="DT59" s="63">
        <f>SUM(DC59,DE59,DG59,DJ59,DM59)</f>
        <v>0</v>
      </c>
      <c r="DV59" s="17" t="s">
        <v>114</v>
      </c>
      <c r="DW59" s="2" t="s">
        <v>95</v>
      </c>
      <c r="EN59" s="9">
        <f t="shared" si="397"/>
        <v>0</v>
      </c>
      <c r="EP59" s="2">
        <v>25</v>
      </c>
      <c r="EQ59" s="2">
        <v>25</v>
      </c>
      <c r="ES59" s="63">
        <f>SUM(EB59,ED59,EF59,EI59,EL59)</f>
        <v>0</v>
      </c>
      <c r="EU59" s="17" t="s">
        <v>114</v>
      </c>
      <c r="EV59" s="2" t="s">
        <v>95</v>
      </c>
      <c r="FM59" s="9">
        <f t="shared" si="399"/>
        <v>0</v>
      </c>
      <c r="FO59" s="2">
        <v>25</v>
      </c>
      <c r="FP59" s="2">
        <v>25</v>
      </c>
      <c r="FR59" s="63">
        <f>SUM(FA59,FC59,FE59,FH59,FK59)</f>
        <v>0</v>
      </c>
      <c r="FT59" s="17" t="s">
        <v>114</v>
      </c>
      <c r="FU59" s="2" t="s">
        <v>95</v>
      </c>
      <c r="GL59" s="9">
        <f t="shared" si="401"/>
        <v>0</v>
      </c>
      <c r="GN59" s="2">
        <v>25</v>
      </c>
      <c r="GO59" s="2">
        <v>25</v>
      </c>
      <c r="GQ59" s="63">
        <f>SUM(FZ59,GB59,GD59,GG59,GJ59)</f>
        <v>0</v>
      </c>
      <c r="GS59" s="17" t="s">
        <v>114</v>
      </c>
      <c r="GT59" s="2" t="s">
        <v>95</v>
      </c>
      <c r="HK59" s="9">
        <f t="shared" si="403"/>
        <v>0</v>
      </c>
      <c r="HM59" s="2">
        <v>25</v>
      </c>
      <c r="HN59" s="2">
        <v>25</v>
      </c>
      <c r="HP59" s="63">
        <f>SUM(GY59,HA59,HC59,HF59,HI59)</f>
        <v>0</v>
      </c>
      <c r="HR59" s="17" t="s">
        <v>114</v>
      </c>
      <c r="HS59" s="2" t="s">
        <v>95</v>
      </c>
      <c r="IJ59" s="9">
        <f t="shared" ref="IJ59:IJ72" si="1001">SUM(HU59,HV59,HW59,HY59,IA59)</f>
        <v>0</v>
      </c>
      <c r="IL59" s="2">
        <v>25</v>
      </c>
      <c r="IM59" s="2">
        <v>25</v>
      </c>
      <c r="IO59" s="63">
        <f>SUM(HX59,HZ59,IB59,IE59,IH59)</f>
        <v>0</v>
      </c>
      <c r="IQ59" s="17" t="s">
        <v>114</v>
      </c>
      <c r="IR59" s="2" t="s">
        <v>95</v>
      </c>
      <c r="JI59" s="9">
        <f t="shared" ref="JI59:JI72" si="1002">SUM(IT59,IU59,IV59,IX59,IZ59)</f>
        <v>0</v>
      </c>
      <c r="JK59" s="2">
        <v>25</v>
      </c>
      <c r="JL59" s="2">
        <v>25</v>
      </c>
      <c r="JN59" s="63">
        <f>SUM(IW59,IY59,JA59,JD59,JG59)</f>
        <v>0</v>
      </c>
      <c r="JP59" s="17" t="s">
        <v>114</v>
      </c>
      <c r="JQ59" s="2" t="s">
        <v>95</v>
      </c>
      <c r="KH59" s="9">
        <f t="shared" ref="KH59:KH72" si="1003">SUM(JS59,JT59,JU59,JW59,JY59)</f>
        <v>0</v>
      </c>
      <c r="KJ59" s="2">
        <v>25</v>
      </c>
      <c r="KK59" s="2">
        <v>25</v>
      </c>
      <c r="KM59" s="63">
        <f>SUM(JV59,JX59,JZ59,KC59,KF59)</f>
        <v>0</v>
      </c>
    </row>
    <row r="60" spans="1:299" ht="14" x14ac:dyDescent="0.35">
      <c r="B60" s="2" t="s">
        <v>96</v>
      </c>
      <c r="C60" s="19">
        <f t="shared" ref="C60:C66" si="1004">$B$4-F60-H60-J60</f>
        <v>568.87</v>
      </c>
      <c r="D60" s="19">
        <f t="shared" si="992"/>
        <v>361.93999999999994</v>
      </c>
      <c r="E60" s="2">
        <v>206.93</v>
      </c>
      <c r="F60" s="2">
        <v>175.13</v>
      </c>
      <c r="G60" s="63">
        <f t="shared" ref="G60:K72" si="1005">F60/$B$4</f>
        <v>0.23538978494623655</v>
      </c>
      <c r="H60" s="2">
        <v>0</v>
      </c>
      <c r="I60" s="63">
        <f t="shared" si="1005"/>
        <v>0</v>
      </c>
      <c r="J60" s="2">
        <v>0</v>
      </c>
      <c r="K60" s="63">
        <f t="shared" si="1005"/>
        <v>0</v>
      </c>
      <c r="L60" s="2">
        <v>0</v>
      </c>
      <c r="M60" s="63">
        <f>C60/$B$4</f>
        <v>0.76461021505376348</v>
      </c>
      <c r="N60" s="63">
        <f t="shared" si="896"/>
        <v>0.76461021505376348</v>
      </c>
      <c r="O60" s="86">
        <f t="shared" ref="O60:O72" si="1006">IF((AND(D60=0,F60=0)),0,(F60+L60)/(D60+F60+L60))</f>
        <v>0.32608412311244345</v>
      </c>
      <c r="P60" s="63">
        <f t="shared" ref="P60:P72" si="1007">T60/($B$4*V60)</f>
        <v>0.49376940860215057</v>
      </c>
      <c r="Q60" s="63">
        <f t="shared" ref="Q60:Q61" si="1008">L60/$B$4</f>
        <v>0</v>
      </c>
      <c r="R60" s="9">
        <v>0</v>
      </c>
      <c r="S60" s="9">
        <f t="shared" ref="S60:S72" si="1009">SUM(D60,E60,F60,H60,J60)</f>
        <v>743.99999999999989</v>
      </c>
      <c r="T60" s="46">
        <v>9184.1110000000008</v>
      </c>
      <c r="U60" s="2">
        <v>25</v>
      </c>
      <c r="V60" s="2">
        <v>25</v>
      </c>
      <c r="W60" s="2">
        <v>25</v>
      </c>
      <c r="X60" s="63">
        <f t="shared" ref="X60:X72" si="1010">SUM(G60,I60,K60,N60,Q60)</f>
        <v>1</v>
      </c>
      <c r="AA60" s="2" t="s">
        <v>96</v>
      </c>
      <c r="AB60" s="19">
        <f t="shared" si="897"/>
        <v>730.52</v>
      </c>
      <c r="AC60" s="19">
        <f t="shared" si="993"/>
        <v>451.25</v>
      </c>
      <c r="AD60" s="2">
        <v>279.27</v>
      </c>
      <c r="AE60" s="2">
        <v>1.48</v>
      </c>
      <c r="AF60" s="63">
        <f t="shared" si="899"/>
        <v>1.9892473118279571E-3</v>
      </c>
      <c r="AG60" s="2">
        <v>12</v>
      </c>
      <c r="AH60" s="63">
        <f t="shared" si="899"/>
        <v>1.6129032258064516E-2</v>
      </c>
      <c r="AI60" s="2">
        <v>0</v>
      </c>
      <c r="AJ60" s="63">
        <f t="shared" si="899"/>
        <v>0</v>
      </c>
      <c r="AK60" s="2">
        <v>0</v>
      </c>
      <c r="AL60" s="63">
        <f t="shared" si="994"/>
        <v>0.98188172043010746</v>
      </c>
      <c r="AM60" s="63">
        <f t="shared" si="995"/>
        <v>0.98188172043010746</v>
      </c>
      <c r="AN60" s="86">
        <f t="shared" si="996"/>
        <v>3.2690566121087623E-3</v>
      </c>
      <c r="AO60" s="63">
        <f t="shared" si="997"/>
        <v>0.61524526881720432</v>
      </c>
      <c r="AP60" s="63">
        <f t="shared" si="998"/>
        <v>0</v>
      </c>
      <c r="AQ60" s="2">
        <v>1</v>
      </c>
      <c r="AR60" s="9">
        <f t="shared" si="377"/>
        <v>744</v>
      </c>
      <c r="AS60" s="22">
        <v>11443.562</v>
      </c>
      <c r="AT60" s="2">
        <v>25</v>
      </c>
      <c r="AU60" s="2">
        <v>25</v>
      </c>
      <c r="AV60" s="2">
        <v>25</v>
      </c>
      <c r="AW60" s="63">
        <f t="shared" ref="AW60:AW72" si="1011">SUM(AF60,AH60,AJ60,AM60,AP60)</f>
        <v>0.99999999999999989</v>
      </c>
      <c r="AZ60" s="2" t="s">
        <v>96</v>
      </c>
      <c r="BA60" s="2">
        <f t="shared" si="999"/>
        <v>704.3</v>
      </c>
      <c r="BB60" s="2">
        <f t="shared" si="1000"/>
        <v>336.15000000000003</v>
      </c>
      <c r="BC60" s="2">
        <f>'[43]UNIT DATA'!L3</f>
        <v>368.15</v>
      </c>
      <c r="BD60" s="2">
        <f>'[43]UNIT DATA'!M3</f>
        <v>15.7</v>
      </c>
      <c r="BE60" s="63">
        <f t="shared" ref="BE60:BE72" si="1012">BD60/$AZ$4</f>
        <v>2.1805555555555554E-2</v>
      </c>
      <c r="BF60" s="2">
        <f>'[43]UNIT DATA'!$N3</f>
        <v>0</v>
      </c>
      <c r="BG60" s="63">
        <f t="shared" ref="BG60:BG72" si="1013">BF60/$AZ$4</f>
        <v>0</v>
      </c>
      <c r="BH60" s="2">
        <f>'[43]UNIT DATA'!$O3</f>
        <v>0</v>
      </c>
      <c r="BI60" s="63">
        <f t="shared" ref="BI60:BI72" si="1014">BH60/$AZ$4</f>
        <v>0</v>
      </c>
      <c r="BJ60" s="2">
        <f>'[43]UNIT DATA'!$P3</f>
        <v>0</v>
      </c>
      <c r="BK60" s="63">
        <f>BA60/$AZ$4</f>
        <v>0.97819444444444437</v>
      </c>
      <c r="BL60" s="63">
        <f>(BA60-BJ60)/$AZ$4</f>
        <v>0.97819444444444437</v>
      </c>
      <c r="BM60" s="86">
        <f t="shared" ref="BM60:BM68" si="1015">IF((AND(BB60=0,BD60=0)),0,(BD60+BJ60)/(BB60+BD60+BJ60))</f>
        <v>4.4621287480460417E-2</v>
      </c>
      <c r="BN60" s="63">
        <f>BR60/($AZ$4*BT60)</f>
        <v>0.47230499999999997</v>
      </c>
      <c r="BO60" s="63">
        <f>BJ60/$AZ$4</f>
        <v>0</v>
      </c>
      <c r="BP60" s="2">
        <f>'[43]UNIT DATA'!Q3</f>
        <v>2</v>
      </c>
      <c r="BQ60" s="9">
        <f t="shared" si="383"/>
        <v>720</v>
      </c>
      <c r="BR60" s="44">
        <f>'[43]UNIT DATA'!$F3</f>
        <v>8501.49</v>
      </c>
      <c r="BS60" s="2">
        <v>25</v>
      </c>
      <c r="BT60" s="2">
        <v>25</v>
      </c>
      <c r="BU60" s="2">
        <f>'[43]UNIT DATA'!$E3</f>
        <v>25</v>
      </c>
      <c r="BV60" s="63">
        <f t="shared" ref="BV60:BV72" si="1016">SUM(BE60,BG60,BI60,BL60,BO60)</f>
        <v>0.99999999999999989</v>
      </c>
      <c r="BY60" s="2" t="s">
        <v>96</v>
      </c>
      <c r="BZ60" s="2">
        <f t="shared" ref="BZ60:BZ68" si="1017">$BY$4-CC60-CE60-CG60</f>
        <v>705.92</v>
      </c>
      <c r="CA60" s="2">
        <f t="shared" ref="CA60:CA68" si="1018">$BY$4-CB60-CC60-CE60-CG60</f>
        <v>237.19</v>
      </c>
      <c r="CB60" s="2">
        <f>'[44]UNIT DATA'!L3</f>
        <v>468.73</v>
      </c>
      <c r="CC60" s="106">
        <v>38.08</v>
      </c>
      <c r="CD60" s="63">
        <f t="shared" ref="CD60:CH72" si="1019">CC60/$BY$4</f>
        <v>5.1182795698924727E-2</v>
      </c>
      <c r="CE60" s="2">
        <f>'[44]UNIT DATA'!$N3</f>
        <v>0</v>
      </c>
      <c r="CF60" s="63">
        <f t="shared" si="1019"/>
        <v>0</v>
      </c>
      <c r="CG60" s="2">
        <f>'[44]UNIT DATA'!$O3</f>
        <v>0</v>
      </c>
      <c r="CH60" s="63">
        <f t="shared" si="1019"/>
        <v>0</v>
      </c>
      <c r="CI60" s="2">
        <f>'[44]UNIT DATA'!$P3</f>
        <v>0</v>
      </c>
      <c r="CJ60" s="63">
        <f t="shared" ref="CJ60:CJ64" si="1020">BZ60/$BY$4</f>
        <v>0.94881720430107519</v>
      </c>
      <c r="CK60" s="63">
        <f t="shared" ref="CK60:CK64" si="1021">(BZ60-CI60)/$BY$4</f>
        <v>0.94881720430107519</v>
      </c>
      <c r="CL60" s="86">
        <f t="shared" ref="CL60:CL64" si="1022">IF((AND(CA60=0,CC60=0)),0,(CC60+CI60)/(CA60+CC60+CI60))</f>
        <v>0.13833690558360881</v>
      </c>
      <c r="CM60" s="63">
        <f t="shared" ref="CM60:CM64" si="1023">CQ60/($BY$4*CS60)</f>
        <v>0.26430376344086021</v>
      </c>
      <c r="CN60" s="63">
        <f t="shared" ref="CN60:CN64" si="1024">CI60/$BY$4</f>
        <v>0</v>
      </c>
      <c r="CO60" s="2">
        <f>'[44]UNIT DATA'!$Q3</f>
        <v>1</v>
      </c>
      <c r="CP60" s="9">
        <f t="shared" si="393"/>
        <v>744.00000000000011</v>
      </c>
      <c r="CQ60" s="2">
        <f>'[44]UNIT DATA'!$F3</f>
        <v>4916.05</v>
      </c>
      <c r="CR60" s="2">
        <v>25</v>
      </c>
      <c r="CS60" s="2">
        <v>25</v>
      </c>
      <c r="CT60" s="2">
        <f>'[44]UNIT DATA'!$E3</f>
        <v>25</v>
      </c>
      <c r="CU60" s="63">
        <f t="shared" ref="CU60:CU72" si="1025">SUM(CD60,CF60,CH60,CK60,CN60)</f>
        <v>0.99999999999999989</v>
      </c>
      <c r="CX60" s="2" t="s">
        <v>96</v>
      </c>
      <c r="DO60" s="9">
        <f t="shared" si="395"/>
        <v>0</v>
      </c>
      <c r="DQ60" s="2">
        <v>25</v>
      </c>
      <c r="DR60" s="2">
        <v>25</v>
      </c>
      <c r="DT60" s="63">
        <f t="shared" ref="DT60:DT72" si="1026">SUM(DC60,DE60,DG60,DJ60,DM60)</f>
        <v>0</v>
      </c>
      <c r="DW60" s="2" t="s">
        <v>96</v>
      </c>
      <c r="EN60" s="9">
        <f t="shared" si="397"/>
        <v>0</v>
      </c>
      <c r="EP60" s="2">
        <v>25</v>
      </c>
      <c r="EQ60" s="2">
        <v>25</v>
      </c>
      <c r="ES60" s="63">
        <f t="shared" ref="ES60:ES72" si="1027">SUM(EB60,ED60,EF60,EI60,EL60)</f>
        <v>0</v>
      </c>
      <c r="EV60" s="2" t="s">
        <v>96</v>
      </c>
      <c r="FM60" s="9">
        <f t="shared" si="399"/>
        <v>0</v>
      </c>
      <c r="FO60" s="2">
        <v>25</v>
      </c>
      <c r="FP60" s="2">
        <v>25</v>
      </c>
      <c r="FR60" s="63">
        <f t="shared" ref="FR60:FR72" si="1028">SUM(FA60,FC60,FE60,FH60,FK60)</f>
        <v>0</v>
      </c>
      <c r="FU60" s="2" t="s">
        <v>96</v>
      </c>
      <c r="GL60" s="9">
        <f t="shared" si="401"/>
        <v>0</v>
      </c>
      <c r="GN60" s="2">
        <v>25</v>
      </c>
      <c r="GO60" s="2">
        <v>25</v>
      </c>
      <c r="GQ60" s="63">
        <f t="shared" ref="GQ60:GQ72" si="1029">SUM(FZ60,GB60,GD60,GG60,GJ60)</f>
        <v>0</v>
      </c>
      <c r="GT60" s="2" t="s">
        <v>96</v>
      </c>
      <c r="HK60" s="9">
        <f t="shared" si="403"/>
        <v>0</v>
      </c>
      <c r="HM60" s="2">
        <v>25</v>
      </c>
      <c r="HN60" s="2">
        <v>25</v>
      </c>
      <c r="HP60" s="63">
        <f t="shared" ref="HP60:HP72" si="1030">SUM(GY60,HA60,HC60,HF60,HI60)</f>
        <v>0</v>
      </c>
      <c r="HS60" s="2" t="s">
        <v>96</v>
      </c>
      <c r="IJ60" s="9">
        <f t="shared" si="1001"/>
        <v>0</v>
      </c>
      <c r="IL60" s="2">
        <v>25</v>
      </c>
      <c r="IM60" s="2">
        <v>25</v>
      </c>
      <c r="IO60" s="63">
        <f t="shared" ref="IO60:IO64" si="1031">SUM(HX60,HZ60,IB60,IE60,IH60)</f>
        <v>0</v>
      </c>
      <c r="IR60" s="2" t="s">
        <v>96</v>
      </c>
      <c r="JI60" s="9">
        <f t="shared" si="1002"/>
        <v>0</v>
      </c>
      <c r="JK60" s="2">
        <v>25</v>
      </c>
      <c r="JL60" s="2">
        <v>25</v>
      </c>
      <c r="JN60" s="63">
        <f t="shared" ref="JN60:JN64" si="1032">SUM(IW60,IY60,JA60,JD60,JG60)</f>
        <v>0</v>
      </c>
      <c r="JQ60" s="2" t="s">
        <v>96</v>
      </c>
      <c r="KH60" s="9">
        <f t="shared" si="1003"/>
        <v>0</v>
      </c>
      <c r="KJ60" s="2">
        <v>25</v>
      </c>
      <c r="KK60" s="2">
        <v>25</v>
      </c>
      <c r="KM60" s="63">
        <f t="shared" ref="KM60:KM64" si="1033">SUM(JV60,JX60,JZ60,KC60,KF60)</f>
        <v>0</v>
      </c>
    </row>
    <row r="61" spans="1:299" ht="14" x14ac:dyDescent="0.35">
      <c r="B61" s="2" t="s">
        <v>97</v>
      </c>
      <c r="C61" s="19">
        <f>$B$4-F61-H61-J61</f>
        <v>568.86</v>
      </c>
      <c r="D61" s="19">
        <f t="shared" si="992"/>
        <v>369.72</v>
      </c>
      <c r="E61" s="2">
        <v>199.14</v>
      </c>
      <c r="F61" s="2">
        <v>175.14</v>
      </c>
      <c r="G61" s="63">
        <f t="shared" si="1005"/>
        <v>0.23540322580645159</v>
      </c>
      <c r="H61" s="2">
        <v>0</v>
      </c>
      <c r="I61" s="63">
        <f t="shared" si="1005"/>
        <v>0</v>
      </c>
      <c r="J61" s="2">
        <v>0</v>
      </c>
      <c r="K61" s="63">
        <f t="shared" si="1005"/>
        <v>0</v>
      </c>
      <c r="L61" s="2">
        <v>0</v>
      </c>
      <c r="M61" s="63">
        <f t="shared" ref="M61:M64" si="1034">C61/$B$4</f>
        <v>0.76459677419354843</v>
      </c>
      <c r="N61" s="63">
        <f t="shared" si="896"/>
        <v>0.76459677419354843</v>
      </c>
      <c r="O61" s="86">
        <f t="shared" si="1006"/>
        <v>0.32144037000330355</v>
      </c>
      <c r="P61" s="63">
        <f t="shared" si="1007"/>
        <v>0.4790799462365592</v>
      </c>
      <c r="Q61" s="63">
        <f t="shared" si="1008"/>
        <v>0</v>
      </c>
      <c r="R61" s="9">
        <v>0</v>
      </c>
      <c r="S61" s="9">
        <f t="shared" si="1009"/>
        <v>744</v>
      </c>
      <c r="T61" s="44">
        <v>8910.8870000000006</v>
      </c>
      <c r="U61" s="2">
        <v>25</v>
      </c>
      <c r="V61" s="2">
        <v>25</v>
      </c>
      <c r="W61" s="2">
        <v>25</v>
      </c>
      <c r="X61" s="63">
        <f t="shared" si="1010"/>
        <v>1</v>
      </c>
      <c r="AA61" s="2" t="s">
        <v>97</v>
      </c>
      <c r="AB61" s="19">
        <f t="shared" si="897"/>
        <v>730.52</v>
      </c>
      <c r="AC61" s="19">
        <f t="shared" si="993"/>
        <v>474.91999999999996</v>
      </c>
      <c r="AD61" s="19">
        <v>255.6</v>
      </c>
      <c r="AE61" s="2">
        <v>1.48</v>
      </c>
      <c r="AF61" s="63">
        <f t="shared" si="899"/>
        <v>1.9892473118279571E-3</v>
      </c>
      <c r="AG61" s="2">
        <v>12</v>
      </c>
      <c r="AH61" s="63">
        <f t="shared" si="899"/>
        <v>1.6129032258064516E-2</v>
      </c>
      <c r="AI61" s="2">
        <v>0</v>
      </c>
      <c r="AJ61" s="63">
        <f t="shared" si="899"/>
        <v>0</v>
      </c>
      <c r="AK61" s="2">
        <v>0</v>
      </c>
      <c r="AL61" s="63">
        <f t="shared" si="994"/>
        <v>0.98188172043010746</v>
      </c>
      <c r="AM61" s="63">
        <f t="shared" si="995"/>
        <v>0.98188172043010746</v>
      </c>
      <c r="AN61" s="86">
        <f t="shared" si="996"/>
        <v>3.1066330814441645E-3</v>
      </c>
      <c r="AO61" s="63">
        <f t="shared" si="997"/>
        <v>0.61094333333333339</v>
      </c>
      <c r="AP61" s="63">
        <f t="shared" si="998"/>
        <v>0</v>
      </c>
      <c r="AQ61" s="2">
        <v>1</v>
      </c>
      <c r="AR61" s="9">
        <f t="shared" si="377"/>
        <v>744</v>
      </c>
      <c r="AS61" s="22">
        <v>11363.546</v>
      </c>
      <c r="AT61" s="2">
        <v>25</v>
      </c>
      <c r="AU61" s="2">
        <v>25</v>
      </c>
      <c r="AV61" s="2">
        <v>25</v>
      </c>
      <c r="AW61" s="63">
        <f t="shared" si="1011"/>
        <v>0.99999999999999989</v>
      </c>
      <c r="AZ61" s="2" t="s">
        <v>97</v>
      </c>
      <c r="BA61" s="2">
        <f t="shared" si="999"/>
        <v>717.73</v>
      </c>
      <c r="BB61" s="2">
        <f t="shared" si="1000"/>
        <v>358.96</v>
      </c>
      <c r="BC61" s="2">
        <f>'[43]UNIT DATA'!L4</f>
        <v>358.77000000000004</v>
      </c>
      <c r="BD61" s="2">
        <f>'[43]UNIT DATA'!M4</f>
        <v>2.27</v>
      </c>
      <c r="BE61" s="63">
        <f t="shared" si="1012"/>
        <v>3.1527777777777778E-3</v>
      </c>
      <c r="BF61" s="2">
        <f>'[43]UNIT DATA'!$N4</f>
        <v>0</v>
      </c>
      <c r="BG61" s="63">
        <f t="shared" si="1013"/>
        <v>0</v>
      </c>
      <c r="BH61" s="2">
        <f>'[43]UNIT DATA'!$O4</f>
        <v>0</v>
      </c>
      <c r="BI61" s="63">
        <f t="shared" si="1014"/>
        <v>0</v>
      </c>
      <c r="BJ61" s="2">
        <f>'[43]UNIT DATA'!$P4</f>
        <v>0</v>
      </c>
      <c r="BK61" s="63">
        <f t="shared" ref="BK61:BK68" si="1035">BA61/$AZ$4</f>
        <v>0.99684722222222222</v>
      </c>
      <c r="BL61" s="63">
        <f t="shared" ref="BL61:BL68" si="1036">(BA61-BJ61)/$AZ$4</f>
        <v>0.99684722222222222</v>
      </c>
      <c r="BM61" s="86">
        <f t="shared" si="1015"/>
        <v>6.2840849320377609E-3</v>
      </c>
      <c r="BN61" s="63">
        <f t="shared" ref="BN61:BN68" si="1037">BR61/($AZ$4*BT61)</f>
        <v>0.47026333333333331</v>
      </c>
      <c r="BO61" s="63">
        <f t="shared" ref="BO61:BO68" si="1038">BJ61/$AZ$4</f>
        <v>0</v>
      </c>
      <c r="BP61" s="2">
        <f>'[43]UNIT DATA'!Q4</f>
        <v>1</v>
      </c>
      <c r="BQ61" s="9">
        <f t="shared" si="383"/>
        <v>720</v>
      </c>
      <c r="BR61" s="44">
        <f>'[43]UNIT DATA'!$F4</f>
        <v>8464.74</v>
      </c>
      <c r="BS61" s="2">
        <v>25</v>
      </c>
      <c r="BT61" s="2">
        <v>25</v>
      </c>
      <c r="BU61" s="2">
        <f>'[43]UNIT DATA'!$E4</f>
        <v>25</v>
      </c>
      <c r="BV61" s="63">
        <f t="shared" si="1016"/>
        <v>1</v>
      </c>
      <c r="BY61" s="2" t="s">
        <v>97</v>
      </c>
      <c r="BZ61" s="2">
        <f t="shared" si="1017"/>
        <v>705.92</v>
      </c>
      <c r="CA61" s="2">
        <f t="shared" si="1018"/>
        <v>240.81</v>
      </c>
      <c r="CB61" s="2">
        <f>'[44]UNIT DATA'!L4</f>
        <v>465.11</v>
      </c>
      <c r="CC61" s="106">
        <v>38.08</v>
      </c>
      <c r="CD61" s="63">
        <f t="shared" si="1019"/>
        <v>5.1182795698924727E-2</v>
      </c>
      <c r="CE61" s="2">
        <f>'[44]UNIT DATA'!$N4</f>
        <v>0</v>
      </c>
      <c r="CF61" s="63">
        <f t="shared" si="1019"/>
        <v>0</v>
      </c>
      <c r="CG61" s="2">
        <f>'[44]UNIT DATA'!$O4</f>
        <v>0</v>
      </c>
      <c r="CH61" s="63">
        <f t="shared" si="1019"/>
        <v>0</v>
      </c>
      <c r="CI61" s="2">
        <f>'[44]UNIT DATA'!$P4</f>
        <v>0</v>
      </c>
      <c r="CJ61" s="63">
        <f t="shared" si="1020"/>
        <v>0.94881720430107519</v>
      </c>
      <c r="CK61" s="63">
        <f t="shared" si="1021"/>
        <v>0.94881720430107519</v>
      </c>
      <c r="CL61" s="86">
        <f t="shared" si="1022"/>
        <v>0.13654128868012477</v>
      </c>
      <c r="CM61" s="63">
        <f t="shared" si="1023"/>
        <v>0.26226295698924734</v>
      </c>
      <c r="CN61" s="63">
        <f t="shared" si="1024"/>
        <v>0</v>
      </c>
      <c r="CO61" s="2">
        <f>'[44]UNIT DATA'!$Q4</f>
        <v>1</v>
      </c>
      <c r="CP61" s="9">
        <f t="shared" si="393"/>
        <v>744.00000000000011</v>
      </c>
      <c r="CQ61" s="2">
        <f>'[44]UNIT DATA'!$F4</f>
        <v>4878.0910000000003</v>
      </c>
      <c r="CR61" s="2">
        <v>25</v>
      </c>
      <c r="CS61" s="2">
        <v>25</v>
      </c>
      <c r="CT61" s="2">
        <f>'[44]UNIT DATA'!$E4</f>
        <v>25</v>
      </c>
      <c r="CU61" s="63">
        <f t="shared" si="1025"/>
        <v>0.99999999999999989</v>
      </c>
      <c r="CX61" s="2" t="s">
        <v>97</v>
      </c>
      <c r="DO61" s="9">
        <f t="shared" si="395"/>
        <v>0</v>
      </c>
      <c r="DQ61" s="2">
        <v>25</v>
      </c>
      <c r="DR61" s="2">
        <v>25</v>
      </c>
      <c r="DT61" s="63">
        <f t="shared" si="1026"/>
        <v>0</v>
      </c>
      <c r="DW61" s="2" t="s">
        <v>97</v>
      </c>
      <c r="EN61" s="9">
        <f t="shared" si="397"/>
        <v>0</v>
      </c>
      <c r="EP61" s="2">
        <v>25</v>
      </c>
      <c r="EQ61" s="2">
        <v>25</v>
      </c>
      <c r="ES61" s="63">
        <f t="shared" si="1027"/>
        <v>0</v>
      </c>
      <c r="EV61" s="2" t="s">
        <v>97</v>
      </c>
      <c r="FM61" s="9">
        <f t="shared" si="399"/>
        <v>0</v>
      </c>
      <c r="FO61" s="2">
        <v>25</v>
      </c>
      <c r="FP61" s="2">
        <v>25</v>
      </c>
      <c r="FR61" s="63">
        <f t="shared" si="1028"/>
        <v>0</v>
      </c>
      <c r="FU61" s="2" t="s">
        <v>97</v>
      </c>
      <c r="GL61" s="9">
        <f t="shared" si="401"/>
        <v>0</v>
      </c>
      <c r="GN61" s="2">
        <v>25</v>
      </c>
      <c r="GO61" s="2">
        <v>25</v>
      </c>
      <c r="GQ61" s="63">
        <f t="shared" si="1029"/>
        <v>0</v>
      </c>
      <c r="GT61" s="2" t="s">
        <v>97</v>
      </c>
      <c r="HK61" s="9">
        <f t="shared" si="403"/>
        <v>0</v>
      </c>
      <c r="HM61" s="2">
        <v>25</v>
      </c>
      <c r="HN61" s="2">
        <v>25</v>
      </c>
      <c r="HP61" s="63">
        <f t="shared" si="1030"/>
        <v>0</v>
      </c>
      <c r="HS61" s="2" t="s">
        <v>97</v>
      </c>
      <c r="IJ61" s="9">
        <f t="shared" si="1001"/>
        <v>0</v>
      </c>
      <c r="IL61" s="2">
        <v>25</v>
      </c>
      <c r="IM61" s="2">
        <v>25</v>
      </c>
      <c r="IO61" s="63">
        <f t="shared" si="1031"/>
        <v>0</v>
      </c>
      <c r="IR61" s="2" t="s">
        <v>97</v>
      </c>
      <c r="JI61" s="9">
        <f t="shared" si="1002"/>
        <v>0</v>
      </c>
      <c r="JK61" s="2">
        <v>25</v>
      </c>
      <c r="JL61" s="2">
        <v>25</v>
      </c>
      <c r="JN61" s="63">
        <f t="shared" si="1032"/>
        <v>0</v>
      </c>
      <c r="JQ61" s="2" t="s">
        <v>97</v>
      </c>
      <c r="KH61" s="9">
        <f t="shared" si="1003"/>
        <v>0</v>
      </c>
      <c r="KJ61" s="2">
        <v>25</v>
      </c>
      <c r="KK61" s="2">
        <v>25</v>
      </c>
      <c r="KM61" s="63">
        <f t="shared" si="1033"/>
        <v>0</v>
      </c>
    </row>
    <row r="62" spans="1:299" ht="14" x14ac:dyDescent="0.35">
      <c r="B62" s="2" t="s">
        <v>98</v>
      </c>
      <c r="C62" s="19">
        <f t="shared" si="1004"/>
        <v>0</v>
      </c>
      <c r="D62" s="19">
        <f t="shared" si="992"/>
        <v>0</v>
      </c>
      <c r="E62" s="2">
        <v>0</v>
      </c>
      <c r="F62" s="2">
        <v>744</v>
      </c>
      <c r="G62" s="63">
        <f t="shared" si="1005"/>
        <v>1</v>
      </c>
      <c r="H62" s="2">
        <v>0</v>
      </c>
      <c r="I62" s="63">
        <f t="shared" si="1005"/>
        <v>0</v>
      </c>
      <c r="J62" s="2">
        <v>0</v>
      </c>
      <c r="K62" s="63">
        <f t="shared" si="1005"/>
        <v>0</v>
      </c>
      <c r="L62" s="2">
        <v>0</v>
      </c>
      <c r="M62" s="63">
        <f t="shared" si="1034"/>
        <v>0</v>
      </c>
      <c r="N62" s="63">
        <f t="shared" si="896"/>
        <v>0</v>
      </c>
      <c r="O62" s="86">
        <f t="shared" si="1006"/>
        <v>1</v>
      </c>
      <c r="P62" s="63">
        <f t="shared" si="1007"/>
        <v>0</v>
      </c>
      <c r="Q62" s="63">
        <f>L62/$B$4</f>
        <v>0</v>
      </c>
      <c r="R62" s="9">
        <v>0</v>
      </c>
      <c r="S62" s="9">
        <f t="shared" si="1009"/>
        <v>744</v>
      </c>
      <c r="T62" s="33">
        <v>0</v>
      </c>
      <c r="U62" s="2">
        <v>25</v>
      </c>
      <c r="V62" s="2">
        <v>25</v>
      </c>
      <c r="W62" s="2">
        <v>0</v>
      </c>
      <c r="X62" s="63">
        <f t="shared" si="1010"/>
        <v>1</v>
      </c>
      <c r="AA62" s="2" t="s">
        <v>98</v>
      </c>
      <c r="AB62" s="19">
        <f t="shared" si="897"/>
        <v>0</v>
      </c>
      <c r="AC62" s="19">
        <f t="shared" si="993"/>
        <v>0</v>
      </c>
      <c r="AD62" s="2">
        <v>0</v>
      </c>
      <c r="AE62" s="2">
        <v>744</v>
      </c>
      <c r="AF62" s="63">
        <f t="shared" si="899"/>
        <v>1</v>
      </c>
      <c r="AG62" s="2">
        <v>0</v>
      </c>
      <c r="AH62" s="63">
        <f t="shared" si="899"/>
        <v>0</v>
      </c>
      <c r="AI62" s="2">
        <v>0</v>
      </c>
      <c r="AJ62" s="63">
        <f t="shared" si="899"/>
        <v>0</v>
      </c>
      <c r="AK62" s="2">
        <v>0</v>
      </c>
      <c r="AL62" s="63">
        <f t="shared" si="994"/>
        <v>0</v>
      </c>
      <c r="AM62" s="63">
        <f t="shared" si="995"/>
        <v>0</v>
      </c>
      <c r="AN62" s="86">
        <f t="shared" si="996"/>
        <v>1</v>
      </c>
      <c r="AO62" s="63">
        <f t="shared" si="997"/>
        <v>0</v>
      </c>
      <c r="AP62" s="63">
        <f t="shared" si="998"/>
        <v>0</v>
      </c>
      <c r="AQ62" s="2">
        <v>0</v>
      </c>
      <c r="AR62" s="9">
        <f t="shared" si="377"/>
        <v>744</v>
      </c>
      <c r="AS62" s="2">
        <v>0</v>
      </c>
      <c r="AT62" s="2">
        <v>25</v>
      </c>
      <c r="AU62" s="2">
        <v>25</v>
      </c>
      <c r="AV62" s="2">
        <v>25</v>
      </c>
      <c r="AW62" s="63">
        <f t="shared" si="1011"/>
        <v>1</v>
      </c>
      <c r="AZ62" s="2" t="s">
        <v>98</v>
      </c>
      <c r="BA62" s="2">
        <f t="shared" si="999"/>
        <v>0</v>
      </c>
      <c r="BB62" s="2">
        <f t="shared" si="1000"/>
        <v>0</v>
      </c>
      <c r="BC62" s="2">
        <f>'[43]UNIT DATA'!L5</f>
        <v>0</v>
      </c>
      <c r="BD62" s="2">
        <f>'[43]UNIT DATA'!M5</f>
        <v>720</v>
      </c>
      <c r="BE62" s="63">
        <f t="shared" si="1012"/>
        <v>1</v>
      </c>
      <c r="BF62" s="2">
        <f>'[43]UNIT DATA'!$N5</f>
        <v>0</v>
      </c>
      <c r="BG62" s="63">
        <f t="shared" si="1013"/>
        <v>0</v>
      </c>
      <c r="BH62" s="2">
        <f>'[43]UNIT DATA'!$O5</f>
        <v>0</v>
      </c>
      <c r="BI62" s="63">
        <f t="shared" si="1014"/>
        <v>0</v>
      </c>
      <c r="BJ62" s="2">
        <f>'[43]UNIT DATA'!$P5</f>
        <v>0</v>
      </c>
      <c r="BK62" s="63">
        <f t="shared" si="1035"/>
        <v>0</v>
      </c>
      <c r="BL62" s="63">
        <f t="shared" si="1036"/>
        <v>0</v>
      </c>
      <c r="BM62" s="86">
        <f t="shared" si="1015"/>
        <v>1</v>
      </c>
      <c r="BN62" s="63">
        <f t="shared" si="1037"/>
        <v>0</v>
      </c>
      <c r="BO62" s="63">
        <f t="shared" si="1038"/>
        <v>0</v>
      </c>
      <c r="BP62" s="2">
        <f>'[43]UNIT DATA'!Q5</f>
        <v>0</v>
      </c>
      <c r="BQ62" s="9">
        <f t="shared" si="383"/>
        <v>720</v>
      </c>
      <c r="BR62" s="34">
        <f>'[43]UNIT DATA'!$F5</f>
        <v>0</v>
      </c>
      <c r="BS62" s="2">
        <v>25</v>
      </c>
      <c r="BT62" s="2">
        <v>25</v>
      </c>
      <c r="BU62" s="2">
        <f>'[43]UNIT DATA'!$E5</f>
        <v>25</v>
      </c>
      <c r="BV62" s="63">
        <f t="shared" si="1016"/>
        <v>1</v>
      </c>
      <c r="BY62" s="2" t="s">
        <v>98</v>
      </c>
      <c r="BZ62" s="2">
        <f t="shared" si="1017"/>
        <v>263.89999999999998</v>
      </c>
      <c r="CA62" s="2">
        <f t="shared" si="1018"/>
        <v>38.370000000000005</v>
      </c>
      <c r="CB62" s="2">
        <f>'[44]UNIT DATA'!L5</f>
        <v>225.53</v>
      </c>
      <c r="CC62" s="2">
        <f>'[44]UNIT DATA'!M5</f>
        <v>480.1</v>
      </c>
      <c r="CD62" s="63">
        <f t="shared" si="1019"/>
        <v>0.64529569892473126</v>
      </c>
      <c r="CE62" s="2">
        <f>'[44]UNIT DATA'!$N5</f>
        <v>0</v>
      </c>
      <c r="CF62" s="63">
        <f t="shared" si="1019"/>
        <v>0</v>
      </c>
      <c r="CG62" s="2">
        <f>'[44]UNIT DATA'!$O5</f>
        <v>0</v>
      </c>
      <c r="CH62" s="63">
        <f t="shared" si="1019"/>
        <v>0</v>
      </c>
      <c r="CI62" s="2">
        <f>'[44]UNIT DATA'!$P5</f>
        <v>0</v>
      </c>
      <c r="CJ62" s="63">
        <f t="shared" si="1020"/>
        <v>0.35470430107526879</v>
      </c>
      <c r="CK62" s="63">
        <f t="shared" si="1021"/>
        <v>0.35470430107526879</v>
      </c>
      <c r="CL62" s="86">
        <f t="shared" si="1022"/>
        <v>0.92599378941886701</v>
      </c>
      <c r="CM62" s="63">
        <f t="shared" si="1023"/>
        <v>4.8808010752688168E-2</v>
      </c>
      <c r="CN62" s="63">
        <f t="shared" si="1024"/>
        <v>0</v>
      </c>
      <c r="CO62" s="2">
        <f>'[44]UNIT DATA'!$Q5</f>
        <v>0</v>
      </c>
      <c r="CP62" s="9">
        <f t="shared" si="393"/>
        <v>744</v>
      </c>
      <c r="CQ62" s="2">
        <f>'[44]UNIT DATA'!$F5</f>
        <v>907.82899999999995</v>
      </c>
      <c r="CR62" s="2">
        <v>25</v>
      </c>
      <c r="CS62" s="2">
        <v>25</v>
      </c>
      <c r="CT62" s="2">
        <f>'[44]UNIT DATA'!$E5</f>
        <v>25</v>
      </c>
      <c r="CU62" s="63">
        <f t="shared" si="1025"/>
        <v>1</v>
      </c>
      <c r="CX62" s="2" t="s">
        <v>98</v>
      </c>
      <c r="DO62" s="9">
        <f t="shared" si="395"/>
        <v>0</v>
      </c>
      <c r="DQ62" s="2">
        <v>25</v>
      </c>
      <c r="DR62" s="2">
        <v>25</v>
      </c>
      <c r="DT62" s="63">
        <f t="shared" si="1026"/>
        <v>0</v>
      </c>
      <c r="DW62" s="2" t="s">
        <v>98</v>
      </c>
      <c r="EN62" s="9">
        <f t="shared" si="397"/>
        <v>0</v>
      </c>
      <c r="EP62" s="2">
        <v>25</v>
      </c>
      <c r="EQ62" s="2">
        <v>25</v>
      </c>
      <c r="ES62" s="63">
        <f t="shared" si="1027"/>
        <v>0</v>
      </c>
      <c r="EV62" s="2" t="s">
        <v>98</v>
      </c>
      <c r="FM62" s="9">
        <f t="shared" si="399"/>
        <v>0</v>
      </c>
      <c r="FO62" s="2">
        <v>25</v>
      </c>
      <c r="FP62" s="2">
        <v>25</v>
      </c>
      <c r="FR62" s="63">
        <f t="shared" si="1028"/>
        <v>0</v>
      </c>
      <c r="FU62" s="2" t="s">
        <v>98</v>
      </c>
      <c r="GL62" s="9">
        <f t="shared" si="401"/>
        <v>0</v>
      </c>
      <c r="GN62" s="2">
        <v>25</v>
      </c>
      <c r="GO62" s="2">
        <v>25</v>
      </c>
      <c r="GQ62" s="63">
        <f t="shared" si="1029"/>
        <v>0</v>
      </c>
      <c r="GT62" s="2" t="s">
        <v>98</v>
      </c>
      <c r="HK62" s="9">
        <f t="shared" si="403"/>
        <v>0</v>
      </c>
      <c r="HM62" s="2">
        <v>25</v>
      </c>
      <c r="HN62" s="2">
        <v>25</v>
      </c>
      <c r="HP62" s="63">
        <f t="shared" si="1030"/>
        <v>0</v>
      </c>
      <c r="HS62" s="2" t="s">
        <v>98</v>
      </c>
      <c r="IJ62" s="9">
        <f t="shared" si="1001"/>
        <v>0</v>
      </c>
      <c r="IL62" s="2">
        <v>25</v>
      </c>
      <c r="IM62" s="2">
        <v>25</v>
      </c>
      <c r="IO62" s="63">
        <f t="shared" si="1031"/>
        <v>0</v>
      </c>
      <c r="IR62" s="2" t="s">
        <v>98</v>
      </c>
      <c r="JI62" s="9">
        <f t="shared" si="1002"/>
        <v>0</v>
      </c>
      <c r="JK62" s="2">
        <v>25</v>
      </c>
      <c r="JL62" s="2">
        <v>25</v>
      </c>
      <c r="JN62" s="63">
        <f t="shared" si="1032"/>
        <v>0</v>
      </c>
      <c r="JQ62" s="2" t="s">
        <v>98</v>
      </c>
      <c r="KH62" s="9">
        <f t="shared" si="1003"/>
        <v>0</v>
      </c>
      <c r="KJ62" s="2">
        <v>25</v>
      </c>
      <c r="KK62" s="2">
        <v>25</v>
      </c>
      <c r="KM62" s="63">
        <f t="shared" si="1033"/>
        <v>0</v>
      </c>
    </row>
    <row r="63" spans="1:299" ht="14" x14ac:dyDescent="0.35">
      <c r="B63" s="2" t="s">
        <v>99</v>
      </c>
      <c r="C63" s="19">
        <f>$B$4-F63-H63-J63</f>
        <v>744</v>
      </c>
      <c r="D63" s="19">
        <f t="shared" si="992"/>
        <v>478.33</v>
      </c>
      <c r="E63" s="2">
        <v>265.67</v>
      </c>
      <c r="F63" s="2">
        <v>0</v>
      </c>
      <c r="G63" s="63">
        <f t="shared" si="1005"/>
        <v>0</v>
      </c>
      <c r="H63" s="2">
        <v>0</v>
      </c>
      <c r="I63" s="63">
        <f t="shared" si="1005"/>
        <v>0</v>
      </c>
      <c r="J63" s="2">
        <v>0</v>
      </c>
      <c r="K63" s="63">
        <f t="shared" si="1005"/>
        <v>0</v>
      </c>
      <c r="L63" s="2">
        <v>0</v>
      </c>
      <c r="M63" s="63">
        <f t="shared" si="1034"/>
        <v>1</v>
      </c>
      <c r="N63" s="63">
        <f t="shared" si="896"/>
        <v>1</v>
      </c>
      <c r="O63" s="86">
        <f t="shared" si="1006"/>
        <v>0</v>
      </c>
      <c r="P63" s="63">
        <f t="shared" si="1007"/>
        <v>0.58369532258064516</v>
      </c>
      <c r="Q63" s="63">
        <f t="shared" ref="Q63:Q72" si="1039">L63/$B$4</f>
        <v>0</v>
      </c>
      <c r="R63" s="9">
        <v>0</v>
      </c>
      <c r="S63" s="9">
        <f t="shared" si="1009"/>
        <v>744</v>
      </c>
      <c r="T63" s="46">
        <v>10856.733</v>
      </c>
      <c r="U63" s="2">
        <v>25</v>
      </c>
      <c r="V63" s="2">
        <v>25</v>
      </c>
      <c r="W63" s="2">
        <v>25</v>
      </c>
      <c r="X63" s="63">
        <f t="shared" si="1010"/>
        <v>1</v>
      </c>
      <c r="AA63" s="2" t="s">
        <v>99</v>
      </c>
      <c r="AB63" s="19">
        <f t="shared" si="897"/>
        <v>732</v>
      </c>
      <c r="AC63" s="19">
        <f t="shared" si="993"/>
        <v>448.05999999999995</v>
      </c>
      <c r="AD63" s="2">
        <v>283.94000000000005</v>
      </c>
      <c r="AE63" s="2">
        <v>0</v>
      </c>
      <c r="AF63" s="63">
        <f t="shared" si="899"/>
        <v>0</v>
      </c>
      <c r="AG63" s="2">
        <v>12</v>
      </c>
      <c r="AH63" s="63">
        <f t="shared" si="899"/>
        <v>1.6129032258064516E-2</v>
      </c>
      <c r="AI63" s="2">
        <v>0</v>
      </c>
      <c r="AJ63" s="63">
        <f t="shared" si="899"/>
        <v>0</v>
      </c>
      <c r="AK63" s="2">
        <v>0</v>
      </c>
      <c r="AL63" s="63">
        <f t="shared" si="994"/>
        <v>0.9838709677419355</v>
      </c>
      <c r="AM63" s="63">
        <f t="shared" si="995"/>
        <v>0.9838709677419355</v>
      </c>
      <c r="AN63" s="86">
        <f t="shared" si="996"/>
        <v>0</v>
      </c>
      <c r="AO63" s="63">
        <f t="shared" si="997"/>
        <v>0.60642478494623653</v>
      </c>
      <c r="AP63" s="63">
        <f t="shared" si="998"/>
        <v>0</v>
      </c>
      <c r="AQ63" s="2">
        <v>0</v>
      </c>
      <c r="AR63" s="9">
        <f t="shared" si="377"/>
        <v>744</v>
      </c>
      <c r="AS63" s="22">
        <v>11279.501</v>
      </c>
      <c r="AT63" s="2">
        <v>25</v>
      </c>
      <c r="AU63" s="2">
        <v>25</v>
      </c>
      <c r="AV63" s="2">
        <v>25</v>
      </c>
      <c r="AW63" s="63">
        <f t="shared" si="1011"/>
        <v>1</v>
      </c>
      <c r="AZ63" s="2" t="s">
        <v>99</v>
      </c>
      <c r="BA63" s="2">
        <f t="shared" si="999"/>
        <v>717.73</v>
      </c>
      <c r="BB63" s="2">
        <f t="shared" si="1000"/>
        <v>345.77</v>
      </c>
      <c r="BC63" s="2">
        <f>'[43]UNIT DATA'!L6</f>
        <v>371.96000000000004</v>
      </c>
      <c r="BD63" s="2">
        <f>'[43]UNIT DATA'!M6</f>
        <v>2.27</v>
      </c>
      <c r="BE63" s="63">
        <f t="shared" si="1012"/>
        <v>3.1527777777777778E-3</v>
      </c>
      <c r="BF63" s="2">
        <f>'[43]UNIT DATA'!$N6</f>
        <v>0</v>
      </c>
      <c r="BG63" s="63">
        <f t="shared" si="1013"/>
        <v>0</v>
      </c>
      <c r="BH63" s="2">
        <f>'[43]UNIT DATA'!$O6</f>
        <v>0</v>
      </c>
      <c r="BI63" s="63">
        <f t="shared" si="1014"/>
        <v>0</v>
      </c>
      <c r="BJ63" s="2">
        <f>'[43]UNIT DATA'!$P6</f>
        <v>0</v>
      </c>
      <c r="BK63" s="63">
        <f t="shared" si="1035"/>
        <v>0.99684722222222222</v>
      </c>
      <c r="BL63" s="63">
        <f t="shared" si="1036"/>
        <v>0.99684722222222222</v>
      </c>
      <c r="BM63" s="86">
        <f t="shared" si="1015"/>
        <v>6.5222388231237797E-3</v>
      </c>
      <c r="BN63" s="63">
        <f t="shared" si="1037"/>
        <v>0.48855222222222228</v>
      </c>
      <c r="BO63" s="63">
        <f t="shared" si="1038"/>
        <v>0</v>
      </c>
      <c r="BP63" s="2">
        <f>'[43]UNIT DATA'!Q6</f>
        <v>1</v>
      </c>
      <c r="BQ63" s="9">
        <f t="shared" si="383"/>
        <v>720</v>
      </c>
      <c r="BR63" s="44">
        <f>'[43]UNIT DATA'!$F6</f>
        <v>8793.94</v>
      </c>
      <c r="BS63" s="2">
        <v>25</v>
      </c>
      <c r="BT63" s="2">
        <v>25</v>
      </c>
      <c r="BU63" s="2">
        <f>'[43]UNIT DATA'!$E6</f>
        <v>25</v>
      </c>
      <c r="BV63" s="63">
        <f t="shared" si="1016"/>
        <v>1</v>
      </c>
      <c r="BY63" s="2" t="s">
        <v>99</v>
      </c>
      <c r="BZ63" s="2">
        <f t="shared" si="1017"/>
        <v>705.92</v>
      </c>
      <c r="CA63" s="2">
        <f t="shared" si="1018"/>
        <v>356.17</v>
      </c>
      <c r="CB63" s="2">
        <f>'[44]UNIT DATA'!L6</f>
        <v>349.75</v>
      </c>
      <c r="CC63" s="106">
        <v>38.08</v>
      </c>
      <c r="CD63" s="63">
        <f t="shared" si="1019"/>
        <v>5.1182795698924727E-2</v>
      </c>
      <c r="CE63" s="2">
        <f>'[44]UNIT DATA'!$N6</f>
        <v>0</v>
      </c>
      <c r="CF63" s="63">
        <f t="shared" si="1019"/>
        <v>0</v>
      </c>
      <c r="CG63" s="2">
        <f>'[44]UNIT DATA'!$O6</f>
        <v>0</v>
      </c>
      <c r="CH63" s="63">
        <f t="shared" si="1019"/>
        <v>0</v>
      </c>
      <c r="CI63" s="2">
        <f>'[44]UNIT DATA'!$P6</f>
        <v>0</v>
      </c>
      <c r="CJ63" s="63">
        <f t="shared" si="1020"/>
        <v>0.94881720430107519</v>
      </c>
      <c r="CK63" s="63">
        <f t="shared" si="1021"/>
        <v>0.94881720430107519</v>
      </c>
      <c r="CL63" s="86">
        <f t="shared" si="1022"/>
        <v>9.6588459099556115E-2</v>
      </c>
      <c r="CM63" s="63">
        <f t="shared" si="1023"/>
        <v>0.27332655913978493</v>
      </c>
      <c r="CN63" s="63">
        <f t="shared" si="1024"/>
        <v>0</v>
      </c>
      <c r="CO63" s="2">
        <f>'[44]UNIT DATA'!$Q6</f>
        <v>1</v>
      </c>
      <c r="CP63" s="9">
        <f t="shared" si="393"/>
        <v>744.00000000000011</v>
      </c>
      <c r="CQ63" s="2">
        <f>'[44]UNIT DATA'!$F6</f>
        <v>5083.8739999999998</v>
      </c>
      <c r="CR63" s="2">
        <v>25</v>
      </c>
      <c r="CS63" s="2">
        <v>25</v>
      </c>
      <c r="CT63" s="2">
        <f>'[44]UNIT DATA'!$E6</f>
        <v>25</v>
      </c>
      <c r="CU63" s="63">
        <f t="shared" si="1025"/>
        <v>0.99999999999999989</v>
      </c>
      <c r="CX63" s="2" t="s">
        <v>99</v>
      </c>
      <c r="DO63" s="9">
        <f t="shared" si="395"/>
        <v>0</v>
      </c>
      <c r="DQ63" s="2">
        <v>25</v>
      </c>
      <c r="DR63" s="2">
        <v>25</v>
      </c>
      <c r="DT63" s="63">
        <f t="shared" si="1026"/>
        <v>0</v>
      </c>
      <c r="DW63" s="2" t="s">
        <v>99</v>
      </c>
      <c r="EN63" s="9">
        <f t="shared" si="397"/>
        <v>0</v>
      </c>
      <c r="EP63" s="2">
        <v>25</v>
      </c>
      <c r="EQ63" s="2">
        <v>25</v>
      </c>
      <c r="ES63" s="63">
        <f t="shared" si="1027"/>
        <v>0</v>
      </c>
      <c r="EV63" s="2" t="s">
        <v>99</v>
      </c>
      <c r="FM63" s="9">
        <f t="shared" si="399"/>
        <v>0</v>
      </c>
      <c r="FO63" s="2">
        <v>25</v>
      </c>
      <c r="FP63" s="2">
        <v>25</v>
      </c>
      <c r="FR63" s="63">
        <f t="shared" si="1028"/>
        <v>0</v>
      </c>
      <c r="FU63" s="2" t="s">
        <v>99</v>
      </c>
      <c r="GL63" s="9">
        <f t="shared" si="401"/>
        <v>0</v>
      </c>
      <c r="GN63" s="2">
        <v>25</v>
      </c>
      <c r="GO63" s="2">
        <v>25</v>
      </c>
      <c r="GQ63" s="63">
        <f t="shared" si="1029"/>
        <v>0</v>
      </c>
      <c r="GT63" s="2" t="s">
        <v>99</v>
      </c>
      <c r="HK63" s="9">
        <f t="shared" si="403"/>
        <v>0</v>
      </c>
      <c r="HM63" s="2">
        <v>25</v>
      </c>
      <c r="HN63" s="2">
        <v>25</v>
      </c>
      <c r="HP63" s="63">
        <f t="shared" si="1030"/>
        <v>0</v>
      </c>
      <c r="HS63" s="2" t="s">
        <v>99</v>
      </c>
      <c r="IJ63" s="9">
        <f t="shared" si="1001"/>
        <v>0</v>
      </c>
      <c r="IL63" s="2">
        <v>25</v>
      </c>
      <c r="IM63" s="2">
        <v>25</v>
      </c>
      <c r="IO63" s="63">
        <f t="shared" si="1031"/>
        <v>0</v>
      </c>
      <c r="IR63" s="2" t="s">
        <v>99</v>
      </c>
      <c r="JI63" s="9">
        <f t="shared" si="1002"/>
        <v>0</v>
      </c>
      <c r="JK63" s="2">
        <v>25</v>
      </c>
      <c r="JL63" s="2">
        <v>25</v>
      </c>
      <c r="JN63" s="63">
        <f t="shared" si="1032"/>
        <v>0</v>
      </c>
      <c r="JQ63" s="2" t="s">
        <v>99</v>
      </c>
      <c r="KH63" s="9">
        <f t="shared" si="1003"/>
        <v>0</v>
      </c>
      <c r="KJ63" s="2">
        <v>25</v>
      </c>
      <c r="KK63" s="2">
        <v>25</v>
      </c>
      <c r="KM63" s="63">
        <f t="shared" si="1033"/>
        <v>0</v>
      </c>
    </row>
    <row r="64" spans="1:299" ht="14" x14ac:dyDescent="0.35">
      <c r="B64" s="2" t="s">
        <v>100</v>
      </c>
      <c r="C64" s="19">
        <f t="shared" si="1004"/>
        <v>566.91</v>
      </c>
      <c r="D64" s="19">
        <f t="shared" si="992"/>
        <v>389.56999999999994</v>
      </c>
      <c r="E64" s="2">
        <v>177.34</v>
      </c>
      <c r="F64" s="2">
        <v>177.09</v>
      </c>
      <c r="G64" s="63">
        <f t="shared" si="1005"/>
        <v>0.23802419354838711</v>
      </c>
      <c r="H64" s="2">
        <v>0</v>
      </c>
      <c r="I64" s="63">
        <f t="shared" si="1005"/>
        <v>0</v>
      </c>
      <c r="J64" s="2">
        <v>0</v>
      </c>
      <c r="K64" s="63">
        <f t="shared" si="1005"/>
        <v>0</v>
      </c>
      <c r="L64" s="2">
        <v>0</v>
      </c>
      <c r="M64" s="63">
        <f t="shared" si="1034"/>
        <v>0.76197580645161289</v>
      </c>
      <c r="N64" s="63">
        <f t="shared" si="896"/>
        <v>0.76197580645161289</v>
      </c>
      <c r="O64" s="86">
        <f t="shared" si="1006"/>
        <v>0.31251544135813364</v>
      </c>
      <c r="P64" s="63">
        <f t="shared" si="1007"/>
        <v>0.53652752688172045</v>
      </c>
      <c r="Q64" s="63">
        <f t="shared" si="1039"/>
        <v>0</v>
      </c>
      <c r="R64" s="9">
        <v>0</v>
      </c>
      <c r="S64" s="9">
        <f t="shared" si="1009"/>
        <v>744</v>
      </c>
      <c r="T64" s="46">
        <v>9979.4120000000003</v>
      </c>
      <c r="U64" s="2">
        <v>25</v>
      </c>
      <c r="V64" s="2">
        <v>25</v>
      </c>
      <c r="W64" s="2">
        <v>25</v>
      </c>
      <c r="X64" s="63">
        <f t="shared" si="1010"/>
        <v>1</v>
      </c>
      <c r="AA64" s="2" t="s">
        <v>100</v>
      </c>
      <c r="AB64" s="19">
        <f t="shared" si="897"/>
        <v>730.52</v>
      </c>
      <c r="AC64" s="19">
        <f t="shared" si="993"/>
        <v>459.29999999999995</v>
      </c>
      <c r="AD64" s="2">
        <v>271.22000000000003</v>
      </c>
      <c r="AE64" s="2">
        <v>1.48</v>
      </c>
      <c r="AF64" s="63">
        <f t="shared" si="899"/>
        <v>1.9892473118279571E-3</v>
      </c>
      <c r="AG64" s="2">
        <v>12</v>
      </c>
      <c r="AH64" s="63">
        <f t="shared" si="899"/>
        <v>1.6129032258064516E-2</v>
      </c>
      <c r="AI64" s="2">
        <v>0</v>
      </c>
      <c r="AJ64" s="63">
        <f t="shared" si="899"/>
        <v>0</v>
      </c>
      <c r="AK64" s="2">
        <v>0</v>
      </c>
      <c r="AL64" s="63">
        <f t="shared" si="994"/>
        <v>0.98188172043010746</v>
      </c>
      <c r="AM64" s="63">
        <f t="shared" si="995"/>
        <v>0.98188172043010746</v>
      </c>
      <c r="AN64" s="86">
        <f t="shared" si="996"/>
        <v>3.2119449628890146E-3</v>
      </c>
      <c r="AO64" s="63">
        <f t="shared" si="997"/>
        <v>0.61950983870967746</v>
      </c>
      <c r="AP64" s="63">
        <f t="shared" si="998"/>
        <v>0</v>
      </c>
      <c r="AQ64" s="2">
        <v>1</v>
      </c>
      <c r="AR64" s="9">
        <f t="shared" si="377"/>
        <v>744</v>
      </c>
      <c r="AS64" s="22">
        <v>11522.883</v>
      </c>
      <c r="AT64" s="2">
        <v>25</v>
      </c>
      <c r="AU64" s="2">
        <v>25</v>
      </c>
      <c r="AV64" s="2">
        <v>25</v>
      </c>
      <c r="AW64" s="63">
        <f t="shared" si="1011"/>
        <v>0.99999999999999989</v>
      </c>
      <c r="AZ64" s="2" t="s">
        <v>100</v>
      </c>
      <c r="BA64" s="2">
        <f t="shared" si="999"/>
        <v>717.73</v>
      </c>
      <c r="BB64" s="2">
        <f t="shared" si="1000"/>
        <v>378.31999999999988</v>
      </c>
      <c r="BC64" s="2">
        <f>'[43]UNIT DATA'!L7</f>
        <v>339.41000000000014</v>
      </c>
      <c r="BD64" s="2">
        <f>'[43]UNIT DATA'!M7</f>
        <v>2.27</v>
      </c>
      <c r="BE64" s="63">
        <f t="shared" si="1012"/>
        <v>3.1527777777777778E-3</v>
      </c>
      <c r="BF64" s="2">
        <f>'[43]UNIT DATA'!$N7</f>
        <v>0</v>
      </c>
      <c r="BG64" s="63">
        <f t="shared" si="1013"/>
        <v>0</v>
      </c>
      <c r="BH64" s="2">
        <f>'[43]UNIT DATA'!$O7</f>
        <v>0</v>
      </c>
      <c r="BI64" s="63">
        <f t="shared" si="1014"/>
        <v>0</v>
      </c>
      <c r="BJ64" s="2">
        <f>'[43]UNIT DATA'!$P7</f>
        <v>0</v>
      </c>
      <c r="BK64" s="63">
        <f t="shared" si="1035"/>
        <v>0.99684722222222222</v>
      </c>
      <c r="BL64" s="63">
        <f t="shared" si="1036"/>
        <v>0.99684722222222222</v>
      </c>
      <c r="BM64" s="86">
        <f t="shared" si="1015"/>
        <v>5.9644236580046793E-3</v>
      </c>
      <c r="BN64" s="63">
        <f t="shared" si="1037"/>
        <v>0.54523722222222226</v>
      </c>
      <c r="BO64" s="63">
        <f t="shared" si="1038"/>
        <v>0</v>
      </c>
      <c r="BP64" s="2">
        <f>'[43]UNIT DATA'!Q7</f>
        <v>1</v>
      </c>
      <c r="BQ64" s="9">
        <f t="shared" si="383"/>
        <v>720</v>
      </c>
      <c r="BR64" s="44">
        <f>'[43]UNIT DATA'!$F7</f>
        <v>9814.27</v>
      </c>
      <c r="BS64" s="2">
        <v>25</v>
      </c>
      <c r="BT64" s="2">
        <v>25</v>
      </c>
      <c r="BU64" s="2">
        <f>'[43]UNIT DATA'!$E7</f>
        <v>25</v>
      </c>
      <c r="BV64" s="63">
        <f t="shared" si="1016"/>
        <v>1</v>
      </c>
      <c r="BY64" s="2" t="s">
        <v>100</v>
      </c>
      <c r="BZ64" s="2">
        <f t="shared" si="1017"/>
        <v>705.92</v>
      </c>
      <c r="CA64" s="2">
        <f t="shared" si="1018"/>
        <v>251.86</v>
      </c>
      <c r="CB64" s="2">
        <f>'[44]UNIT DATA'!L7</f>
        <v>454.06</v>
      </c>
      <c r="CC64" s="106">
        <v>38.08</v>
      </c>
      <c r="CD64" s="63">
        <f t="shared" si="1019"/>
        <v>5.1182795698924727E-2</v>
      </c>
      <c r="CE64" s="2">
        <f>'[44]UNIT DATA'!$N7</f>
        <v>0</v>
      </c>
      <c r="CF64" s="63">
        <f t="shared" si="1019"/>
        <v>0</v>
      </c>
      <c r="CG64" s="2">
        <f>'[44]UNIT DATA'!$O7</f>
        <v>0</v>
      </c>
      <c r="CH64" s="63">
        <f t="shared" si="1019"/>
        <v>0</v>
      </c>
      <c r="CI64" s="2">
        <f>'[44]UNIT DATA'!$P7</f>
        <v>0</v>
      </c>
      <c r="CJ64" s="63">
        <f t="shared" si="1020"/>
        <v>0.94881720430107519</v>
      </c>
      <c r="CK64" s="63">
        <f t="shared" si="1021"/>
        <v>0.94881720430107519</v>
      </c>
      <c r="CL64" s="86">
        <f t="shared" si="1022"/>
        <v>0.1313375181071946</v>
      </c>
      <c r="CM64" s="63">
        <f t="shared" si="1023"/>
        <v>0.29502612903225806</v>
      </c>
      <c r="CN64" s="63">
        <f t="shared" si="1024"/>
        <v>0</v>
      </c>
      <c r="CO64" s="2">
        <f>'[44]UNIT DATA'!$Q7</f>
        <v>1</v>
      </c>
      <c r="CP64" s="9">
        <f t="shared" si="393"/>
        <v>744.00000000000011</v>
      </c>
      <c r="CQ64" s="2">
        <f>'[44]UNIT DATA'!$F7</f>
        <v>5487.4859999999999</v>
      </c>
      <c r="CR64" s="2">
        <v>25</v>
      </c>
      <c r="CS64" s="2">
        <v>25</v>
      </c>
      <c r="CT64" s="2">
        <f>'[44]UNIT DATA'!$E7</f>
        <v>25</v>
      </c>
      <c r="CU64" s="63">
        <f t="shared" si="1025"/>
        <v>0.99999999999999989</v>
      </c>
      <c r="CX64" s="2" t="s">
        <v>100</v>
      </c>
      <c r="DO64" s="9">
        <f t="shared" si="395"/>
        <v>0</v>
      </c>
      <c r="DQ64" s="2">
        <v>25</v>
      </c>
      <c r="DR64" s="2">
        <v>25</v>
      </c>
      <c r="DT64" s="63">
        <f t="shared" si="1026"/>
        <v>0</v>
      </c>
      <c r="DW64" s="2" t="s">
        <v>100</v>
      </c>
      <c r="EN64" s="9">
        <f t="shared" si="397"/>
        <v>0</v>
      </c>
      <c r="EP64" s="2">
        <v>25</v>
      </c>
      <c r="EQ64" s="2">
        <v>25</v>
      </c>
      <c r="ES64" s="63">
        <f t="shared" si="1027"/>
        <v>0</v>
      </c>
      <c r="EV64" s="2" t="s">
        <v>100</v>
      </c>
      <c r="FM64" s="9">
        <f t="shared" si="399"/>
        <v>0</v>
      </c>
      <c r="FO64" s="2">
        <v>25</v>
      </c>
      <c r="FP64" s="2">
        <v>25</v>
      </c>
      <c r="FR64" s="63">
        <f t="shared" si="1028"/>
        <v>0</v>
      </c>
      <c r="FU64" s="2" t="s">
        <v>100</v>
      </c>
      <c r="GL64" s="9">
        <f t="shared" si="401"/>
        <v>0</v>
      </c>
      <c r="GN64" s="2">
        <v>25</v>
      </c>
      <c r="GO64" s="2">
        <v>25</v>
      </c>
      <c r="GQ64" s="63">
        <f t="shared" si="1029"/>
        <v>0</v>
      </c>
      <c r="GT64" s="2" t="s">
        <v>100</v>
      </c>
      <c r="HK64" s="9">
        <f t="shared" si="403"/>
        <v>0</v>
      </c>
      <c r="HM64" s="2">
        <v>25</v>
      </c>
      <c r="HN64" s="2">
        <v>25</v>
      </c>
      <c r="HP64" s="63">
        <f t="shared" si="1030"/>
        <v>0</v>
      </c>
      <c r="HS64" s="2" t="s">
        <v>100</v>
      </c>
      <c r="IJ64" s="9">
        <f t="shared" si="1001"/>
        <v>0</v>
      </c>
      <c r="IL64" s="2">
        <v>25</v>
      </c>
      <c r="IM64" s="2">
        <v>25</v>
      </c>
      <c r="IO64" s="63">
        <f t="shared" si="1031"/>
        <v>0</v>
      </c>
      <c r="IR64" s="2" t="s">
        <v>100</v>
      </c>
      <c r="JI64" s="9">
        <f t="shared" si="1002"/>
        <v>0</v>
      </c>
      <c r="JK64" s="2">
        <v>25</v>
      </c>
      <c r="JL64" s="2">
        <v>25</v>
      </c>
      <c r="JN64" s="63">
        <f t="shared" si="1032"/>
        <v>0</v>
      </c>
      <c r="JQ64" s="2" t="s">
        <v>100</v>
      </c>
      <c r="KH64" s="9">
        <f t="shared" si="1003"/>
        <v>0</v>
      </c>
      <c r="KJ64" s="2">
        <v>25</v>
      </c>
      <c r="KK64" s="2">
        <v>25</v>
      </c>
      <c r="KM64" s="63">
        <f t="shared" si="1033"/>
        <v>0</v>
      </c>
    </row>
    <row r="65" spans="1:299" ht="14" x14ac:dyDescent="0.35">
      <c r="B65" s="2" t="s">
        <v>101</v>
      </c>
      <c r="C65" s="19">
        <f>$B$4-F65-H65-J65</f>
        <v>744</v>
      </c>
      <c r="D65" s="19">
        <f t="shared" si="992"/>
        <v>528.95000000000005</v>
      </c>
      <c r="E65" s="2">
        <v>215.05</v>
      </c>
      <c r="F65" s="2">
        <v>0</v>
      </c>
      <c r="G65" s="63">
        <f>F65/$B$4</f>
        <v>0</v>
      </c>
      <c r="H65" s="2">
        <v>0</v>
      </c>
      <c r="I65" s="63">
        <f>H65/$B$4</f>
        <v>0</v>
      </c>
      <c r="J65" s="2">
        <v>0</v>
      </c>
      <c r="K65" s="63">
        <f>J65/$B$4</f>
        <v>0</v>
      </c>
      <c r="L65" s="2">
        <v>0</v>
      </c>
      <c r="M65" s="63">
        <f>C65/$B$4</f>
        <v>1</v>
      </c>
      <c r="N65" s="63">
        <f t="shared" si="896"/>
        <v>1</v>
      </c>
      <c r="O65" s="86">
        <f t="shared" si="1006"/>
        <v>0</v>
      </c>
      <c r="P65" s="63">
        <f t="shared" si="1007"/>
        <v>0.66705381720430101</v>
      </c>
      <c r="Q65" s="63">
        <f t="shared" si="1039"/>
        <v>0</v>
      </c>
      <c r="R65" s="9">
        <v>0</v>
      </c>
      <c r="S65" s="9">
        <f t="shared" si="1009"/>
        <v>744</v>
      </c>
      <c r="T65" s="46">
        <v>12407.200999999999</v>
      </c>
      <c r="U65" s="2">
        <v>25</v>
      </c>
      <c r="V65" s="2">
        <v>25</v>
      </c>
      <c r="W65" s="2">
        <v>25</v>
      </c>
      <c r="X65" s="63">
        <f>SUM(G65,I65,K65,N65,Q65)</f>
        <v>1</v>
      </c>
      <c r="AA65" s="2" t="s">
        <v>101</v>
      </c>
      <c r="AB65" s="19">
        <f t="shared" si="897"/>
        <v>732</v>
      </c>
      <c r="AC65" s="19">
        <f t="shared" si="993"/>
        <v>556.95000000000005</v>
      </c>
      <c r="AD65" s="2">
        <v>175.04999999999995</v>
      </c>
      <c r="AE65" s="2">
        <v>0</v>
      </c>
      <c r="AF65" s="63">
        <f t="shared" si="899"/>
        <v>0</v>
      </c>
      <c r="AG65" s="2">
        <v>12</v>
      </c>
      <c r="AH65" s="63">
        <f t="shared" si="899"/>
        <v>1.6129032258064516E-2</v>
      </c>
      <c r="AI65" s="2">
        <v>0</v>
      </c>
      <c r="AJ65" s="63">
        <f t="shared" si="899"/>
        <v>0</v>
      </c>
      <c r="AK65" s="2">
        <v>0</v>
      </c>
      <c r="AL65" s="63">
        <f t="shared" si="994"/>
        <v>0.9838709677419355</v>
      </c>
      <c r="AM65" s="63">
        <f t="shared" si="995"/>
        <v>0.9838709677419355</v>
      </c>
      <c r="AN65" s="86">
        <f t="shared" si="996"/>
        <v>0</v>
      </c>
      <c r="AO65" s="63">
        <f t="shared" si="997"/>
        <v>0.71246440860215055</v>
      </c>
      <c r="AP65" s="63">
        <f t="shared" si="998"/>
        <v>0</v>
      </c>
      <c r="AQ65" s="2">
        <v>0</v>
      </c>
      <c r="AR65" s="9">
        <f t="shared" si="377"/>
        <v>744</v>
      </c>
      <c r="AS65" s="22">
        <v>13251.838</v>
      </c>
      <c r="AT65" s="2">
        <v>25</v>
      </c>
      <c r="AU65" s="2">
        <v>25</v>
      </c>
      <c r="AV65" s="2">
        <v>25</v>
      </c>
      <c r="AW65" s="63">
        <f>SUM(AF65,AH65,AJ65,AM65,AP65)</f>
        <v>1</v>
      </c>
      <c r="AZ65" s="2" t="s">
        <v>101</v>
      </c>
      <c r="BA65" s="2">
        <f t="shared" si="999"/>
        <v>504.25</v>
      </c>
      <c r="BB65" s="2">
        <f t="shared" si="1000"/>
        <v>262.82999999999993</v>
      </c>
      <c r="BC65" s="2">
        <f>'[43]UNIT DATA'!L8</f>
        <v>241.42000000000007</v>
      </c>
      <c r="BD65" s="2">
        <f>'[43]UNIT DATA'!M8</f>
        <v>215.75</v>
      </c>
      <c r="BE65" s="63">
        <f t="shared" si="1012"/>
        <v>0.29965277777777777</v>
      </c>
      <c r="BF65" s="2">
        <f>'[43]UNIT DATA'!$N8</f>
        <v>0</v>
      </c>
      <c r="BG65" s="63">
        <f t="shared" si="1013"/>
        <v>0</v>
      </c>
      <c r="BH65" s="2">
        <f>'[43]UNIT DATA'!$O8</f>
        <v>0</v>
      </c>
      <c r="BI65" s="63">
        <f t="shared" si="1014"/>
        <v>0</v>
      </c>
      <c r="BJ65" s="2">
        <f>'[43]UNIT DATA'!$P8</f>
        <v>0</v>
      </c>
      <c r="BK65" s="63">
        <f t="shared" si="1035"/>
        <v>0.70034722222222223</v>
      </c>
      <c r="BL65" s="63">
        <f t="shared" si="1036"/>
        <v>0.70034722222222223</v>
      </c>
      <c r="BM65" s="86">
        <f t="shared" si="1015"/>
        <v>0.45081282126290284</v>
      </c>
      <c r="BN65" s="63">
        <f t="shared" si="1037"/>
        <v>0.37269722222222224</v>
      </c>
      <c r="BO65" s="63">
        <f t="shared" si="1038"/>
        <v>0</v>
      </c>
      <c r="BP65" s="2">
        <f>'[43]UNIT DATA'!Q8</f>
        <v>1</v>
      </c>
      <c r="BQ65" s="9">
        <f t="shared" si="383"/>
        <v>720</v>
      </c>
      <c r="BR65" s="44">
        <f>'[43]UNIT DATA'!$F8</f>
        <v>6708.55</v>
      </c>
      <c r="BS65" s="2">
        <v>25</v>
      </c>
      <c r="BT65" s="2">
        <v>25</v>
      </c>
      <c r="BU65" s="2">
        <f>'[43]UNIT DATA'!$E8</f>
        <v>25</v>
      </c>
      <c r="BV65" s="63">
        <f>SUM(BE65,BG65,BI65,BL65,BO65)</f>
        <v>1</v>
      </c>
      <c r="BY65" s="2" t="s">
        <v>101</v>
      </c>
      <c r="BZ65" s="2">
        <f t="shared" si="1017"/>
        <v>705.92</v>
      </c>
      <c r="CA65" s="2">
        <f t="shared" si="1018"/>
        <v>450.66</v>
      </c>
      <c r="CB65" s="2">
        <f>'[44]UNIT DATA'!L8</f>
        <v>255.26</v>
      </c>
      <c r="CC65" s="106">
        <v>38.08</v>
      </c>
      <c r="CD65" s="63">
        <f>CC65/$BY$4</f>
        <v>5.1182795698924727E-2</v>
      </c>
      <c r="CE65" s="2">
        <f>'[44]UNIT DATA'!$N8</f>
        <v>0</v>
      </c>
      <c r="CF65" s="63">
        <f>CE65/$BY$4</f>
        <v>0</v>
      </c>
      <c r="CG65" s="2">
        <f>'[44]UNIT DATA'!$O8</f>
        <v>0</v>
      </c>
      <c r="CH65" s="63">
        <f>CG65/$BY$4</f>
        <v>0</v>
      </c>
      <c r="CI65" s="2">
        <f>'[44]UNIT DATA'!$P8</f>
        <v>0</v>
      </c>
      <c r="CJ65" s="63">
        <f>BZ65/$BY$4</f>
        <v>0.94881720430107519</v>
      </c>
      <c r="CK65" s="63">
        <f>(BZ65-CI65)/$BY$4</f>
        <v>0.94881720430107519</v>
      </c>
      <c r="CL65" s="86">
        <f>IF((AND(CA65=0,CC65=0)),0,(CC65+CI65)/(CA65+CC65+CI65))</f>
        <v>7.791463763964479E-2</v>
      </c>
      <c r="CM65" s="63">
        <f>CQ65/($BY$4*CS65)</f>
        <v>0.47727096774193545</v>
      </c>
      <c r="CN65" s="63">
        <f>CI65/$BY$4</f>
        <v>0</v>
      </c>
      <c r="CO65" s="2">
        <f>'[44]UNIT DATA'!$Q8</f>
        <v>1</v>
      </c>
      <c r="CP65" s="9">
        <f t="shared" si="393"/>
        <v>744.00000000000011</v>
      </c>
      <c r="CQ65" s="2">
        <f>'[44]UNIT DATA'!$F8</f>
        <v>8877.24</v>
      </c>
      <c r="CR65" s="2">
        <v>25</v>
      </c>
      <c r="CS65" s="2">
        <v>25</v>
      </c>
      <c r="CT65" s="2">
        <f>'[44]UNIT DATA'!$E8</f>
        <v>25</v>
      </c>
      <c r="CU65" s="63">
        <f>SUM(CD65,CF65,CH65,CK65,CN65)</f>
        <v>0.99999999999999989</v>
      </c>
      <c r="CX65" s="2" t="s">
        <v>101</v>
      </c>
      <c r="DO65" s="9">
        <f t="shared" si="395"/>
        <v>0</v>
      </c>
      <c r="DQ65" s="2">
        <v>25</v>
      </c>
      <c r="DR65" s="2">
        <v>25</v>
      </c>
      <c r="DT65" s="63">
        <f>SUM(DC65,DE65,DG65,DJ65,DM65)</f>
        <v>0</v>
      </c>
      <c r="DW65" s="2" t="s">
        <v>101</v>
      </c>
      <c r="EN65" s="9">
        <f t="shared" si="397"/>
        <v>0</v>
      </c>
      <c r="EP65" s="2">
        <v>25</v>
      </c>
      <c r="EQ65" s="2">
        <v>25</v>
      </c>
      <c r="ES65" s="63">
        <f>SUM(EB65,ED65,EF65,EI65,EL65)</f>
        <v>0</v>
      </c>
      <c r="EV65" s="2" t="s">
        <v>101</v>
      </c>
      <c r="FM65" s="9">
        <f t="shared" si="399"/>
        <v>0</v>
      </c>
      <c r="FO65" s="2">
        <v>25</v>
      </c>
      <c r="FP65" s="2">
        <v>25</v>
      </c>
      <c r="FR65" s="63">
        <f>SUM(FA65,FC65,FE65,FH65,FK65)</f>
        <v>0</v>
      </c>
      <c r="FU65" s="2" t="s">
        <v>101</v>
      </c>
      <c r="GL65" s="9">
        <f t="shared" si="401"/>
        <v>0</v>
      </c>
      <c r="GN65" s="2">
        <v>25</v>
      </c>
      <c r="GO65" s="2">
        <v>25</v>
      </c>
      <c r="GQ65" s="63">
        <f>SUM(FZ65,GB65,GD65,GG65,GJ65)</f>
        <v>0</v>
      </c>
      <c r="GT65" s="2" t="s">
        <v>101</v>
      </c>
      <c r="HK65" s="9">
        <f t="shared" si="403"/>
        <v>0</v>
      </c>
      <c r="HM65" s="2">
        <v>25</v>
      </c>
      <c r="HN65" s="2">
        <v>25</v>
      </c>
      <c r="HP65" s="63">
        <f>SUM(GY65,HA65,HC65,HF65,HI65)</f>
        <v>0</v>
      </c>
      <c r="HS65" s="2" t="s">
        <v>101</v>
      </c>
      <c r="IJ65" s="9">
        <f t="shared" si="1001"/>
        <v>0</v>
      </c>
      <c r="IL65" s="2">
        <v>25</v>
      </c>
      <c r="IM65" s="2">
        <v>25</v>
      </c>
      <c r="IO65" s="63">
        <f>SUM(HX65,HZ65,IB65,IE65,IH65)</f>
        <v>0</v>
      </c>
      <c r="IR65" s="2" t="s">
        <v>101</v>
      </c>
      <c r="JI65" s="9">
        <f t="shared" si="1002"/>
        <v>0</v>
      </c>
      <c r="JK65" s="2">
        <v>25</v>
      </c>
      <c r="JL65" s="2">
        <v>25</v>
      </c>
      <c r="JN65" s="63">
        <f>SUM(IW65,IY65,JA65,JD65,JG65)</f>
        <v>0</v>
      </c>
      <c r="JQ65" s="2" t="s">
        <v>101</v>
      </c>
      <c r="KH65" s="9">
        <f t="shared" si="1003"/>
        <v>0</v>
      </c>
      <c r="KJ65" s="2">
        <v>25</v>
      </c>
      <c r="KK65" s="2">
        <v>25</v>
      </c>
      <c r="KM65" s="63">
        <f>SUM(JV65,JX65,JZ65,KC65,KF65)</f>
        <v>0</v>
      </c>
    </row>
    <row r="66" spans="1:299" ht="14" x14ac:dyDescent="0.35">
      <c r="B66" s="2" t="s">
        <v>102</v>
      </c>
      <c r="C66" s="19">
        <f t="shared" si="1004"/>
        <v>744</v>
      </c>
      <c r="D66" s="19">
        <f t="shared" si="992"/>
        <v>393.03</v>
      </c>
      <c r="E66" s="2">
        <v>350.97</v>
      </c>
      <c r="F66" s="2">
        <v>0</v>
      </c>
      <c r="G66" s="63">
        <f t="shared" si="1005"/>
        <v>0</v>
      </c>
      <c r="H66" s="2">
        <v>0</v>
      </c>
      <c r="I66" s="63">
        <f t="shared" si="1005"/>
        <v>0</v>
      </c>
      <c r="J66" s="2">
        <v>0</v>
      </c>
      <c r="K66" s="63">
        <f t="shared" si="1005"/>
        <v>0</v>
      </c>
      <c r="L66" s="2">
        <v>0</v>
      </c>
      <c r="M66" s="63">
        <f>C66/$B$4</f>
        <v>1</v>
      </c>
      <c r="N66" s="63">
        <f t="shared" si="896"/>
        <v>1</v>
      </c>
      <c r="O66" s="86">
        <f t="shared" si="1006"/>
        <v>0</v>
      </c>
      <c r="P66" s="63">
        <f t="shared" si="1007"/>
        <v>0.49855016129032254</v>
      </c>
      <c r="Q66" s="63">
        <f t="shared" si="1039"/>
        <v>0</v>
      </c>
      <c r="R66" s="9">
        <v>0</v>
      </c>
      <c r="S66" s="9">
        <f t="shared" si="1009"/>
        <v>744</v>
      </c>
      <c r="T66" s="46">
        <v>9273.0329999999994</v>
      </c>
      <c r="U66" s="2">
        <v>25</v>
      </c>
      <c r="V66" s="2">
        <v>25</v>
      </c>
      <c r="W66" s="2">
        <v>25</v>
      </c>
      <c r="X66" s="63">
        <f t="shared" si="1010"/>
        <v>1</v>
      </c>
      <c r="AA66" s="2" t="s">
        <v>102</v>
      </c>
      <c r="AB66" s="19">
        <f t="shared" si="897"/>
        <v>732</v>
      </c>
      <c r="AC66" s="19">
        <f t="shared" si="993"/>
        <v>508.39</v>
      </c>
      <c r="AD66" s="2">
        <v>223.61</v>
      </c>
      <c r="AE66" s="2">
        <v>0</v>
      </c>
      <c r="AF66" s="63">
        <f t="shared" si="899"/>
        <v>0</v>
      </c>
      <c r="AG66" s="2">
        <v>12</v>
      </c>
      <c r="AH66" s="63">
        <f t="shared" si="899"/>
        <v>1.6129032258064516E-2</v>
      </c>
      <c r="AI66" s="2">
        <v>0</v>
      </c>
      <c r="AJ66" s="63">
        <f t="shared" si="899"/>
        <v>0</v>
      </c>
      <c r="AK66" s="2">
        <v>0</v>
      </c>
      <c r="AL66" s="63">
        <f t="shared" si="994"/>
        <v>0.9838709677419355</v>
      </c>
      <c r="AM66" s="63">
        <f t="shared" si="995"/>
        <v>0.9838709677419355</v>
      </c>
      <c r="AN66" s="86">
        <f t="shared" si="996"/>
        <v>0</v>
      </c>
      <c r="AO66" s="63">
        <f t="shared" si="997"/>
        <v>0.65643102150537636</v>
      </c>
      <c r="AP66" s="63">
        <f t="shared" si="998"/>
        <v>0</v>
      </c>
      <c r="AQ66" s="2">
        <v>0</v>
      </c>
      <c r="AR66" s="9">
        <f t="shared" si="377"/>
        <v>744</v>
      </c>
      <c r="AS66" s="22">
        <v>12209.617</v>
      </c>
      <c r="AT66" s="2">
        <v>25</v>
      </c>
      <c r="AU66" s="2">
        <v>25</v>
      </c>
      <c r="AV66" s="2">
        <v>25</v>
      </c>
      <c r="AW66" s="63">
        <f t="shared" si="1011"/>
        <v>1</v>
      </c>
      <c r="AZ66" s="2" t="s">
        <v>102</v>
      </c>
      <c r="BA66" s="2">
        <f t="shared" si="999"/>
        <v>717.73</v>
      </c>
      <c r="BB66" s="2">
        <f t="shared" si="1000"/>
        <v>448.78999999999996</v>
      </c>
      <c r="BC66" s="2">
        <f>'[43]UNIT DATA'!L9</f>
        <v>268.94000000000005</v>
      </c>
      <c r="BD66" s="2">
        <f>'[43]UNIT DATA'!M9</f>
        <v>2.27</v>
      </c>
      <c r="BE66" s="63">
        <f t="shared" si="1012"/>
        <v>3.1527777777777778E-3</v>
      </c>
      <c r="BF66" s="2">
        <f>'[43]UNIT DATA'!$N9</f>
        <v>0</v>
      </c>
      <c r="BG66" s="63">
        <f t="shared" si="1013"/>
        <v>0</v>
      </c>
      <c r="BH66" s="2">
        <f>'[43]UNIT DATA'!$O9</f>
        <v>0</v>
      </c>
      <c r="BI66" s="63">
        <f t="shared" si="1014"/>
        <v>0</v>
      </c>
      <c r="BJ66" s="2">
        <f>'[43]UNIT DATA'!$P9</f>
        <v>0</v>
      </c>
      <c r="BK66" s="63">
        <f t="shared" si="1035"/>
        <v>0.99684722222222222</v>
      </c>
      <c r="BL66" s="63">
        <f t="shared" si="1036"/>
        <v>0.99684722222222222</v>
      </c>
      <c r="BM66" s="86">
        <f t="shared" si="1015"/>
        <v>5.0325898993482023E-3</v>
      </c>
      <c r="BN66" s="63">
        <f t="shared" si="1037"/>
        <v>0.59491499999999997</v>
      </c>
      <c r="BO66" s="63">
        <f t="shared" si="1038"/>
        <v>0</v>
      </c>
      <c r="BP66" s="2">
        <f>'[43]UNIT DATA'!Q9</f>
        <v>1</v>
      </c>
      <c r="BQ66" s="9">
        <f t="shared" si="383"/>
        <v>720</v>
      </c>
      <c r="BR66" s="44">
        <f>'[43]UNIT DATA'!$F9</f>
        <v>10708.47</v>
      </c>
      <c r="BS66" s="2">
        <v>25</v>
      </c>
      <c r="BT66" s="2">
        <v>25</v>
      </c>
      <c r="BU66" s="2">
        <f>'[43]UNIT DATA'!$E9</f>
        <v>25</v>
      </c>
      <c r="BV66" s="63">
        <f t="shared" si="1016"/>
        <v>1</v>
      </c>
      <c r="BY66" s="2" t="s">
        <v>102</v>
      </c>
      <c r="BZ66" s="2">
        <f t="shared" si="1017"/>
        <v>705.92</v>
      </c>
      <c r="CA66" s="2">
        <f t="shared" si="1018"/>
        <v>454.19</v>
      </c>
      <c r="CB66" s="2">
        <f>'[44]UNIT DATA'!L9</f>
        <v>251.73</v>
      </c>
      <c r="CC66" s="106">
        <v>38.08</v>
      </c>
      <c r="CD66" s="63">
        <f t="shared" si="1019"/>
        <v>5.1182795698924727E-2</v>
      </c>
      <c r="CE66" s="2">
        <f>'[44]UNIT DATA'!$N9</f>
        <v>0</v>
      </c>
      <c r="CF66" s="63">
        <f t="shared" si="1019"/>
        <v>0</v>
      </c>
      <c r="CG66" s="2">
        <f>'[44]UNIT DATA'!$O9</f>
        <v>0</v>
      </c>
      <c r="CH66" s="63">
        <f t="shared" si="1019"/>
        <v>0</v>
      </c>
      <c r="CI66" s="2">
        <f>'[44]UNIT DATA'!$P9</f>
        <v>0</v>
      </c>
      <c r="CJ66" s="63">
        <f t="shared" ref="CJ66:CJ68" si="1040">BZ66/$BY$4</f>
        <v>0.94881720430107519</v>
      </c>
      <c r="CK66" s="63">
        <f t="shared" ref="CK66:CK68" si="1041">(BZ66-CI66)/$BY$4</f>
        <v>0.94881720430107519</v>
      </c>
      <c r="CL66" s="86">
        <f t="shared" ref="CL66:CL68" si="1042">IF((AND(CA66=0,CC66=0)),0,(CC66+CI66)/(CA66+CC66+CI66))</f>
        <v>7.7355922562821214E-2</v>
      </c>
      <c r="CM66" s="63">
        <f t="shared" ref="CM66:CM68" si="1043">CQ66/($BY$4*CS66)</f>
        <v>0.48729596774193545</v>
      </c>
      <c r="CN66" s="63">
        <f t="shared" ref="CN66:CN68" si="1044">CI66/$BY$4</f>
        <v>0</v>
      </c>
      <c r="CO66" s="2">
        <f>'[44]UNIT DATA'!$Q9</f>
        <v>1</v>
      </c>
      <c r="CP66" s="9">
        <f t="shared" si="393"/>
        <v>744</v>
      </c>
      <c r="CQ66" s="2">
        <f>'[44]UNIT DATA'!$F9</f>
        <v>9063.7049999999999</v>
      </c>
      <c r="CR66" s="2">
        <v>25</v>
      </c>
      <c r="CS66" s="2">
        <v>25</v>
      </c>
      <c r="CT66" s="2">
        <f>'[44]UNIT DATA'!$E9</f>
        <v>25</v>
      </c>
      <c r="CU66" s="63">
        <f t="shared" si="1025"/>
        <v>0.99999999999999989</v>
      </c>
      <c r="CX66" s="2" t="s">
        <v>102</v>
      </c>
      <c r="DO66" s="9">
        <f t="shared" si="395"/>
        <v>0</v>
      </c>
      <c r="DQ66" s="2">
        <v>25</v>
      </c>
      <c r="DR66" s="2">
        <v>25</v>
      </c>
      <c r="DT66" s="63">
        <f t="shared" si="1026"/>
        <v>0</v>
      </c>
      <c r="DW66" s="2" t="s">
        <v>102</v>
      </c>
      <c r="EN66" s="9">
        <f t="shared" si="397"/>
        <v>0</v>
      </c>
      <c r="EP66" s="2">
        <v>25</v>
      </c>
      <c r="EQ66" s="2">
        <v>25</v>
      </c>
      <c r="ES66" s="63">
        <f t="shared" si="1027"/>
        <v>0</v>
      </c>
      <c r="EV66" s="2" t="s">
        <v>102</v>
      </c>
      <c r="FM66" s="9">
        <f t="shared" si="399"/>
        <v>0</v>
      </c>
      <c r="FO66" s="2">
        <v>25</v>
      </c>
      <c r="FP66" s="2">
        <v>25</v>
      </c>
      <c r="FR66" s="63">
        <f t="shared" si="1028"/>
        <v>0</v>
      </c>
      <c r="FU66" s="2" t="s">
        <v>102</v>
      </c>
      <c r="GL66" s="9">
        <f t="shared" si="401"/>
        <v>0</v>
      </c>
      <c r="GN66" s="2">
        <v>25</v>
      </c>
      <c r="GO66" s="2">
        <v>25</v>
      </c>
      <c r="GQ66" s="63">
        <f t="shared" si="1029"/>
        <v>0</v>
      </c>
      <c r="GT66" s="2" t="s">
        <v>102</v>
      </c>
      <c r="HK66" s="9">
        <f t="shared" si="403"/>
        <v>0</v>
      </c>
      <c r="HM66" s="2">
        <v>25</v>
      </c>
      <c r="HN66" s="2">
        <v>25</v>
      </c>
      <c r="HP66" s="63">
        <f t="shared" si="1030"/>
        <v>0</v>
      </c>
      <c r="HS66" s="2" t="s">
        <v>102</v>
      </c>
      <c r="IJ66" s="9">
        <f t="shared" si="1001"/>
        <v>0</v>
      </c>
      <c r="IL66" s="2">
        <v>25</v>
      </c>
      <c r="IM66" s="2">
        <v>25</v>
      </c>
      <c r="IO66" s="63">
        <f t="shared" ref="IO66:IO68" si="1045">SUM(HX66,HZ66,IB66,IE66,IH66)</f>
        <v>0</v>
      </c>
      <c r="IR66" s="2" t="s">
        <v>102</v>
      </c>
      <c r="JI66" s="9">
        <f t="shared" si="1002"/>
        <v>0</v>
      </c>
      <c r="JK66" s="2">
        <v>25</v>
      </c>
      <c r="JL66" s="2">
        <v>25</v>
      </c>
      <c r="JN66" s="63">
        <f t="shared" ref="JN66:JN68" si="1046">SUM(IW66,IY66,JA66,JD66,JG66)</f>
        <v>0</v>
      </c>
      <c r="JQ66" s="2" t="s">
        <v>102</v>
      </c>
      <c r="KH66" s="9">
        <f t="shared" si="1003"/>
        <v>0</v>
      </c>
      <c r="KJ66" s="2">
        <v>25</v>
      </c>
      <c r="KK66" s="2">
        <v>25</v>
      </c>
      <c r="KM66" s="63">
        <f t="shared" ref="KM66:KM68" si="1047">SUM(JV66,JX66,JZ66,KC66,KF66)</f>
        <v>0</v>
      </c>
    </row>
    <row r="67" spans="1:299" ht="14" x14ac:dyDescent="0.35">
      <c r="B67" s="2" t="s">
        <v>103</v>
      </c>
      <c r="C67" s="19">
        <f>$B$4-F67-H67-J67</f>
        <v>0</v>
      </c>
      <c r="D67" s="19">
        <f t="shared" si="992"/>
        <v>0</v>
      </c>
      <c r="E67" s="2">
        <v>0</v>
      </c>
      <c r="F67" s="2">
        <v>744</v>
      </c>
      <c r="G67" s="63">
        <f t="shared" si="1005"/>
        <v>1</v>
      </c>
      <c r="H67" s="2">
        <v>0</v>
      </c>
      <c r="I67" s="63">
        <f t="shared" si="1005"/>
        <v>0</v>
      </c>
      <c r="J67" s="2">
        <v>0</v>
      </c>
      <c r="K67" s="63">
        <f t="shared" si="1005"/>
        <v>0</v>
      </c>
      <c r="L67" s="2">
        <v>0</v>
      </c>
      <c r="M67" s="63">
        <f t="shared" ref="M67:M68" si="1048">C67/$B$4</f>
        <v>0</v>
      </c>
      <c r="N67" s="63">
        <f t="shared" si="896"/>
        <v>0</v>
      </c>
      <c r="O67" s="86">
        <f t="shared" si="1006"/>
        <v>1</v>
      </c>
      <c r="P67" s="63">
        <f t="shared" si="1007"/>
        <v>0</v>
      </c>
      <c r="Q67" s="63">
        <f t="shared" si="1039"/>
        <v>0</v>
      </c>
      <c r="R67" s="9">
        <v>0</v>
      </c>
      <c r="S67" s="9">
        <f t="shared" si="1009"/>
        <v>744</v>
      </c>
      <c r="T67" s="33">
        <v>0</v>
      </c>
      <c r="U67" s="2">
        <v>25</v>
      </c>
      <c r="V67" s="2">
        <v>25</v>
      </c>
      <c r="W67" s="2">
        <v>0</v>
      </c>
      <c r="X67" s="63">
        <f t="shared" si="1010"/>
        <v>1</v>
      </c>
      <c r="AA67" s="2" t="s">
        <v>103</v>
      </c>
      <c r="AB67" s="19">
        <f t="shared" si="897"/>
        <v>0</v>
      </c>
      <c r="AC67" s="19">
        <f t="shared" si="993"/>
        <v>0</v>
      </c>
      <c r="AD67" s="2">
        <v>0</v>
      </c>
      <c r="AE67" s="2">
        <v>744</v>
      </c>
      <c r="AF67" s="63">
        <f t="shared" si="899"/>
        <v>1</v>
      </c>
      <c r="AG67" s="2">
        <v>0</v>
      </c>
      <c r="AH67" s="63">
        <f t="shared" si="899"/>
        <v>0</v>
      </c>
      <c r="AI67" s="2">
        <v>0</v>
      </c>
      <c r="AJ67" s="63">
        <f t="shared" si="899"/>
        <v>0</v>
      </c>
      <c r="AK67" s="2">
        <v>0</v>
      </c>
      <c r="AL67" s="63">
        <f t="shared" si="994"/>
        <v>0</v>
      </c>
      <c r="AM67" s="63">
        <f t="shared" si="995"/>
        <v>0</v>
      </c>
      <c r="AN67" s="86">
        <f t="shared" si="996"/>
        <v>1</v>
      </c>
      <c r="AO67" s="63">
        <f t="shared" si="997"/>
        <v>0</v>
      </c>
      <c r="AP67" s="63">
        <f t="shared" si="998"/>
        <v>0</v>
      </c>
      <c r="AQ67" s="2">
        <v>0</v>
      </c>
      <c r="AR67" s="9">
        <f t="shared" si="377"/>
        <v>744</v>
      </c>
      <c r="AS67" s="2">
        <v>0</v>
      </c>
      <c r="AT67" s="2">
        <v>25</v>
      </c>
      <c r="AU67" s="2">
        <v>25</v>
      </c>
      <c r="AV67" s="2">
        <v>25</v>
      </c>
      <c r="AW67" s="63">
        <f t="shared" si="1011"/>
        <v>1</v>
      </c>
      <c r="AZ67" s="2" t="s">
        <v>103</v>
      </c>
      <c r="BA67" s="2">
        <f t="shared" si="999"/>
        <v>0</v>
      </c>
      <c r="BB67" s="2">
        <f t="shared" si="1000"/>
        <v>0</v>
      </c>
      <c r="BC67" s="2">
        <f>'[43]UNIT DATA'!L10</f>
        <v>0</v>
      </c>
      <c r="BD67" s="2">
        <f>'[43]UNIT DATA'!M10</f>
        <v>720</v>
      </c>
      <c r="BE67" s="63">
        <f t="shared" si="1012"/>
        <v>1</v>
      </c>
      <c r="BF67" s="2">
        <f>'[43]UNIT DATA'!$N10</f>
        <v>0</v>
      </c>
      <c r="BG67" s="63">
        <f t="shared" si="1013"/>
        <v>0</v>
      </c>
      <c r="BH67" s="2">
        <f>'[43]UNIT DATA'!$O10</f>
        <v>0</v>
      </c>
      <c r="BI67" s="63">
        <f t="shared" si="1014"/>
        <v>0</v>
      </c>
      <c r="BJ67" s="2">
        <f>'[43]UNIT DATA'!$P10</f>
        <v>0</v>
      </c>
      <c r="BK67" s="63">
        <f t="shared" si="1035"/>
        <v>0</v>
      </c>
      <c r="BL67" s="63">
        <f t="shared" si="1036"/>
        <v>0</v>
      </c>
      <c r="BM67" s="86">
        <f t="shared" si="1015"/>
        <v>1</v>
      </c>
      <c r="BN67" s="63">
        <f t="shared" si="1037"/>
        <v>0</v>
      </c>
      <c r="BO67" s="63">
        <f t="shared" si="1038"/>
        <v>0</v>
      </c>
      <c r="BP67" s="2">
        <f>'[43]UNIT DATA'!Q10</f>
        <v>0</v>
      </c>
      <c r="BQ67" s="9">
        <f t="shared" si="383"/>
        <v>720</v>
      </c>
      <c r="BR67" s="34">
        <f>'[43]UNIT DATA'!$F10</f>
        <v>0</v>
      </c>
      <c r="BS67" s="2">
        <v>25</v>
      </c>
      <c r="BT67" s="2">
        <v>25</v>
      </c>
      <c r="BU67" s="2">
        <f>'[43]UNIT DATA'!$E10</f>
        <v>25</v>
      </c>
      <c r="BV67" s="63">
        <f t="shared" si="1016"/>
        <v>1</v>
      </c>
      <c r="BY67" s="2" t="s">
        <v>103</v>
      </c>
      <c r="BZ67" s="2">
        <f t="shared" si="1017"/>
        <v>0</v>
      </c>
      <c r="CA67" s="2">
        <f t="shared" si="1018"/>
        <v>0</v>
      </c>
      <c r="CB67" s="2">
        <f>'[44]UNIT DATA'!L10</f>
        <v>0</v>
      </c>
      <c r="CC67" s="2">
        <f>'[44]UNIT DATA'!M10</f>
        <v>744</v>
      </c>
      <c r="CD67" s="63">
        <f t="shared" si="1019"/>
        <v>1</v>
      </c>
      <c r="CE67" s="2">
        <f>'[44]UNIT DATA'!$N10</f>
        <v>0</v>
      </c>
      <c r="CF67" s="63">
        <f t="shared" si="1019"/>
        <v>0</v>
      </c>
      <c r="CG67" s="2">
        <f>'[44]UNIT DATA'!$O10</f>
        <v>0</v>
      </c>
      <c r="CH67" s="63">
        <f t="shared" si="1019"/>
        <v>0</v>
      </c>
      <c r="CI67" s="2">
        <f>'[44]UNIT DATA'!$P10</f>
        <v>0</v>
      </c>
      <c r="CJ67" s="63">
        <f t="shared" si="1040"/>
        <v>0</v>
      </c>
      <c r="CK67" s="63">
        <f t="shared" si="1041"/>
        <v>0</v>
      </c>
      <c r="CL67" s="86">
        <f t="shared" si="1042"/>
        <v>1</v>
      </c>
      <c r="CM67" s="63">
        <f t="shared" si="1043"/>
        <v>0</v>
      </c>
      <c r="CN67" s="63">
        <f t="shared" si="1044"/>
        <v>0</v>
      </c>
      <c r="CO67" s="2">
        <f>'[44]UNIT DATA'!$Q10</f>
        <v>0</v>
      </c>
      <c r="CP67" s="9">
        <f t="shared" si="393"/>
        <v>744</v>
      </c>
      <c r="CQ67" s="2">
        <f>'[44]UNIT DATA'!$F10</f>
        <v>0</v>
      </c>
      <c r="CR67" s="2">
        <v>25</v>
      </c>
      <c r="CS67" s="2">
        <v>25</v>
      </c>
      <c r="CT67" s="2">
        <f>'[44]UNIT DATA'!$E10</f>
        <v>25</v>
      </c>
      <c r="CU67" s="63">
        <f t="shared" si="1025"/>
        <v>1</v>
      </c>
      <c r="CX67" s="2" t="s">
        <v>103</v>
      </c>
      <c r="DO67" s="9">
        <f t="shared" si="395"/>
        <v>0</v>
      </c>
      <c r="DQ67" s="2">
        <v>25</v>
      </c>
      <c r="DR67" s="2">
        <v>25</v>
      </c>
      <c r="DT67" s="63">
        <f t="shared" si="1026"/>
        <v>0</v>
      </c>
      <c r="DW67" s="2" t="s">
        <v>103</v>
      </c>
      <c r="EN67" s="9">
        <f t="shared" si="397"/>
        <v>0</v>
      </c>
      <c r="EP67" s="2">
        <v>25</v>
      </c>
      <c r="EQ67" s="2">
        <v>25</v>
      </c>
      <c r="ES67" s="63">
        <f t="shared" si="1027"/>
        <v>0</v>
      </c>
      <c r="EV67" s="2" t="s">
        <v>103</v>
      </c>
      <c r="FM67" s="9">
        <f t="shared" si="399"/>
        <v>0</v>
      </c>
      <c r="FO67" s="2">
        <v>25</v>
      </c>
      <c r="FP67" s="2">
        <v>25</v>
      </c>
      <c r="FR67" s="63">
        <f t="shared" si="1028"/>
        <v>0</v>
      </c>
      <c r="FU67" s="2" t="s">
        <v>103</v>
      </c>
      <c r="GL67" s="9">
        <f t="shared" si="401"/>
        <v>0</v>
      </c>
      <c r="GN67" s="2">
        <v>25</v>
      </c>
      <c r="GO67" s="2">
        <v>25</v>
      </c>
      <c r="GQ67" s="63">
        <f t="shared" si="1029"/>
        <v>0</v>
      </c>
      <c r="GT67" s="2" t="s">
        <v>103</v>
      </c>
      <c r="HK67" s="9">
        <f t="shared" si="403"/>
        <v>0</v>
      </c>
      <c r="HM67" s="2">
        <v>25</v>
      </c>
      <c r="HN67" s="2">
        <v>25</v>
      </c>
      <c r="HP67" s="63">
        <f t="shared" si="1030"/>
        <v>0</v>
      </c>
      <c r="HS67" s="2" t="s">
        <v>103</v>
      </c>
      <c r="IJ67" s="9">
        <f t="shared" si="1001"/>
        <v>0</v>
      </c>
      <c r="IL67" s="2">
        <v>25</v>
      </c>
      <c r="IM67" s="2">
        <v>25</v>
      </c>
      <c r="IO67" s="63">
        <f t="shared" si="1045"/>
        <v>0</v>
      </c>
      <c r="IR67" s="2" t="s">
        <v>103</v>
      </c>
      <c r="JI67" s="9">
        <f t="shared" si="1002"/>
        <v>0</v>
      </c>
      <c r="JK67" s="2">
        <v>25</v>
      </c>
      <c r="JL67" s="2">
        <v>25</v>
      </c>
      <c r="JN67" s="63">
        <f t="shared" si="1046"/>
        <v>0</v>
      </c>
      <c r="JQ67" s="2" t="s">
        <v>103</v>
      </c>
      <c r="KH67" s="9">
        <f t="shared" si="1003"/>
        <v>0</v>
      </c>
      <c r="KJ67" s="2">
        <v>25</v>
      </c>
      <c r="KK67" s="2">
        <v>25</v>
      </c>
      <c r="KM67" s="63">
        <f t="shared" si="1047"/>
        <v>0</v>
      </c>
    </row>
    <row r="68" spans="1:299" ht="14" x14ac:dyDescent="0.35">
      <c r="B68" s="2" t="s">
        <v>104</v>
      </c>
      <c r="C68" s="19">
        <f>$B$4-F68-H68-J68</f>
        <v>522.96</v>
      </c>
      <c r="D68" s="19">
        <f t="shared" si="992"/>
        <v>353.91000000000008</v>
      </c>
      <c r="E68" s="2">
        <v>169.05</v>
      </c>
      <c r="F68" s="2">
        <v>221.04</v>
      </c>
      <c r="G68" s="63">
        <f t="shared" si="1005"/>
        <v>0.29709677419354835</v>
      </c>
      <c r="H68" s="2">
        <v>0</v>
      </c>
      <c r="I68" s="63">
        <f t="shared" si="1005"/>
        <v>0</v>
      </c>
      <c r="J68" s="2">
        <v>0</v>
      </c>
      <c r="K68" s="63">
        <f t="shared" si="1005"/>
        <v>0</v>
      </c>
      <c r="L68" s="2">
        <v>0</v>
      </c>
      <c r="M68" s="63">
        <f t="shared" si="1048"/>
        <v>0.7029032258064517</v>
      </c>
      <c r="N68" s="63">
        <f t="shared" si="896"/>
        <v>0.7029032258064517</v>
      </c>
      <c r="O68" s="86">
        <f t="shared" si="1006"/>
        <v>0.3844508218105922</v>
      </c>
      <c r="P68" s="63">
        <f t="shared" si="1007"/>
        <v>0.46455752688172047</v>
      </c>
      <c r="Q68" s="63">
        <f t="shared" si="1039"/>
        <v>0</v>
      </c>
      <c r="R68" s="9">
        <v>0</v>
      </c>
      <c r="S68" s="9">
        <f t="shared" si="1009"/>
        <v>744</v>
      </c>
      <c r="T68" s="46">
        <v>8640.77</v>
      </c>
      <c r="U68" s="2">
        <v>25</v>
      </c>
      <c r="V68" s="2">
        <v>25</v>
      </c>
      <c r="W68" s="2">
        <v>25</v>
      </c>
      <c r="X68" s="63">
        <f t="shared" si="1010"/>
        <v>1</v>
      </c>
      <c r="AA68" s="2" t="s">
        <v>104</v>
      </c>
      <c r="AB68" s="19">
        <f t="shared" si="897"/>
        <v>732</v>
      </c>
      <c r="AC68" s="19">
        <f t="shared" si="993"/>
        <v>495.49999999999989</v>
      </c>
      <c r="AD68" s="19">
        <v>236.50000000000011</v>
      </c>
      <c r="AE68" s="2">
        <v>0</v>
      </c>
      <c r="AF68" s="63">
        <f t="shared" si="899"/>
        <v>0</v>
      </c>
      <c r="AG68" s="2">
        <v>12</v>
      </c>
      <c r="AH68" s="63">
        <f t="shared" si="899"/>
        <v>1.6129032258064516E-2</v>
      </c>
      <c r="AI68" s="2">
        <v>0</v>
      </c>
      <c r="AJ68" s="63">
        <f t="shared" si="899"/>
        <v>0</v>
      </c>
      <c r="AK68" s="2">
        <v>0</v>
      </c>
      <c r="AL68" s="63">
        <f t="shared" si="994"/>
        <v>0.9838709677419355</v>
      </c>
      <c r="AM68" s="63">
        <f t="shared" si="995"/>
        <v>0.9838709677419355</v>
      </c>
      <c r="AN68" s="86">
        <f t="shared" si="996"/>
        <v>0</v>
      </c>
      <c r="AO68" s="63">
        <f t="shared" si="997"/>
        <v>0.64640704301075269</v>
      </c>
      <c r="AP68" s="63">
        <f t="shared" si="998"/>
        <v>0</v>
      </c>
      <c r="AQ68" s="2">
        <v>0</v>
      </c>
      <c r="AR68" s="9">
        <f t="shared" si="377"/>
        <v>744</v>
      </c>
      <c r="AS68" s="22">
        <v>12023.171</v>
      </c>
      <c r="AT68" s="2">
        <v>25</v>
      </c>
      <c r="AU68" s="2">
        <v>25</v>
      </c>
      <c r="AV68" s="2">
        <v>25</v>
      </c>
      <c r="AW68" s="63">
        <f t="shared" si="1011"/>
        <v>1</v>
      </c>
      <c r="AZ68" s="2" t="s">
        <v>104</v>
      </c>
      <c r="BA68" s="2">
        <f t="shared" si="999"/>
        <v>717.73</v>
      </c>
      <c r="BB68" s="2">
        <f t="shared" si="1000"/>
        <v>444.61000000000013</v>
      </c>
      <c r="BC68" s="2">
        <f>'[43]UNIT DATA'!L11</f>
        <v>273.11999999999989</v>
      </c>
      <c r="BD68" s="2">
        <f>'[43]UNIT DATA'!M11</f>
        <v>2.27</v>
      </c>
      <c r="BE68" s="63">
        <f t="shared" si="1012"/>
        <v>3.1527777777777778E-3</v>
      </c>
      <c r="BF68" s="2">
        <f>'[43]UNIT DATA'!$N11</f>
        <v>0</v>
      </c>
      <c r="BG68" s="63">
        <f t="shared" si="1013"/>
        <v>0</v>
      </c>
      <c r="BH68" s="2">
        <f>'[43]UNIT DATA'!$O11</f>
        <v>0</v>
      </c>
      <c r="BI68" s="63">
        <f t="shared" si="1014"/>
        <v>0</v>
      </c>
      <c r="BJ68" s="2">
        <f>'[43]UNIT DATA'!$P11</f>
        <v>0</v>
      </c>
      <c r="BK68" s="63">
        <f t="shared" si="1035"/>
        <v>0.99684722222222222</v>
      </c>
      <c r="BL68" s="63">
        <f t="shared" si="1036"/>
        <v>0.99684722222222222</v>
      </c>
      <c r="BM68" s="86">
        <f t="shared" si="1015"/>
        <v>5.0796634443250974E-3</v>
      </c>
      <c r="BN68" s="63">
        <f t="shared" si="1037"/>
        <v>0.59070388888888892</v>
      </c>
      <c r="BO68" s="63">
        <f t="shared" si="1038"/>
        <v>0</v>
      </c>
      <c r="BP68" s="2">
        <f>'[43]UNIT DATA'!Q11</f>
        <v>1</v>
      </c>
      <c r="BQ68" s="9">
        <f t="shared" si="383"/>
        <v>720</v>
      </c>
      <c r="BR68" s="44">
        <f>'[43]UNIT DATA'!$F11</f>
        <v>10632.67</v>
      </c>
      <c r="BS68" s="2">
        <v>25</v>
      </c>
      <c r="BT68" s="2">
        <v>25</v>
      </c>
      <c r="BU68" s="2">
        <f>'[43]UNIT DATA'!$E11</f>
        <v>25</v>
      </c>
      <c r="BV68" s="63">
        <f t="shared" si="1016"/>
        <v>1</v>
      </c>
      <c r="BY68" s="2" t="s">
        <v>104</v>
      </c>
      <c r="BZ68" s="2">
        <f t="shared" si="1017"/>
        <v>705.92</v>
      </c>
      <c r="CA68" s="2">
        <f t="shared" si="1018"/>
        <v>434.89000000000004</v>
      </c>
      <c r="CB68" s="2">
        <f>'[44]UNIT DATA'!L11</f>
        <v>271.02999999999997</v>
      </c>
      <c r="CC68" s="106">
        <v>38.08</v>
      </c>
      <c r="CD68" s="63">
        <f t="shared" si="1019"/>
        <v>5.1182795698924727E-2</v>
      </c>
      <c r="CE68" s="2">
        <f>'[44]UNIT DATA'!$N11</f>
        <v>0</v>
      </c>
      <c r="CF68" s="63">
        <f t="shared" si="1019"/>
        <v>0</v>
      </c>
      <c r="CG68" s="2">
        <f>'[44]UNIT DATA'!$O11</f>
        <v>0</v>
      </c>
      <c r="CH68" s="63">
        <f t="shared" si="1019"/>
        <v>0</v>
      </c>
      <c r="CI68" s="2">
        <f>'[44]UNIT DATA'!$P11</f>
        <v>0</v>
      </c>
      <c r="CJ68" s="63">
        <f t="shared" si="1040"/>
        <v>0.94881720430107519</v>
      </c>
      <c r="CK68" s="63">
        <f t="shared" si="1041"/>
        <v>0.94881720430107519</v>
      </c>
      <c r="CL68" s="86">
        <f t="shared" si="1042"/>
        <v>8.051250607860963E-2</v>
      </c>
      <c r="CM68" s="63">
        <f t="shared" si="1043"/>
        <v>0.49180672043010748</v>
      </c>
      <c r="CN68" s="63">
        <f t="shared" si="1044"/>
        <v>0</v>
      </c>
      <c r="CO68" s="2">
        <f>'[44]UNIT DATA'!$Q11</f>
        <v>1</v>
      </c>
      <c r="CP68" s="9">
        <f t="shared" si="393"/>
        <v>744.00000000000011</v>
      </c>
      <c r="CQ68" s="2">
        <f>'[44]UNIT DATA'!$F11</f>
        <v>9147.6049999999996</v>
      </c>
      <c r="CR68" s="2">
        <v>25</v>
      </c>
      <c r="CS68" s="2">
        <v>25</v>
      </c>
      <c r="CT68" s="2">
        <f>'[44]UNIT DATA'!$E11</f>
        <v>25</v>
      </c>
      <c r="CU68" s="63">
        <f t="shared" si="1025"/>
        <v>0.99999999999999989</v>
      </c>
      <c r="CX68" s="2" t="s">
        <v>104</v>
      </c>
      <c r="DO68" s="9">
        <f t="shared" si="395"/>
        <v>0</v>
      </c>
      <c r="DQ68" s="2">
        <v>25</v>
      </c>
      <c r="DR68" s="2">
        <v>25</v>
      </c>
      <c r="DT68" s="63">
        <f t="shared" si="1026"/>
        <v>0</v>
      </c>
      <c r="DW68" s="2" t="s">
        <v>104</v>
      </c>
      <c r="EN68" s="9">
        <f t="shared" si="397"/>
        <v>0</v>
      </c>
      <c r="EP68" s="2">
        <v>25</v>
      </c>
      <c r="EQ68" s="2">
        <v>25</v>
      </c>
      <c r="ES68" s="63">
        <f t="shared" si="1027"/>
        <v>0</v>
      </c>
      <c r="EV68" s="2" t="s">
        <v>104</v>
      </c>
      <c r="FM68" s="9">
        <f t="shared" si="399"/>
        <v>0</v>
      </c>
      <c r="FO68" s="2">
        <v>25</v>
      </c>
      <c r="FP68" s="2">
        <v>25</v>
      </c>
      <c r="FR68" s="63">
        <f t="shared" si="1028"/>
        <v>0</v>
      </c>
      <c r="FU68" s="2" t="s">
        <v>104</v>
      </c>
      <c r="GL68" s="9">
        <f t="shared" si="401"/>
        <v>0</v>
      </c>
      <c r="GN68" s="2">
        <v>25</v>
      </c>
      <c r="GO68" s="2">
        <v>25</v>
      </c>
      <c r="GQ68" s="63">
        <f t="shared" si="1029"/>
        <v>0</v>
      </c>
      <c r="GT68" s="2" t="s">
        <v>104</v>
      </c>
      <c r="HK68" s="9">
        <f t="shared" si="403"/>
        <v>0</v>
      </c>
      <c r="HM68" s="2">
        <v>25</v>
      </c>
      <c r="HN68" s="2">
        <v>25</v>
      </c>
      <c r="HP68" s="63">
        <f t="shared" si="1030"/>
        <v>0</v>
      </c>
      <c r="HS68" s="2" t="s">
        <v>104</v>
      </c>
      <c r="IJ68" s="9">
        <f t="shared" si="1001"/>
        <v>0</v>
      </c>
      <c r="IL68" s="2">
        <v>25</v>
      </c>
      <c r="IM68" s="2">
        <v>25</v>
      </c>
      <c r="IO68" s="63">
        <f t="shared" si="1045"/>
        <v>0</v>
      </c>
      <c r="IR68" s="2" t="s">
        <v>104</v>
      </c>
      <c r="JI68" s="9">
        <f t="shared" si="1002"/>
        <v>0</v>
      </c>
      <c r="JK68" s="2">
        <v>25</v>
      </c>
      <c r="JL68" s="2">
        <v>25</v>
      </c>
      <c r="JN68" s="63">
        <f t="shared" si="1046"/>
        <v>0</v>
      </c>
      <c r="JQ68" s="2" t="s">
        <v>104</v>
      </c>
      <c r="KH68" s="9">
        <f t="shared" si="1003"/>
        <v>0</v>
      </c>
      <c r="KJ68" s="2">
        <v>25</v>
      </c>
      <c r="KK68" s="2">
        <v>25</v>
      </c>
      <c r="KM68" s="63">
        <f t="shared" si="1047"/>
        <v>0</v>
      </c>
    </row>
    <row r="69" spans="1:299" ht="14" x14ac:dyDescent="0.35">
      <c r="A69" s="17" t="s">
        <v>115</v>
      </c>
      <c r="B69" s="12" t="s">
        <v>95</v>
      </c>
      <c r="C69" s="19">
        <f>$B$4-F69-H69-J69</f>
        <v>742.72</v>
      </c>
      <c r="D69" s="19">
        <f t="shared" si="992"/>
        <v>546.73</v>
      </c>
      <c r="E69" s="2">
        <v>195.99</v>
      </c>
      <c r="F69" s="2">
        <v>1.28</v>
      </c>
      <c r="G69" s="63">
        <f>F69/$B$4</f>
        <v>1.7204301075268817E-3</v>
      </c>
      <c r="H69" s="2">
        <v>0</v>
      </c>
      <c r="I69" s="63">
        <f>H69/$B$4</f>
        <v>0</v>
      </c>
      <c r="J69" s="2">
        <v>0</v>
      </c>
      <c r="K69" s="63">
        <f>J69/$B$4</f>
        <v>0</v>
      </c>
      <c r="L69" s="2">
        <v>0</v>
      </c>
      <c r="M69" s="63">
        <f>C69/$B$4</f>
        <v>0.99827956989247313</v>
      </c>
      <c r="N69" s="63">
        <f t="shared" si="896"/>
        <v>0.99827956989247313</v>
      </c>
      <c r="O69" s="86">
        <f t="shared" si="1006"/>
        <v>2.3357238006605722E-3</v>
      </c>
      <c r="P69" s="63">
        <f t="shared" si="1007"/>
        <v>0.69355602150537632</v>
      </c>
      <c r="Q69" s="63">
        <f t="shared" si="1039"/>
        <v>0</v>
      </c>
      <c r="R69" s="9">
        <v>0</v>
      </c>
      <c r="S69" s="9">
        <f t="shared" si="1009"/>
        <v>744</v>
      </c>
      <c r="T69" s="46">
        <v>12900.142</v>
      </c>
      <c r="U69" s="2">
        <v>25</v>
      </c>
      <c r="V69" s="2">
        <v>25</v>
      </c>
      <c r="W69" s="2">
        <v>25</v>
      </c>
      <c r="X69" s="63">
        <f>SUM(G69,I69,K69,N69,Q69)</f>
        <v>1</v>
      </c>
      <c r="Z69" s="17" t="s">
        <v>115</v>
      </c>
      <c r="AA69" s="12" t="s">
        <v>95</v>
      </c>
      <c r="AB69" s="19">
        <f t="shared" si="897"/>
        <v>732</v>
      </c>
      <c r="AC69" s="19">
        <f t="shared" si="993"/>
        <v>617.53</v>
      </c>
      <c r="AD69" s="2">
        <v>114.47000000000003</v>
      </c>
      <c r="AE69" s="2">
        <v>0</v>
      </c>
      <c r="AF69" s="63">
        <f t="shared" si="899"/>
        <v>0</v>
      </c>
      <c r="AG69" s="2">
        <v>12</v>
      </c>
      <c r="AH69" s="63">
        <f t="shared" si="899"/>
        <v>1.6129032258064516E-2</v>
      </c>
      <c r="AI69" s="2">
        <v>0</v>
      </c>
      <c r="AJ69" s="63">
        <f t="shared" si="899"/>
        <v>0</v>
      </c>
      <c r="AK69" s="2">
        <v>0</v>
      </c>
      <c r="AL69" s="63">
        <f t="shared" si="994"/>
        <v>0.9838709677419355</v>
      </c>
      <c r="AM69" s="63">
        <f t="shared" si="995"/>
        <v>0.9838709677419355</v>
      </c>
      <c r="AN69" s="86">
        <f t="shared" si="996"/>
        <v>0</v>
      </c>
      <c r="AO69" s="63">
        <f t="shared" si="997"/>
        <v>0.77736989247311827</v>
      </c>
      <c r="AP69" s="63">
        <f t="shared" si="998"/>
        <v>0</v>
      </c>
      <c r="AQ69" s="2">
        <v>0</v>
      </c>
      <c r="AR69" s="9">
        <f t="shared" si="377"/>
        <v>744</v>
      </c>
      <c r="AS69" s="22">
        <v>14459.08</v>
      </c>
      <c r="AT69" s="2">
        <v>25</v>
      </c>
      <c r="AU69" s="2">
        <v>25</v>
      </c>
      <c r="AV69" s="2">
        <v>25</v>
      </c>
      <c r="AW69" s="63">
        <f>SUM(AF69,AH69,AJ69,AM69,AP69)</f>
        <v>1</v>
      </c>
      <c r="AY69" s="17" t="s">
        <v>115</v>
      </c>
      <c r="AZ69" s="12" t="s">
        <v>95</v>
      </c>
      <c r="BA69" s="2">
        <f t="shared" si="999"/>
        <v>718.28</v>
      </c>
      <c r="BB69" s="2">
        <f t="shared" si="1000"/>
        <v>40.880000000000024</v>
      </c>
      <c r="BC69" s="2">
        <f>'[43]UNIT DATA'!L12</f>
        <v>677.4</v>
      </c>
      <c r="BD69" s="2">
        <f>'[43]UNIT DATA'!M12</f>
        <v>1.72</v>
      </c>
      <c r="BE69" s="63">
        <f t="shared" si="1012"/>
        <v>2.3888888888888887E-3</v>
      </c>
      <c r="BF69" s="2">
        <f>'[43]UNIT DATA'!$N12</f>
        <v>0</v>
      </c>
      <c r="BG69" s="63">
        <f t="shared" si="1013"/>
        <v>0</v>
      </c>
      <c r="BH69" s="2">
        <f>'[43]UNIT DATA'!$O12</f>
        <v>0</v>
      </c>
      <c r="BI69" s="63">
        <f t="shared" si="1014"/>
        <v>0</v>
      </c>
      <c r="BJ69" s="2">
        <f>'[43]UNIT DATA'!$P12</f>
        <v>0</v>
      </c>
      <c r="BK69" s="63">
        <f>BA69/$AZ$4</f>
        <v>0.99761111111111112</v>
      </c>
      <c r="BL69" s="63">
        <f>(BA69-BJ69)/$AZ$4</f>
        <v>0.99761111111111112</v>
      </c>
      <c r="BM69" s="86">
        <f>IF((AND(BB69=0,BD69=0)),0,(BD69+BJ69)/(BB69+BD69+BJ69))</f>
        <v>4.037558685446007E-2</v>
      </c>
      <c r="BN69" s="63">
        <f>BR69/($AZ$4*BT69)</f>
        <v>5.5969444444444447E-2</v>
      </c>
      <c r="BO69" s="63">
        <f>BJ69/$AZ$4</f>
        <v>0</v>
      </c>
      <c r="BP69" s="2">
        <f>'[43]UNIT DATA'!Q12</f>
        <v>1</v>
      </c>
      <c r="BQ69" s="9">
        <f t="shared" si="383"/>
        <v>720</v>
      </c>
      <c r="BR69" s="44">
        <f>'[43]UNIT DATA'!$F12</f>
        <v>1007.45</v>
      </c>
      <c r="BS69" s="2">
        <v>25</v>
      </c>
      <c r="BT69" s="2">
        <v>25</v>
      </c>
      <c r="BU69" s="2">
        <f>'[43]UNIT DATA'!$E12</f>
        <v>25</v>
      </c>
      <c r="BV69" s="63">
        <f>SUM(BE69,BG69,BI69,BL69,BO69)</f>
        <v>1</v>
      </c>
      <c r="BX69" s="17" t="s">
        <v>115</v>
      </c>
      <c r="BY69" s="12" t="s">
        <v>95</v>
      </c>
      <c r="BZ69" s="2">
        <f>$BY$4-CC69-CE69-CG69</f>
        <v>0</v>
      </c>
      <c r="CA69" s="2">
        <f>$BY$4-CB69-CC69-CE69-CG69</f>
        <v>0</v>
      </c>
      <c r="CB69" s="2">
        <f>'[44]UNIT DATA'!L12</f>
        <v>0</v>
      </c>
      <c r="CC69" s="2">
        <f>'[44]UNIT DATA'!M12</f>
        <v>744</v>
      </c>
      <c r="CD69" s="63">
        <f>CC69/$BY$4</f>
        <v>1</v>
      </c>
      <c r="CE69" s="2">
        <f>'[44]UNIT DATA'!$N12</f>
        <v>0</v>
      </c>
      <c r="CF69" s="63">
        <f>CE69/$BY$4</f>
        <v>0</v>
      </c>
      <c r="CG69" s="2">
        <f>'[44]UNIT DATA'!$O12</f>
        <v>0</v>
      </c>
      <c r="CH69" s="63">
        <f>CG69/$BY$4</f>
        <v>0</v>
      </c>
      <c r="CI69" s="2">
        <f>'[44]UNIT DATA'!$P12</f>
        <v>0</v>
      </c>
      <c r="CJ69" s="63">
        <f>BZ69/$BY$4</f>
        <v>0</v>
      </c>
      <c r="CK69" s="63">
        <f>(BZ69-CI69)/$BY$4</f>
        <v>0</v>
      </c>
      <c r="CL69" s="86">
        <f>IF((AND(CA69=0,CC69=0)),0,(CC69+CI69)/(CA69+CC69+CI69))</f>
        <v>1</v>
      </c>
      <c r="CM69" s="63">
        <f>CQ69/($BY$4*CS69)</f>
        <v>0</v>
      </c>
      <c r="CN69" s="63">
        <f>CI69/$BY$4</f>
        <v>0</v>
      </c>
      <c r="CO69" s="2">
        <f>'[44]UNIT DATA'!$Q12</f>
        <v>0</v>
      </c>
      <c r="CP69" s="9">
        <f t="shared" si="393"/>
        <v>744</v>
      </c>
      <c r="CQ69" s="2">
        <f>'[44]UNIT DATA'!$F12</f>
        <v>0</v>
      </c>
      <c r="CR69" s="2">
        <v>25</v>
      </c>
      <c r="CS69" s="2">
        <v>25</v>
      </c>
      <c r="CT69" s="2">
        <f>'[44]UNIT DATA'!$E12</f>
        <v>25</v>
      </c>
      <c r="CU69" s="63">
        <f>SUM(CD69,CF69,CH69,CK69,CN69)</f>
        <v>1</v>
      </c>
      <c r="CW69" s="17" t="s">
        <v>115</v>
      </c>
      <c r="CX69" s="12" t="s">
        <v>95</v>
      </c>
      <c r="DO69" s="9">
        <f t="shared" si="395"/>
        <v>0</v>
      </c>
      <c r="DQ69" s="2">
        <v>25</v>
      </c>
      <c r="DR69" s="2">
        <v>25</v>
      </c>
      <c r="DT69" s="63">
        <f>SUM(DC69,DE69,DG69,DJ69,DM69)</f>
        <v>0</v>
      </c>
      <c r="DV69" s="17" t="s">
        <v>115</v>
      </c>
      <c r="DW69" s="12" t="s">
        <v>95</v>
      </c>
      <c r="EN69" s="9">
        <f t="shared" si="397"/>
        <v>0</v>
      </c>
      <c r="EP69" s="2">
        <v>25</v>
      </c>
      <c r="EQ69" s="2">
        <v>25</v>
      </c>
      <c r="ES69" s="63">
        <f>SUM(EB69,ED69,EF69,EI69,EL69)</f>
        <v>0</v>
      </c>
      <c r="EU69" s="17" t="s">
        <v>115</v>
      </c>
      <c r="EV69" s="12" t="s">
        <v>95</v>
      </c>
      <c r="FM69" s="9">
        <f t="shared" si="399"/>
        <v>0</v>
      </c>
      <c r="FO69" s="2">
        <v>25</v>
      </c>
      <c r="FP69" s="2">
        <v>25</v>
      </c>
      <c r="FR69" s="63">
        <f>SUM(FA69,FC69,FE69,FH69,FK69)</f>
        <v>0</v>
      </c>
      <c r="FT69" s="17" t="s">
        <v>115</v>
      </c>
      <c r="FU69" s="12" t="s">
        <v>95</v>
      </c>
      <c r="GL69" s="9">
        <f t="shared" si="401"/>
        <v>0</v>
      </c>
      <c r="GN69" s="2">
        <v>25</v>
      </c>
      <c r="GO69" s="2">
        <v>25</v>
      </c>
      <c r="GQ69" s="63">
        <f>SUM(FZ69,GB69,GD69,GG69,GJ69)</f>
        <v>0</v>
      </c>
      <c r="GS69" s="17" t="s">
        <v>115</v>
      </c>
      <c r="GT69" s="12" t="s">
        <v>95</v>
      </c>
      <c r="HK69" s="9">
        <f t="shared" si="403"/>
        <v>0</v>
      </c>
      <c r="HM69" s="2">
        <v>25</v>
      </c>
      <c r="HN69" s="2">
        <v>25</v>
      </c>
      <c r="HP69" s="63">
        <f>SUM(GY69,HA69,HC69,HF69,HI69)</f>
        <v>0</v>
      </c>
      <c r="HR69" s="17" t="s">
        <v>115</v>
      </c>
      <c r="HS69" s="12" t="s">
        <v>95</v>
      </c>
      <c r="IJ69" s="9">
        <f t="shared" si="1001"/>
        <v>0</v>
      </c>
      <c r="IL69" s="2">
        <v>25</v>
      </c>
      <c r="IM69" s="2">
        <v>25</v>
      </c>
      <c r="IO69" s="63">
        <f>SUM(HX69,HZ69,IB69,IE69,IH69)</f>
        <v>0</v>
      </c>
      <c r="IQ69" s="17" t="s">
        <v>115</v>
      </c>
      <c r="IR69" s="12" t="s">
        <v>95</v>
      </c>
      <c r="JI69" s="9">
        <f t="shared" si="1002"/>
        <v>0</v>
      </c>
      <c r="JK69" s="2">
        <v>25</v>
      </c>
      <c r="JL69" s="2">
        <v>25</v>
      </c>
      <c r="JN69" s="63">
        <f>SUM(IW69,IY69,JA69,JD69,JG69)</f>
        <v>0</v>
      </c>
      <c r="JP69" s="17" t="s">
        <v>115</v>
      </c>
      <c r="JQ69" s="12" t="s">
        <v>95</v>
      </c>
      <c r="KH69" s="9">
        <f t="shared" si="1003"/>
        <v>0</v>
      </c>
      <c r="KJ69" s="2">
        <v>25</v>
      </c>
      <c r="KK69" s="2">
        <v>25</v>
      </c>
      <c r="KM69" s="63">
        <f>SUM(JV69,JX69,JZ69,KC69,KF69)</f>
        <v>0</v>
      </c>
    </row>
    <row r="70" spans="1:299" ht="14" x14ac:dyDescent="0.35">
      <c r="B70" s="12" t="s">
        <v>96</v>
      </c>
      <c r="C70" s="19">
        <f>$B$4-F70-H70-J70</f>
        <v>742.24</v>
      </c>
      <c r="D70" s="19">
        <f t="shared" si="992"/>
        <v>547.53</v>
      </c>
      <c r="E70" s="2">
        <v>194.71</v>
      </c>
      <c r="F70" s="2">
        <v>1.76</v>
      </c>
      <c r="G70" s="63">
        <f t="shared" si="1005"/>
        <v>2.3655913978494624E-3</v>
      </c>
      <c r="H70" s="2">
        <v>0</v>
      </c>
      <c r="I70" s="63">
        <f t="shared" si="1005"/>
        <v>0</v>
      </c>
      <c r="J70" s="2">
        <v>0</v>
      </c>
      <c r="K70" s="63">
        <f t="shared" si="1005"/>
        <v>0</v>
      </c>
      <c r="L70" s="2">
        <v>0</v>
      </c>
      <c r="M70" s="63">
        <f>C70/$B$4</f>
        <v>0.99763440860215058</v>
      </c>
      <c r="N70" s="63">
        <f t="shared" si="896"/>
        <v>0.99763440860215058</v>
      </c>
      <c r="O70" s="86">
        <f t="shared" si="1006"/>
        <v>3.2041362486118444E-3</v>
      </c>
      <c r="P70" s="63">
        <f t="shared" si="1007"/>
        <v>0.74051118279569894</v>
      </c>
      <c r="Q70" s="63">
        <f t="shared" si="1039"/>
        <v>0</v>
      </c>
      <c r="R70" s="9">
        <v>0</v>
      </c>
      <c r="S70" s="9">
        <f t="shared" si="1009"/>
        <v>744</v>
      </c>
      <c r="T70" s="46">
        <v>13773.508</v>
      </c>
      <c r="U70" s="2">
        <v>25</v>
      </c>
      <c r="V70" s="2">
        <v>25</v>
      </c>
      <c r="W70" s="2">
        <v>25</v>
      </c>
      <c r="X70" s="63">
        <f t="shared" si="1010"/>
        <v>1</v>
      </c>
      <c r="AA70" s="12" t="s">
        <v>96</v>
      </c>
      <c r="AB70" s="19">
        <f t="shared" si="897"/>
        <v>732</v>
      </c>
      <c r="AC70" s="19">
        <f t="shared" si="993"/>
        <v>683.72</v>
      </c>
      <c r="AD70" s="2">
        <v>48.28</v>
      </c>
      <c r="AE70" s="106">
        <v>0</v>
      </c>
      <c r="AF70" s="63">
        <f t="shared" ref="AF70:AF72" si="1049">AE70/$AA$4</f>
        <v>0</v>
      </c>
      <c r="AG70" s="2">
        <v>12</v>
      </c>
      <c r="AH70" s="63">
        <f t="shared" ref="AH70:AH72" si="1050">AG70/$AA$4</f>
        <v>1.6129032258064516E-2</v>
      </c>
      <c r="AI70" s="2">
        <v>0</v>
      </c>
      <c r="AJ70" s="63">
        <f t="shared" ref="AJ70:AJ72" si="1051">AI70/$AA$4</f>
        <v>0</v>
      </c>
      <c r="AK70" s="2">
        <v>0</v>
      </c>
      <c r="AL70" s="63">
        <f t="shared" si="994"/>
        <v>0.9838709677419355</v>
      </c>
      <c r="AM70" s="63">
        <f t="shared" si="995"/>
        <v>0.9838709677419355</v>
      </c>
      <c r="AN70" s="86">
        <f t="shared" si="996"/>
        <v>0</v>
      </c>
      <c r="AO70" s="63">
        <f t="shared" si="997"/>
        <v>0.49632489247311828</v>
      </c>
      <c r="AP70" s="63">
        <f t="shared" si="998"/>
        <v>0</v>
      </c>
      <c r="AQ70" s="2">
        <v>0</v>
      </c>
      <c r="AR70" s="9">
        <f t="shared" si="377"/>
        <v>744</v>
      </c>
      <c r="AS70" s="22">
        <v>9231.643</v>
      </c>
      <c r="AT70" s="2">
        <v>25</v>
      </c>
      <c r="AU70" s="2">
        <v>25</v>
      </c>
      <c r="AV70" s="2">
        <v>25</v>
      </c>
      <c r="AW70" s="63">
        <f t="shared" si="1011"/>
        <v>1</v>
      </c>
      <c r="AZ70" s="12" t="s">
        <v>96</v>
      </c>
      <c r="BA70" s="2">
        <f t="shared" si="999"/>
        <v>720</v>
      </c>
      <c r="BB70" s="2">
        <f t="shared" si="1000"/>
        <v>447.67</v>
      </c>
      <c r="BC70" s="2">
        <f>'[43]UNIT DATA'!L13</f>
        <v>272.33</v>
      </c>
      <c r="BD70" s="2">
        <f>'[43]UNIT DATA'!M13</f>
        <v>0</v>
      </c>
      <c r="BE70" s="63">
        <f t="shared" si="1012"/>
        <v>0</v>
      </c>
      <c r="BF70" s="2">
        <f>'[43]UNIT DATA'!$N13</f>
        <v>0</v>
      </c>
      <c r="BG70" s="63">
        <f t="shared" si="1013"/>
        <v>0</v>
      </c>
      <c r="BH70" s="2">
        <f>'[43]UNIT DATA'!$O13</f>
        <v>0</v>
      </c>
      <c r="BI70" s="63">
        <f t="shared" si="1014"/>
        <v>0</v>
      </c>
      <c r="BJ70" s="2">
        <f>'[43]UNIT DATA'!$P13</f>
        <v>0</v>
      </c>
      <c r="BK70" s="63">
        <f>BA70/$AZ$4</f>
        <v>1</v>
      </c>
      <c r="BL70" s="63">
        <f>(BA70-BJ70)/$AZ$4</f>
        <v>1</v>
      </c>
      <c r="BM70" s="86">
        <f>IF((AND(BB70=0,BD70=0)),0,(BD70+BJ70)/(BB70+BD70+BJ70))</f>
        <v>0</v>
      </c>
      <c r="BN70" s="63">
        <f>BR70/($AZ$4*BT70)</f>
        <v>0.59687222222222225</v>
      </c>
      <c r="BO70" s="63">
        <f>BJ70/$AZ$4</f>
        <v>0</v>
      </c>
      <c r="BP70" s="2">
        <f>'[43]UNIT DATA'!Q13</f>
        <v>0</v>
      </c>
      <c r="BQ70" s="9">
        <f t="shared" si="383"/>
        <v>720</v>
      </c>
      <c r="BR70" s="44">
        <f>'[43]UNIT DATA'!$F13</f>
        <v>10743.7</v>
      </c>
      <c r="BS70" s="2">
        <v>25</v>
      </c>
      <c r="BT70" s="2">
        <v>25</v>
      </c>
      <c r="BU70" s="2">
        <f>'[43]UNIT DATA'!$E13</f>
        <v>25</v>
      </c>
      <c r="BV70" s="63">
        <f t="shared" si="1016"/>
        <v>1</v>
      </c>
      <c r="BY70" s="12" t="s">
        <v>96</v>
      </c>
      <c r="BZ70" s="2">
        <f t="shared" ref="BZ70:BZ72" si="1052">$BY$4-CC70-CE70-CG70</f>
        <v>744</v>
      </c>
      <c r="CA70" s="2">
        <f t="shared" ref="CA70:CA72" si="1053">$BY$4-CB70-CC70-CE70-CG70</f>
        <v>595.33000000000004</v>
      </c>
      <c r="CB70" s="2">
        <f>'[44]UNIT DATA'!L13</f>
        <v>148.66999999999999</v>
      </c>
      <c r="CC70" s="106">
        <v>0</v>
      </c>
      <c r="CD70" s="63">
        <f t="shared" si="1019"/>
        <v>0</v>
      </c>
      <c r="CE70" s="2">
        <f>'[44]UNIT DATA'!$N13</f>
        <v>0</v>
      </c>
      <c r="CF70" s="63">
        <f t="shared" si="1019"/>
        <v>0</v>
      </c>
      <c r="CG70" s="2">
        <f>'[44]UNIT DATA'!$O13</f>
        <v>0</v>
      </c>
      <c r="CH70" s="63">
        <f t="shared" si="1019"/>
        <v>0</v>
      </c>
      <c r="CI70" s="2">
        <f>'[44]UNIT DATA'!$P13</f>
        <v>0</v>
      </c>
      <c r="CJ70" s="63">
        <f t="shared" ref="CJ70:CJ72" si="1054">BZ70/$BY$4</f>
        <v>1</v>
      </c>
      <c r="CK70" s="63">
        <f t="shared" ref="CK70:CK72" si="1055">(BZ70-CI70)/$BY$4</f>
        <v>1</v>
      </c>
      <c r="CL70" s="86">
        <f t="shared" ref="CL70:CL72" si="1056">IF((AND(CA70=0,CC70=0)),0,(CC70+CI70)/(CA70+CC70+CI70))</f>
        <v>0</v>
      </c>
      <c r="CM70" s="63">
        <f t="shared" ref="CM70:CM72" si="1057">CQ70/($BY$4*CS70)</f>
        <v>0.6721425806451613</v>
      </c>
      <c r="CN70" s="63">
        <f t="shared" ref="CN70:CN72" si="1058">CI70/$BY$4</f>
        <v>0</v>
      </c>
      <c r="CO70" s="2">
        <f>'[44]UNIT DATA'!$Q13</f>
        <v>0</v>
      </c>
      <c r="CP70" s="9">
        <f t="shared" si="393"/>
        <v>744</v>
      </c>
      <c r="CQ70" s="2">
        <f>'[44]UNIT DATA'!$F13</f>
        <v>12501.852000000001</v>
      </c>
      <c r="CR70" s="2">
        <v>25</v>
      </c>
      <c r="CS70" s="2">
        <v>25</v>
      </c>
      <c r="CT70" s="2">
        <f>'[44]UNIT DATA'!$E13</f>
        <v>25</v>
      </c>
      <c r="CU70" s="63">
        <f t="shared" si="1025"/>
        <v>1</v>
      </c>
      <c r="CX70" s="12" t="s">
        <v>96</v>
      </c>
      <c r="DO70" s="9">
        <f t="shared" si="395"/>
        <v>0</v>
      </c>
      <c r="DQ70" s="2">
        <v>25</v>
      </c>
      <c r="DR70" s="2">
        <v>25</v>
      </c>
      <c r="DT70" s="63">
        <f t="shared" si="1026"/>
        <v>0</v>
      </c>
      <c r="DW70" s="12" t="s">
        <v>96</v>
      </c>
      <c r="EN70" s="9">
        <f t="shared" si="397"/>
        <v>0</v>
      </c>
      <c r="EP70" s="2">
        <v>25</v>
      </c>
      <c r="EQ70" s="2">
        <v>25</v>
      </c>
      <c r="ES70" s="63">
        <f t="shared" si="1027"/>
        <v>0</v>
      </c>
      <c r="EV70" s="12" t="s">
        <v>96</v>
      </c>
      <c r="FM70" s="9">
        <f t="shared" si="399"/>
        <v>0</v>
      </c>
      <c r="FO70" s="2">
        <v>25</v>
      </c>
      <c r="FP70" s="2">
        <v>25</v>
      </c>
      <c r="FR70" s="63">
        <f t="shared" si="1028"/>
        <v>0</v>
      </c>
      <c r="FU70" s="12" t="s">
        <v>96</v>
      </c>
      <c r="GL70" s="9">
        <f t="shared" si="401"/>
        <v>0</v>
      </c>
      <c r="GN70" s="2">
        <v>25</v>
      </c>
      <c r="GO70" s="2">
        <v>25</v>
      </c>
      <c r="GQ70" s="63">
        <f t="shared" si="1029"/>
        <v>0</v>
      </c>
      <c r="GT70" s="12" t="s">
        <v>96</v>
      </c>
      <c r="HK70" s="9">
        <f t="shared" si="403"/>
        <v>0</v>
      </c>
      <c r="HM70" s="2">
        <v>25</v>
      </c>
      <c r="HN70" s="2">
        <v>25</v>
      </c>
      <c r="HP70" s="63">
        <f t="shared" si="1030"/>
        <v>0</v>
      </c>
      <c r="HS70" s="12" t="s">
        <v>96</v>
      </c>
      <c r="IJ70" s="9">
        <f t="shared" si="1001"/>
        <v>0</v>
      </c>
      <c r="IL70" s="2">
        <v>25</v>
      </c>
      <c r="IM70" s="2">
        <v>25</v>
      </c>
      <c r="IO70" s="63">
        <f t="shared" ref="IO70:IO72" si="1059">SUM(HX70,HZ70,IB70,IE70,IH70)</f>
        <v>0</v>
      </c>
      <c r="IR70" s="12" t="s">
        <v>96</v>
      </c>
      <c r="JI70" s="9">
        <f t="shared" si="1002"/>
        <v>0</v>
      </c>
      <c r="JK70" s="2">
        <v>25</v>
      </c>
      <c r="JL70" s="2">
        <v>25</v>
      </c>
      <c r="JN70" s="63">
        <f t="shared" ref="JN70:JN72" si="1060">SUM(IW70,IY70,JA70,JD70,JG70)</f>
        <v>0</v>
      </c>
      <c r="JQ70" s="12" t="s">
        <v>96</v>
      </c>
      <c r="KH70" s="9">
        <f t="shared" si="1003"/>
        <v>0</v>
      </c>
      <c r="KJ70" s="2">
        <v>25</v>
      </c>
      <c r="KK70" s="2">
        <v>25</v>
      </c>
      <c r="KM70" s="63">
        <f t="shared" ref="KM70:KM72" si="1061">SUM(JV70,JX70,JZ70,KC70,KF70)</f>
        <v>0</v>
      </c>
    </row>
    <row r="71" spans="1:299" ht="14" x14ac:dyDescent="0.35">
      <c r="B71" s="12" t="s">
        <v>97</v>
      </c>
      <c r="C71" s="19">
        <f t="shared" ref="C71" si="1062">$B$4-F71-H71-J71</f>
        <v>744</v>
      </c>
      <c r="D71" s="19">
        <f t="shared" si="992"/>
        <v>394.75</v>
      </c>
      <c r="E71" s="2">
        <v>349.25</v>
      </c>
      <c r="F71" s="2">
        <v>0</v>
      </c>
      <c r="G71" s="63">
        <f t="shared" si="1005"/>
        <v>0</v>
      </c>
      <c r="H71" s="2">
        <v>0</v>
      </c>
      <c r="I71" s="63">
        <f t="shared" si="1005"/>
        <v>0</v>
      </c>
      <c r="J71" s="2">
        <v>0</v>
      </c>
      <c r="K71" s="63">
        <f t="shared" si="1005"/>
        <v>0</v>
      </c>
      <c r="L71" s="2">
        <v>0</v>
      </c>
      <c r="M71" s="63">
        <f t="shared" ref="M71:M72" si="1063">C71/$B$4</f>
        <v>1</v>
      </c>
      <c r="N71" s="63">
        <f t="shared" si="896"/>
        <v>1</v>
      </c>
      <c r="O71" s="86">
        <f t="shared" si="1006"/>
        <v>0</v>
      </c>
      <c r="P71" s="63">
        <f t="shared" si="1007"/>
        <v>0.53583803763440863</v>
      </c>
      <c r="Q71" s="63">
        <f t="shared" si="1039"/>
        <v>0</v>
      </c>
      <c r="R71" s="9">
        <v>0</v>
      </c>
      <c r="S71" s="9">
        <f t="shared" si="1009"/>
        <v>744</v>
      </c>
      <c r="T71" s="46">
        <v>7973.27</v>
      </c>
      <c r="U71" s="2">
        <v>20</v>
      </c>
      <c r="V71" s="2">
        <v>20</v>
      </c>
      <c r="W71" s="2">
        <v>20</v>
      </c>
      <c r="X71" s="63">
        <f t="shared" si="1010"/>
        <v>1</v>
      </c>
      <c r="AA71" s="12" t="s">
        <v>97</v>
      </c>
      <c r="AB71" s="19">
        <f t="shared" si="897"/>
        <v>732</v>
      </c>
      <c r="AC71" s="19">
        <f>$AA$4-AD71-AE71-AG71-AI71</f>
        <v>599.20000000000005</v>
      </c>
      <c r="AD71" s="19">
        <v>132.79999999999995</v>
      </c>
      <c r="AE71" s="2">
        <v>0</v>
      </c>
      <c r="AF71" s="63">
        <f t="shared" si="1049"/>
        <v>0</v>
      </c>
      <c r="AG71" s="2">
        <v>12</v>
      </c>
      <c r="AH71" s="63">
        <f t="shared" si="1050"/>
        <v>1.6129032258064516E-2</v>
      </c>
      <c r="AI71" s="2">
        <v>0</v>
      </c>
      <c r="AJ71" s="63">
        <f t="shared" si="1051"/>
        <v>0</v>
      </c>
      <c r="AK71" s="2">
        <v>0</v>
      </c>
      <c r="AL71" s="63">
        <f t="shared" si="994"/>
        <v>0.9838709677419355</v>
      </c>
      <c r="AM71" s="63">
        <f t="shared" si="995"/>
        <v>0.9838709677419355</v>
      </c>
      <c r="AN71" s="86">
        <f t="shared" si="996"/>
        <v>0</v>
      </c>
      <c r="AO71" s="63">
        <f t="shared" si="997"/>
        <v>0.78399227150537631</v>
      </c>
      <c r="AP71" s="63">
        <f t="shared" si="998"/>
        <v>0</v>
      </c>
      <c r="AQ71" s="2">
        <v>0</v>
      </c>
      <c r="AR71" s="9">
        <f t="shared" si="377"/>
        <v>744</v>
      </c>
      <c r="AS71" s="22">
        <v>11665.805</v>
      </c>
      <c r="AT71" s="2">
        <v>20</v>
      </c>
      <c r="AU71" s="2">
        <v>20</v>
      </c>
      <c r="AV71" s="2">
        <v>20</v>
      </c>
      <c r="AW71" s="63">
        <f t="shared" si="1011"/>
        <v>1</v>
      </c>
      <c r="AZ71" s="12" t="s">
        <v>97</v>
      </c>
      <c r="BA71" s="2">
        <f t="shared" si="999"/>
        <v>715.28</v>
      </c>
      <c r="BB71" s="2">
        <f t="shared" si="1000"/>
        <v>437.53999999999996</v>
      </c>
      <c r="BC71" s="2">
        <f>'[43]UNIT DATA'!L14</f>
        <v>277.74</v>
      </c>
      <c r="BD71" s="2">
        <f>'[43]UNIT DATA'!M14</f>
        <v>4.72</v>
      </c>
      <c r="BE71" s="63">
        <f t="shared" si="1012"/>
        <v>6.5555555555555549E-3</v>
      </c>
      <c r="BF71" s="2">
        <f>'[43]UNIT DATA'!$N14</f>
        <v>0</v>
      </c>
      <c r="BG71" s="63">
        <f t="shared" si="1013"/>
        <v>0</v>
      </c>
      <c r="BH71" s="2">
        <f>'[43]UNIT DATA'!$O14</f>
        <v>0</v>
      </c>
      <c r="BI71" s="63">
        <f t="shared" si="1014"/>
        <v>0</v>
      </c>
      <c r="BJ71" s="2">
        <f>'[43]UNIT DATA'!$P14</f>
        <v>0</v>
      </c>
      <c r="BK71" s="63">
        <f>BA71/$AZ$4</f>
        <v>0.99344444444444435</v>
      </c>
      <c r="BL71" s="63">
        <f>(BA71-BJ71)/$AZ$4</f>
        <v>0.99344444444444435</v>
      </c>
      <c r="BM71" s="86">
        <f t="shared" ref="BM71:BM72" si="1064">IF((AND(BB71=0,BD71=0)),0,(BD71+BJ71)/(BB71+BD71+BJ71))</f>
        <v>1.067245511689956E-2</v>
      </c>
      <c r="BN71" s="63">
        <f>BR71/($AZ$4*BT71)</f>
        <v>0.59857499999999997</v>
      </c>
      <c r="BO71" s="63">
        <f>BJ71/$AZ$4</f>
        <v>0</v>
      </c>
      <c r="BP71" s="2">
        <f>'[43]UNIT DATA'!Q14</f>
        <v>1</v>
      </c>
      <c r="BQ71" s="9">
        <f t="shared" si="383"/>
        <v>720</v>
      </c>
      <c r="BR71" s="44">
        <f>'[43]UNIT DATA'!$F14</f>
        <v>8619.48</v>
      </c>
      <c r="BS71" s="2">
        <v>20</v>
      </c>
      <c r="BT71" s="2">
        <v>20</v>
      </c>
      <c r="BU71" s="2">
        <f>'[43]UNIT DATA'!$E14</f>
        <v>20</v>
      </c>
      <c r="BV71" s="63">
        <f t="shared" si="1016"/>
        <v>0.99999999999999989</v>
      </c>
      <c r="BY71" s="12" t="s">
        <v>97</v>
      </c>
      <c r="BZ71" s="2">
        <f t="shared" si="1052"/>
        <v>744</v>
      </c>
      <c r="CA71" s="2">
        <f t="shared" si="1053"/>
        <v>589.02</v>
      </c>
      <c r="CB71" s="2">
        <f>'[44]UNIT DATA'!L14</f>
        <v>154.97999999999999</v>
      </c>
      <c r="CC71" s="106">
        <v>0</v>
      </c>
      <c r="CD71" s="63">
        <f t="shared" si="1019"/>
        <v>0</v>
      </c>
      <c r="CE71" s="2">
        <f>'[44]UNIT DATA'!$N14</f>
        <v>0</v>
      </c>
      <c r="CF71" s="63">
        <f t="shared" si="1019"/>
        <v>0</v>
      </c>
      <c r="CG71" s="2">
        <f>'[44]UNIT DATA'!$O14</f>
        <v>0</v>
      </c>
      <c r="CH71" s="63">
        <f t="shared" si="1019"/>
        <v>0</v>
      </c>
      <c r="CI71" s="2">
        <f>'[44]UNIT DATA'!$P14</f>
        <v>0</v>
      </c>
      <c r="CJ71" s="63">
        <f t="shared" si="1054"/>
        <v>1</v>
      </c>
      <c r="CK71" s="63">
        <f t="shared" si="1055"/>
        <v>1</v>
      </c>
      <c r="CL71" s="86">
        <f t="shared" si="1056"/>
        <v>0</v>
      </c>
      <c r="CM71" s="63">
        <f t="shared" si="1057"/>
        <v>0.63603447580645156</v>
      </c>
      <c r="CN71" s="63">
        <f t="shared" si="1058"/>
        <v>0</v>
      </c>
      <c r="CO71" s="2">
        <f>'[44]UNIT DATA'!$Q14</f>
        <v>0</v>
      </c>
      <c r="CP71" s="9">
        <f t="shared" si="393"/>
        <v>744</v>
      </c>
      <c r="CQ71" s="2">
        <f>'[44]UNIT DATA'!$F14</f>
        <v>9464.1929999999993</v>
      </c>
      <c r="CR71" s="2">
        <v>20</v>
      </c>
      <c r="CS71" s="2">
        <v>20</v>
      </c>
      <c r="CT71" s="2">
        <f>'[44]UNIT DATA'!$E14</f>
        <v>20</v>
      </c>
      <c r="CU71" s="63">
        <f t="shared" si="1025"/>
        <v>1</v>
      </c>
      <c r="CX71" s="12" t="s">
        <v>97</v>
      </c>
      <c r="DO71" s="9">
        <f t="shared" si="395"/>
        <v>0</v>
      </c>
      <c r="DQ71" s="2">
        <v>20</v>
      </c>
      <c r="DR71" s="2">
        <v>20</v>
      </c>
      <c r="DT71" s="63">
        <f t="shared" si="1026"/>
        <v>0</v>
      </c>
      <c r="DW71" s="12" t="s">
        <v>97</v>
      </c>
      <c r="EN71" s="9">
        <f t="shared" si="397"/>
        <v>0</v>
      </c>
      <c r="EP71" s="2">
        <v>20</v>
      </c>
      <c r="EQ71" s="2">
        <v>20</v>
      </c>
      <c r="ES71" s="63">
        <f t="shared" si="1027"/>
        <v>0</v>
      </c>
      <c r="EV71" s="12" t="s">
        <v>97</v>
      </c>
      <c r="FM71" s="9">
        <f t="shared" si="399"/>
        <v>0</v>
      </c>
      <c r="FO71" s="2">
        <v>20</v>
      </c>
      <c r="FP71" s="2">
        <v>20</v>
      </c>
      <c r="FR71" s="63">
        <f t="shared" si="1028"/>
        <v>0</v>
      </c>
      <c r="FU71" s="12" t="s">
        <v>97</v>
      </c>
      <c r="GL71" s="9">
        <f t="shared" si="401"/>
        <v>0</v>
      </c>
      <c r="GN71" s="2">
        <v>20</v>
      </c>
      <c r="GO71" s="2">
        <v>20</v>
      </c>
      <c r="GQ71" s="63">
        <f t="shared" si="1029"/>
        <v>0</v>
      </c>
      <c r="GT71" s="12" t="s">
        <v>97</v>
      </c>
      <c r="HK71" s="9">
        <f t="shared" si="403"/>
        <v>0</v>
      </c>
      <c r="HM71" s="2">
        <v>20</v>
      </c>
      <c r="HN71" s="2">
        <v>20</v>
      </c>
      <c r="HP71" s="63">
        <f t="shared" si="1030"/>
        <v>0</v>
      </c>
      <c r="HS71" s="12" t="s">
        <v>97</v>
      </c>
      <c r="IJ71" s="9">
        <f t="shared" si="1001"/>
        <v>0</v>
      </c>
      <c r="IL71" s="2">
        <v>20</v>
      </c>
      <c r="IM71" s="2">
        <v>20</v>
      </c>
      <c r="IO71" s="63">
        <f t="shared" si="1059"/>
        <v>0</v>
      </c>
      <c r="IR71" s="12" t="s">
        <v>97</v>
      </c>
      <c r="JI71" s="9">
        <f t="shared" si="1002"/>
        <v>0</v>
      </c>
      <c r="JK71" s="2">
        <v>20</v>
      </c>
      <c r="JL71" s="2">
        <v>20</v>
      </c>
      <c r="JN71" s="63">
        <f t="shared" si="1060"/>
        <v>0</v>
      </c>
      <c r="JQ71" s="12" t="s">
        <v>97</v>
      </c>
      <c r="KH71" s="9">
        <f t="shared" si="1003"/>
        <v>0</v>
      </c>
      <c r="KJ71" s="2">
        <v>20</v>
      </c>
      <c r="KK71" s="2">
        <v>20</v>
      </c>
      <c r="KM71" s="63">
        <f t="shared" si="1061"/>
        <v>0</v>
      </c>
    </row>
    <row r="72" spans="1:299" ht="14" x14ac:dyDescent="0.35">
      <c r="B72" s="12" t="s">
        <v>98</v>
      </c>
      <c r="C72" s="19">
        <f>$B$4-F72-H72-J72</f>
        <v>0</v>
      </c>
      <c r="D72" s="19">
        <f t="shared" si="992"/>
        <v>0</v>
      </c>
      <c r="E72" s="2">
        <v>0</v>
      </c>
      <c r="F72" s="2">
        <v>744</v>
      </c>
      <c r="G72" s="63">
        <f t="shared" si="1005"/>
        <v>1</v>
      </c>
      <c r="H72" s="2">
        <v>0</v>
      </c>
      <c r="I72" s="63">
        <f t="shared" si="1005"/>
        <v>0</v>
      </c>
      <c r="J72" s="2">
        <v>0</v>
      </c>
      <c r="K72" s="63">
        <f t="shared" si="1005"/>
        <v>0</v>
      </c>
      <c r="L72" s="2">
        <v>0</v>
      </c>
      <c r="M72" s="63">
        <f t="shared" si="1063"/>
        <v>0</v>
      </c>
      <c r="N72" s="63">
        <f t="shared" si="896"/>
        <v>0</v>
      </c>
      <c r="O72" s="86">
        <f t="shared" si="1006"/>
        <v>1</v>
      </c>
      <c r="P72" s="63">
        <f t="shared" si="1007"/>
        <v>0</v>
      </c>
      <c r="Q72" s="63">
        <f t="shared" si="1039"/>
        <v>0</v>
      </c>
      <c r="R72" s="9">
        <v>0</v>
      </c>
      <c r="S72" s="9">
        <f t="shared" si="1009"/>
        <v>744</v>
      </c>
      <c r="T72" s="33">
        <v>0</v>
      </c>
      <c r="U72" s="2">
        <v>20</v>
      </c>
      <c r="V72" s="2">
        <v>20</v>
      </c>
      <c r="W72" s="2">
        <v>0</v>
      </c>
      <c r="X72" s="63">
        <f t="shared" si="1010"/>
        <v>1</v>
      </c>
      <c r="AA72" s="12" t="s">
        <v>98</v>
      </c>
      <c r="AB72" s="19">
        <f t="shared" si="897"/>
        <v>0</v>
      </c>
      <c r="AC72" s="19">
        <f>$AA$4-AD72-AE72-AG72-AI72</f>
        <v>0</v>
      </c>
      <c r="AD72" s="2">
        <v>0</v>
      </c>
      <c r="AE72" s="2">
        <v>744</v>
      </c>
      <c r="AF72" s="63">
        <f t="shared" si="1049"/>
        <v>1</v>
      </c>
      <c r="AG72" s="2">
        <v>0</v>
      </c>
      <c r="AH72" s="63">
        <f t="shared" si="1050"/>
        <v>0</v>
      </c>
      <c r="AI72" s="2">
        <v>0</v>
      </c>
      <c r="AJ72" s="63">
        <f t="shared" si="1051"/>
        <v>0</v>
      </c>
      <c r="AK72" s="2">
        <v>0</v>
      </c>
      <c r="AL72" s="63">
        <f t="shared" si="994"/>
        <v>0</v>
      </c>
      <c r="AM72" s="63">
        <f t="shared" si="995"/>
        <v>0</v>
      </c>
      <c r="AN72" s="86">
        <f t="shared" si="996"/>
        <v>1</v>
      </c>
      <c r="AO72" s="63">
        <f t="shared" si="997"/>
        <v>0</v>
      </c>
      <c r="AP72" s="63">
        <f t="shared" si="998"/>
        <v>0</v>
      </c>
      <c r="AQ72" s="2">
        <v>0</v>
      </c>
      <c r="AR72" s="9">
        <f t="shared" si="377"/>
        <v>744</v>
      </c>
      <c r="AS72" s="2">
        <v>0</v>
      </c>
      <c r="AT72" s="2">
        <v>20</v>
      </c>
      <c r="AU72" s="2">
        <v>20</v>
      </c>
      <c r="AV72" s="2">
        <v>20</v>
      </c>
      <c r="AW72" s="63">
        <f t="shared" si="1011"/>
        <v>1</v>
      </c>
      <c r="AZ72" s="12" t="s">
        <v>98</v>
      </c>
      <c r="BA72" s="2">
        <f t="shared" si="999"/>
        <v>0</v>
      </c>
      <c r="BB72" s="2">
        <f t="shared" si="1000"/>
        <v>0</v>
      </c>
      <c r="BC72" s="2">
        <f>'[43]UNIT DATA'!L15</f>
        <v>0</v>
      </c>
      <c r="BD72" s="2">
        <f>'[43]UNIT DATA'!M15</f>
        <v>720</v>
      </c>
      <c r="BE72" s="63">
        <f t="shared" si="1012"/>
        <v>1</v>
      </c>
      <c r="BF72" s="2">
        <f>'[43]UNIT DATA'!$N15</f>
        <v>0</v>
      </c>
      <c r="BG72" s="63">
        <f t="shared" si="1013"/>
        <v>0</v>
      </c>
      <c r="BH72" s="2">
        <f>'[43]UNIT DATA'!$O15</f>
        <v>0</v>
      </c>
      <c r="BI72" s="63">
        <f t="shared" si="1014"/>
        <v>0</v>
      </c>
      <c r="BJ72" s="2">
        <f>'[43]UNIT DATA'!$P15</f>
        <v>0</v>
      </c>
      <c r="BK72" s="63">
        <f t="shared" ref="BK72" si="1065">BA72/$AZ$4</f>
        <v>0</v>
      </c>
      <c r="BL72" s="63">
        <f t="shared" ref="BL72" si="1066">(BA72-BJ72)/$AZ$4</f>
        <v>0</v>
      </c>
      <c r="BM72" s="86">
        <f t="shared" si="1064"/>
        <v>1</v>
      </c>
      <c r="BN72" s="63">
        <f t="shared" ref="BN72" si="1067">BR72/($AZ$4*BT72)</f>
        <v>0</v>
      </c>
      <c r="BO72" s="63">
        <f t="shared" ref="BO72" si="1068">BJ72/$AZ$4</f>
        <v>0</v>
      </c>
      <c r="BP72" s="2">
        <f>'[43]UNIT DATA'!Q15</f>
        <v>0</v>
      </c>
      <c r="BQ72" s="9">
        <f t="shared" si="383"/>
        <v>720</v>
      </c>
      <c r="BR72" s="34">
        <f>'[43]UNIT DATA'!$F15</f>
        <v>0</v>
      </c>
      <c r="BS72" s="2">
        <v>20</v>
      </c>
      <c r="BT72" s="2">
        <v>20</v>
      </c>
      <c r="BU72" s="2">
        <f>'[43]UNIT DATA'!$E15</f>
        <v>20</v>
      </c>
      <c r="BV72" s="63">
        <f t="shared" si="1016"/>
        <v>1</v>
      </c>
      <c r="BY72" s="12" t="s">
        <v>98</v>
      </c>
      <c r="BZ72" s="2">
        <f t="shared" si="1052"/>
        <v>0</v>
      </c>
      <c r="CA72" s="2">
        <f t="shared" si="1053"/>
        <v>0</v>
      </c>
      <c r="CB72" s="2">
        <f>'[44]UNIT DATA'!L15</f>
        <v>0</v>
      </c>
      <c r="CC72" s="2">
        <f>'[44]UNIT DATA'!M15</f>
        <v>744</v>
      </c>
      <c r="CD72" s="63">
        <f t="shared" si="1019"/>
        <v>1</v>
      </c>
      <c r="CE72" s="2">
        <f>'[44]UNIT DATA'!$N15</f>
        <v>0</v>
      </c>
      <c r="CF72" s="63">
        <f t="shared" si="1019"/>
        <v>0</v>
      </c>
      <c r="CG72" s="2">
        <f>'[44]UNIT DATA'!$O15</f>
        <v>0</v>
      </c>
      <c r="CH72" s="63">
        <f t="shared" si="1019"/>
        <v>0</v>
      </c>
      <c r="CI72" s="2">
        <f>'[44]UNIT DATA'!$P15</f>
        <v>0</v>
      </c>
      <c r="CJ72" s="63">
        <f t="shared" si="1054"/>
        <v>0</v>
      </c>
      <c r="CK72" s="63">
        <f t="shared" si="1055"/>
        <v>0</v>
      </c>
      <c r="CL72" s="86">
        <f t="shared" si="1056"/>
        <v>1</v>
      </c>
      <c r="CM72" s="63">
        <f t="shared" si="1057"/>
        <v>0</v>
      </c>
      <c r="CN72" s="63">
        <f t="shared" si="1058"/>
        <v>0</v>
      </c>
      <c r="CO72" s="2">
        <f>'[44]UNIT DATA'!$Q15</f>
        <v>0</v>
      </c>
      <c r="CP72" s="9">
        <f t="shared" si="393"/>
        <v>744</v>
      </c>
      <c r="CQ72" s="2">
        <f>'[44]UNIT DATA'!$F15</f>
        <v>0</v>
      </c>
      <c r="CR72" s="2">
        <v>20</v>
      </c>
      <c r="CS72" s="2">
        <v>20</v>
      </c>
      <c r="CT72" s="2">
        <f>'[44]UNIT DATA'!$E15</f>
        <v>20</v>
      </c>
      <c r="CU72" s="63">
        <f t="shared" si="1025"/>
        <v>1</v>
      </c>
      <c r="CX72" s="12" t="s">
        <v>98</v>
      </c>
      <c r="DO72" s="9">
        <f t="shared" si="395"/>
        <v>0</v>
      </c>
      <c r="DQ72" s="2">
        <v>20</v>
      </c>
      <c r="DR72" s="2">
        <v>20</v>
      </c>
      <c r="DT72" s="63">
        <f t="shared" si="1026"/>
        <v>0</v>
      </c>
      <c r="DW72" s="12" t="s">
        <v>98</v>
      </c>
      <c r="EN72" s="9">
        <f t="shared" si="397"/>
        <v>0</v>
      </c>
      <c r="EP72" s="2">
        <v>20</v>
      </c>
      <c r="EQ72" s="2">
        <v>20</v>
      </c>
      <c r="ES72" s="63">
        <f t="shared" si="1027"/>
        <v>0</v>
      </c>
      <c r="EV72" s="12" t="s">
        <v>98</v>
      </c>
      <c r="FM72" s="9">
        <f t="shared" si="399"/>
        <v>0</v>
      </c>
      <c r="FO72" s="2">
        <v>20</v>
      </c>
      <c r="FP72" s="2">
        <v>20</v>
      </c>
      <c r="FR72" s="63">
        <f t="shared" si="1028"/>
        <v>0</v>
      </c>
      <c r="FU72" s="12" t="s">
        <v>98</v>
      </c>
      <c r="GL72" s="9">
        <f t="shared" si="401"/>
        <v>0</v>
      </c>
      <c r="GN72" s="2">
        <v>20</v>
      </c>
      <c r="GO72" s="2">
        <v>20</v>
      </c>
      <c r="GQ72" s="63">
        <f t="shared" si="1029"/>
        <v>0</v>
      </c>
      <c r="GT72" s="12" t="s">
        <v>98</v>
      </c>
      <c r="HK72" s="9">
        <f t="shared" si="403"/>
        <v>0</v>
      </c>
      <c r="HM72" s="2">
        <v>20</v>
      </c>
      <c r="HN72" s="2">
        <v>20</v>
      </c>
      <c r="HP72" s="63">
        <f t="shared" si="1030"/>
        <v>0</v>
      </c>
      <c r="HS72" s="12" t="s">
        <v>98</v>
      </c>
      <c r="IJ72" s="9">
        <f t="shared" si="1001"/>
        <v>0</v>
      </c>
      <c r="IL72" s="2">
        <v>20</v>
      </c>
      <c r="IM72" s="2">
        <v>20</v>
      </c>
      <c r="IO72" s="63">
        <f t="shared" si="1059"/>
        <v>0</v>
      </c>
      <c r="IR72" s="12" t="s">
        <v>98</v>
      </c>
      <c r="JI72" s="9">
        <f t="shared" si="1002"/>
        <v>0</v>
      </c>
      <c r="JK72" s="2">
        <v>20</v>
      </c>
      <c r="JL72" s="2">
        <v>20</v>
      </c>
      <c r="JN72" s="63">
        <f t="shared" si="1060"/>
        <v>0</v>
      </c>
      <c r="JQ72" s="12" t="s">
        <v>98</v>
      </c>
      <c r="KH72" s="9">
        <f t="shared" si="1003"/>
        <v>0</v>
      </c>
      <c r="KJ72" s="2">
        <v>20</v>
      </c>
      <c r="KK72" s="2">
        <v>20</v>
      </c>
      <c r="KM72" s="63">
        <f t="shared" si="1061"/>
        <v>0</v>
      </c>
    </row>
    <row r="73" spans="1:299" ht="14" hidden="1" x14ac:dyDescent="0.35">
      <c r="B73" s="49" t="s">
        <v>45</v>
      </c>
      <c r="C73" s="14">
        <f>SUM(C59:C72)</f>
        <v>7432.5599999999995</v>
      </c>
      <c r="D73" s="14">
        <f>SUM(D59:D72)</f>
        <v>4452.49</v>
      </c>
      <c r="E73" s="14">
        <f>SUM(E59:E72)</f>
        <v>2980.0699999999997</v>
      </c>
      <c r="F73" s="14">
        <f>SUM(F59:F72)</f>
        <v>2983.4400000000005</v>
      </c>
      <c r="G73" s="37">
        <f>(G59*$V$59+G60*$V$60+G61*$V$61+G62*$V$62+G63*$V$63+G64*$V$64+G65*$V$65+G66*$V$66+G67*$V$67+G68*$V$68+G69*$V$69+G70*$V$70+G71*$V$71+G72*$V$72)/$V$73</f>
        <v>0.28014705882352942</v>
      </c>
      <c r="H73" s="10">
        <f>SUM(H59:H72)</f>
        <v>0</v>
      </c>
      <c r="I73" s="37">
        <f>(I59*$V$59+I60*$V$60+I61*$V$61+I62*$V$62+I63*$V$63+I64*$V$64+I65*$V$65+I66*$V$66+I67*$V$67+I68*$V$68+I69*$V$69+I70*$V$70+I71*$V$71+I72*$V$72)/$V$73</f>
        <v>0</v>
      </c>
      <c r="J73" s="11">
        <f>SUM(J59:J72)</f>
        <v>0</v>
      </c>
      <c r="K73" s="37">
        <f>(K59*$V$59+K60*$V$60+K61*$V$61+K62*$V$62+K63*$V$63+K64*$V$64+K65*$V$65+K66*$V$66+K67*$V$67+K68*$V$68+K69*$V$69+K70*$V$70+K71*$V$71+K72*$V$72)/$V$73</f>
        <v>0</v>
      </c>
      <c r="L73" s="10">
        <f>SUM(L59:L72)</f>
        <v>0</v>
      </c>
      <c r="M73" s="37">
        <f>(M59*$V$59+M60*$V$60+M61*$V$61+M62*$V$62+M63*$V$63+M64*$V$64+M65*$V$65+M66*$V$66+M67*$V$67+M68*$V$68+M69*$V$69+M70*$V$70+M71*$V$71+M72*$V$72)/$V$73</f>
        <v>0.71985294117647058</v>
      </c>
      <c r="N73" s="37">
        <f t="shared" ref="N73:Q73" si="1069">(N59*$V$59+N60*$V$60+N61*$V$61+N62*$V$62+N63*$V$63+N64*$V$64+N65*$V$65+N66*$V$66+N67*$V$67+N68*$V$68+N69*$V$69+N70*$V$70+N71*$V$71+N72*$V$72)/$V$73</f>
        <v>0.71985294117647058</v>
      </c>
      <c r="O73" s="37">
        <f t="shared" si="1069"/>
        <v>0.3051493100245401</v>
      </c>
      <c r="P73" s="37">
        <f t="shared" si="1069"/>
        <v>0.41943128953194181</v>
      </c>
      <c r="Q73" s="37">
        <f t="shared" si="1069"/>
        <v>0</v>
      </c>
      <c r="R73" s="23">
        <f t="shared" ref="R73:W73" si="1070">SUM(R59:R72)</f>
        <v>0</v>
      </c>
      <c r="S73" s="52">
        <f t="shared" si="1070"/>
        <v>10416</v>
      </c>
      <c r="T73" s="47">
        <f t="shared" si="1070"/>
        <v>106099.33900000002</v>
      </c>
      <c r="U73" s="10">
        <f t="shared" si="1070"/>
        <v>340</v>
      </c>
      <c r="V73" s="10">
        <f t="shared" si="1070"/>
        <v>340</v>
      </c>
      <c r="W73" s="10">
        <f t="shared" si="1070"/>
        <v>270</v>
      </c>
      <c r="AA73" s="49" t="s">
        <v>45</v>
      </c>
      <c r="AB73" s="10">
        <f>SUM(AB59:AB72)</f>
        <v>8031.71</v>
      </c>
      <c r="AC73" s="10">
        <f t="shared" ref="AC73:AK73" si="1071">SUM(AC59:AC72)</f>
        <v>5761.97</v>
      </c>
      <c r="AD73" s="10">
        <f t="shared" si="1071"/>
        <v>2269.7399999999998</v>
      </c>
      <c r="AE73" s="10">
        <f t="shared" si="1071"/>
        <v>2252.29</v>
      </c>
      <c r="AF73" s="37">
        <f>(AF59*$AU$59+AF60*$AU$60+AF61*$AU$61+AF62*$AU$62+AF63*$AU$63+AF64*$AU$64+AF65*$AU$65+AF66*$AU$66+AF67*$AU$67+AF68*$AU$68+AF69*$AU$69+AF70*$AU$70+AF71*$AU$71+AF72*$AU$72)/$AU$73</f>
        <v>0.20788761068943709</v>
      </c>
      <c r="AG73" s="10">
        <f t="shared" si="1071"/>
        <v>132</v>
      </c>
      <c r="AH73" s="37">
        <f>(AH59*$AU$59+AH60*$AU$60+AH61*$AU$61+AH62*$AU$62+AH63*$AU$63+AH64*$AU$64+AH65*$AU$65+AH66*$AU$66+AH67*$AU$67+AH68*$AU$68+AH69*$AU$69+AH70*$AU$70+AH71*$AU$71+AH72*$AU$72)/$AU$73</f>
        <v>1.2808349146110056E-2</v>
      </c>
      <c r="AI73" s="10">
        <f t="shared" si="1071"/>
        <v>0</v>
      </c>
      <c r="AJ73" s="37">
        <f>(AJ59*$AU$59+AJ60*$AU$60+AJ61*$AU$61+AJ62*$AU$62+AJ63*$AU$63+AJ64*$AU$64+AJ65*$AU$65+AJ66*$AU$66+AJ67*$AU$67+AJ68*$AU$68+AJ69*$AU$69+AJ70*$AU$70+AJ71*$AU$71+AJ72*$AU$72)/$AU$73</f>
        <v>0</v>
      </c>
      <c r="AK73" s="10">
        <f t="shared" si="1071"/>
        <v>0</v>
      </c>
      <c r="AL73" s="37">
        <f>(AL59*$AU$59+AL60*$AU$60+AL61*$AU$61+AL62*$AU$62+AL63*$AU$63+AL64*$AU$64+AL65*$AU$65+AL66*$AU$66+AL67*$AU$67+AL68*$AU$68+AL69*$AU$69+AL70*$AU$70+AL71*$AU$71+AL72*$AU$72)/$AU$73</f>
        <v>0.77930404016445287</v>
      </c>
      <c r="AM73" s="37">
        <f t="shared" ref="AM73:AP73" si="1072">(AM59*$AU$59+AM60*$AU$60+AM61*$AU$61+AM62*$AU$62+AM63*$AU$63+AM64*$AU$64+AM65*$AU$65+AM66*$AU$66+AM67*$AU$67+AM68*$AU$68+AM69*$AU$69+AM70*$AU$70+AM71*$AU$71+AM72*$AU$72)/$AU$73</f>
        <v>0.77930404016445287</v>
      </c>
      <c r="AN73" s="37">
        <f t="shared" si="1072"/>
        <v>0.20900024776809487</v>
      </c>
      <c r="AO73" s="37">
        <f t="shared" si="1072"/>
        <v>0.51271149193548382</v>
      </c>
      <c r="AP73" s="37">
        <f t="shared" si="1072"/>
        <v>0</v>
      </c>
      <c r="AQ73" s="10">
        <f t="shared" ref="AQ73:AS73" si="1073">SUM(AQ59:AQ72)</f>
        <v>4</v>
      </c>
      <c r="AR73" s="52">
        <f t="shared" si="1073"/>
        <v>10416</v>
      </c>
      <c r="AS73" s="14">
        <f t="shared" si="1073"/>
        <v>129695.49900000001</v>
      </c>
      <c r="AT73" s="10">
        <f>SUM(AT59:AT72)</f>
        <v>340</v>
      </c>
      <c r="AU73" s="10">
        <f>SUM(AU59:AU72)</f>
        <v>340</v>
      </c>
      <c r="AV73" s="10">
        <f>SUM(AV59:AV72)</f>
        <v>340</v>
      </c>
      <c r="AZ73" s="49" t="s">
        <v>45</v>
      </c>
      <c r="BA73" s="14">
        <f>SUM(BA59:BA72)</f>
        <v>7663.8899999999994</v>
      </c>
      <c r="BB73" s="14">
        <f t="shared" ref="BB73:BJ73" si="1074">SUM(BB59:BB72)</f>
        <v>3875.69</v>
      </c>
      <c r="BC73" s="14">
        <f t="shared" si="1074"/>
        <v>3788.2</v>
      </c>
      <c r="BD73" s="14">
        <f t="shared" si="1074"/>
        <v>2416.11</v>
      </c>
      <c r="BE73" s="37">
        <f>(BE59*$BT$59+BE60*$BT$60+BE61*$BT$61+BE62*$BT$62+BE63*$BT$63+BE64*$BT$64+BE65*$BT$65+BE66*$BT$66+BE67*$BT$67+BE68*$BT$68+BE69*$BT$69+BE70*$BT$70+BE71*$BT$71+BE72*$BT$72)/$BT$73</f>
        <v>0.23194097222222221</v>
      </c>
      <c r="BF73" s="10">
        <f t="shared" si="1074"/>
        <v>0</v>
      </c>
      <c r="BG73" s="37">
        <f>(BG59*$BT$59+BG60*$BT$60+BG61*$BT$61+BG62*$BT$62+BG63*$BT$63+BG64*$BT$64+BG65*$BT$65+BG66*$BT$66+BG67*$BT$67+BG68*$BT$68+BG69*$BT$69+BG70*$BT$70+BG71*$BT$71+BG72*$BT$72)/$BT$73</f>
        <v>0</v>
      </c>
      <c r="BH73" s="10">
        <f t="shared" si="1074"/>
        <v>0</v>
      </c>
      <c r="BI73" s="37">
        <f>(BI59*$BT$59+BI60*$BT$60+BI61*$BT$61+BI62*$BT$62+BI63*$BT$63+BI64*$BT$64+BI65*$BT$65+BI66*$BT$66+BI67*$BT$67+BI68*$BT$68+BI69*$BT$69+BI70*$BT$70+BI71*$BT$71+BI72*$BT$72)/$BT$73</f>
        <v>0</v>
      </c>
      <c r="BJ73" s="10">
        <f t="shared" si="1074"/>
        <v>0</v>
      </c>
      <c r="BK73" s="37">
        <f>(BK59*$BT$59+BK60*$BT$60+BK61*$BT$61+BK62*$BT$62+BK63*$BT$63+BK64*$BT$64+BK65*$BT$65+BK66*$BT$66+BK67*$BT$67+BK68*$BT$68+BK69*$BT$69+BK70*$BT$70+BK71*$BT$71+BK72*$BT$72)/$BT$73</f>
        <v>0.76805902777777779</v>
      </c>
      <c r="BL73" s="37">
        <f t="shared" ref="BL73:BO73" si="1075">(BL59*$BT$59+BL60*$BT$60+BL61*$BT$61+BL62*$BT$62+BL63*$BT$63+BL64*$BT$64+BL65*$BT$65+BL66*$BT$66+BL67*$BT$67+BL68*$BT$68+BL69*$BT$69+BL70*$BT$70+BL71*$BT$71+BL72*$BT$72)/$BT$73</f>
        <v>0.76805902777777779</v>
      </c>
      <c r="BM73" s="37">
        <f t="shared" si="1075"/>
        <v>0.24935737232643004</v>
      </c>
      <c r="BN73" s="37">
        <f t="shared" si="1075"/>
        <v>0.37949031862745092</v>
      </c>
      <c r="BO73" s="37">
        <f t="shared" si="1075"/>
        <v>0</v>
      </c>
      <c r="BP73" s="10">
        <f t="shared" ref="BP73:BR73" si="1076">SUM(BP59:BP72)</f>
        <v>12</v>
      </c>
      <c r="BQ73" s="52">
        <f t="shared" si="1076"/>
        <v>10080</v>
      </c>
      <c r="BR73" s="14">
        <f t="shared" si="1076"/>
        <v>92899.23</v>
      </c>
      <c r="BS73" s="10">
        <f>SUM(BS59:BS72)</f>
        <v>340</v>
      </c>
      <c r="BT73" s="10">
        <f t="shared" ref="BT73:BU73" si="1077">SUM(BT59:BT72)</f>
        <v>340</v>
      </c>
      <c r="BU73" s="10">
        <f t="shared" si="1077"/>
        <v>340</v>
      </c>
      <c r="BY73" s="49" t="s">
        <v>45</v>
      </c>
      <c r="BZ73" s="14">
        <f>SUM(BZ59:BZ72)</f>
        <v>7080.4400000000005</v>
      </c>
      <c r="CA73" s="14">
        <f t="shared" ref="CA73:CI73" si="1078">SUM(CA59:CA72)</f>
        <v>3908.9999999999995</v>
      </c>
      <c r="CB73" s="14">
        <f t="shared" si="1078"/>
        <v>3171.44</v>
      </c>
      <c r="CC73" s="14">
        <f t="shared" si="1078"/>
        <v>3335.56</v>
      </c>
      <c r="CD73" s="37">
        <f>(CD59*$CS59+CD60*$CS60+CD61*$CS61+CD62*$CS62+CD63*$CS63+CD64*$CS64+CD65*$CS65+CD66*$CS66+CD67*$CS67+CD68*$CS68+CD69*$CS69+CD70*$CS70+CD71*$CS71+CD72*$CS72)/$CS73</f>
        <v>0.31494702719797601</v>
      </c>
      <c r="CE73" s="10">
        <f t="shared" si="1078"/>
        <v>0</v>
      </c>
      <c r="CF73" s="37">
        <f>(CF59*$CS59+CF60*$CS60+CF61*$CS61+CF62*$CS62+CF63*$CS63+CF64*$CS64+CF65*$CS65+CF66*$CS66+CF67*$CS67+CF68*$CS68+CF69*$CS69+CF70*$CS70+CF71*$CS71+CF72*$CS72)/$CS73</f>
        <v>0</v>
      </c>
      <c r="CG73" s="10">
        <f t="shared" si="1078"/>
        <v>0</v>
      </c>
      <c r="CH73" s="37">
        <f>(CH59*$CS59+CH60*$CS60+CH61*$CS61+CH62*$CS62+CH63*$CS63+CH64*$CS64+CH65*$CS65+CH66*$CS66+CH67*$CS67+CH68*$CS68+CH69*$CS69+CH70*$CS70+CH71*$CS71+CH72*$CS72)/$CS73</f>
        <v>0</v>
      </c>
      <c r="CI73" s="10">
        <f t="shared" si="1078"/>
        <v>0</v>
      </c>
      <c r="CJ73" s="37">
        <f t="shared" ref="CJ73:CN73" si="1079">(CJ59*$CS59+CJ60*$CS60+CJ61*$CS61+CJ62*$CS62+CJ63*$CS63+CJ64*$CS64+CJ65*$CS65+CJ66*$CS66+CJ67*$CS67+CJ68*$CS68+CJ69*$CS69+CJ70*$CS70+CJ71*$CS71+CJ72*$CS72)/$CS73</f>
        <v>0.68505297280202404</v>
      </c>
      <c r="CK73" s="37">
        <f t="shared" si="1079"/>
        <v>0.68505297280202404</v>
      </c>
      <c r="CL73" s="37">
        <f t="shared" si="1079"/>
        <v>0.37078242553871787</v>
      </c>
      <c r="CM73" s="37">
        <f t="shared" si="1079"/>
        <v>0.30169258380771657</v>
      </c>
      <c r="CN73" s="37">
        <f t="shared" si="1079"/>
        <v>0</v>
      </c>
      <c r="CO73" s="10">
        <f t="shared" ref="CO73:CP73" si="1080">SUM(CO59:CO72)</f>
        <v>8</v>
      </c>
      <c r="CP73" s="52">
        <f t="shared" si="1080"/>
        <v>10416</v>
      </c>
      <c r="CQ73" s="14">
        <f>SUM(CQ59:CQ72)</f>
        <v>76316.156000000003</v>
      </c>
      <c r="CR73" s="10">
        <f>SUM(CR59:CR72)</f>
        <v>340</v>
      </c>
      <c r="CS73" s="10">
        <f t="shared" ref="CS73:CT73" si="1081">SUM(CS59:CS72)</f>
        <v>340</v>
      </c>
      <c r="CT73" s="10">
        <f t="shared" si="1081"/>
        <v>340</v>
      </c>
      <c r="CX73" s="49" t="s">
        <v>45</v>
      </c>
      <c r="CY73" s="10">
        <f>SUM(CY59:CY72)</f>
        <v>0</v>
      </c>
      <c r="CZ73" s="10">
        <f t="shared" ref="CZ73:DB73" si="1082">SUM(CZ59:CZ72)</f>
        <v>0</v>
      </c>
      <c r="DA73" s="10">
        <f t="shared" si="1082"/>
        <v>0</v>
      </c>
      <c r="DB73" s="10">
        <f t="shared" si="1082"/>
        <v>0</v>
      </c>
      <c r="DO73" s="52">
        <f t="shared" ref="DO73" si="1083">SUM(DO59:DO72)</f>
        <v>0</v>
      </c>
      <c r="DQ73" s="10">
        <f>SUM(DQ59:DQ72)</f>
        <v>340</v>
      </c>
      <c r="DR73" s="10">
        <f t="shared" ref="DR73" si="1084">SUM(DR59:DR72)</f>
        <v>340</v>
      </c>
      <c r="DW73" s="49" t="s">
        <v>45</v>
      </c>
      <c r="DX73" s="10">
        <f>SUM(DX59:DX72)</f>
        <v>0</v>
      </c>
      <c r="DY73" s="10">
        <f t="shared" ref="DY73:EA73" si="1085">SUM(DY59:DY72)</f>
        <v>0</v>
      </c>
      <c r="DZ73" s="10">
        <f t="shared" si="1085"/>
        <v>0</v>
      </c>
      <c r="EA73" s="10">
        <f t="shared" si="1085"/>
        <v>0</v>
      </c>
      <c r="EN73" s="52">
        <f t="shared" ref="EN73" si="1086">SUM(EN59:EN72)</f>
        <v>0</v>
      </c>
      <c r="EP73" s="10">
        <f>SUM(EP59:EP72)</f>
        <v>340</v>
      </c>
      <c r="EQ73" s="10">
        <f t="shared" ref="EQ73" si="1087">SUM(EQ59:EQ72)</f>
        <v>340</v>
      </c>
      <c r="EV73" s="49" t="s">
        <v>45</v>
      </c>
      <c r="EW73" s="10">
        <f>SUM(EW59:EW72)</f>
        <v>0</v>
      </c>
      <c r="EX73" s="10">
        <f t="shared" ref="EX73:EZ73" si="1088">SUM(EX59:EX72)</f>
        <v>0</v>
      </c>
      <c r="EY73" s="10">
        <f t="shared" si="1088"/>
        <v>0</v>
      </c>
      <c r="EZ73" s="10">
        <f t="shared" si="1088"/>
        <v>0</v>
      </c>
      <c r="FM73" s="52">
        <f t="shared" ref="FM73" si="1089">SUM(FM59:FM72)</f>
        <v>0</v>
      </c>
      <c r="FO73" s="10">
        <f>SUM(FO59:FO72)</f>
        <v>340</v>
      </c>
      <c r="FP73" s="10">
        <f t="shared" ref="FP73" si="1090">SUM(FP59:FP72)</f>
        <v>340</v>
      </c>
      <c r="FU73" s="49" t="s">
        <v>45</v>
      </c>
      <c r="FV73" s="10">
        <f>SUM(FV59:FV72)</f>
        <v>0</v>
      </c>
      <c r="FW73" s="10">
        <f t="shared" ref="FW73:FY73" si="1091">SUM(FW59:FW72)</f>
        <v>0</v>
      </c>
      <c r="FX73" s="10">
        <f t="shared" si="1091"/>
        <v>0</v>
      </c>
      <c r="FY73" s="10">
        <f t="shared" si="1091"/>
        <v>0</v>
      </c>
      <c r="GL73" s="52">
        <f t="shared" ref="GL73" si="1092">SUM(GL59:GL72)</f>
        <v>0</v>
      </c>
      <c r="GN73" s="10">
        <f>SUM(GN59:GN72)</f>
        <v>340</v>
      </c>
      <c r="GO73" s="10">
        <f t="shared" ref="GO73" si="1093">SUM(GO59:GO72)</f>
        <v>340</v>
      </c>
      <c r="GT73" s="49" t="s">
        <v>45</v>
      </c>
      <c r="GU73" s="10">
        <f>SUM(GU59:GU72)</f>
        <v>0</v>
      </c>
      <c r="GV73" s="10">
        <f t="shared" ref="GV73:GX73" si="1094">SUM(GV59:GV72)</f>
        <v>0</v>
      </c>
      <c r="GW73" s="10">
        <f t="shared" si="1094"/>
        <v>0</v>
      </c>
      <c r="GX73" s="10">
        <f t="shared" si="1094"/>
        <v>0</v>
      </c>
      <c r="HK73" s="52">
        <f t="shared" ref="HK73" si="1095">SUM(HK59:HK72)</f>
        <v>0</v>
      </c>
      <c r="HM73" s="10">
        <f>SUM(HM59:HM72)</f>
        <v>340</v>
      </c>
      <c r="HN73" s="10">
        <f t="shared" ref="HN73" si="1096">SUM(HN59:HN72)</f>
        <v>340</v>
      </c>
      <c r="HS73" s="49" t="s">
        <v>45</v>
      </c>
      <c r="HT73" s="10">
        <f>SUM(HT59:HT72)</f>
        <v>0</v>
      </c>
      <c r="HU73" s="10">
        <f t="shared" ref="HU73:HW73" si="1097">SUM(HU59:HU72)</f>
        <v>0</v>
      </c>
      <c r="HV73" s="10">
        <f t="shared" si="1097"/>
        <v>0</v>
      </c>
      <c r="HW73" s="10">
        <f t="shared" si="1097"/>
        <v>0</v>
      </c>
      <c r="IJ73" s="52">
        <f t="shared" ref="IJ73" si="1098">SUM(IJ59:IJ72)</f>
        <v>0</v>
      </c>
      <c r="IL73" s="10">
        <f>SUM(IL59:IL72)</f>
        <v>340</v>
      </c>
      <c r="IM73" s="10">
        <f t="shared" ref="IM73" si="1099">SUM(IM59:IM72)</f>
        <v>340</v>
      </c>
      <c r="IR73" s="49" t="s">
        <v>45</v>
      </c>
      <c r="IS73" s="10">
        <f>SUM(IS59:IS72)</f>
        <v>0</v>
      </c>
      <c r="IT73" s="10">
        <f t="shared" ref="IT73:IV73" si="1100">SUM(IT59:IT72)</f>
        <v>0</v>
      </c>
      <c r="IU73" s="10">
        <f t="shared" si="1100"/>
        <v>0</v>
      </c>
      <c r="IV73" s="10">
        <f t="shared" si="1100"/>
        <v>0</v>
      </c>
      <c r="JI73" s="52">
        <f t="shared" ref="JI73" si="1101">SUM(JI59:JI72)</f>
        <v>0</v>
      </c>
      <c r="JK73" s="10">
        <f>SUM(JK59:JK72)</f>
        <v>340</v>
      </c>
      <c r="JL73" s="10">
        <f t="shared" ref="JL73" si="1102">SUM(JL59:JL72)</f>
        <v>340</v>
      </c>
      <c r="JQ73" s="49" t="s">
        <v>45</v>
      </c>
      <c r="JR73" s="10">
        <f>SUM(JR59:JR72)</f>
        <v>0</v>
      </c>
      <c r="JS73" s="10">
        <f t="shared" ref="JS73:JU73" si="1103">SUM(JS59:JS72)</f>
        <v>0</v>
      </c>
      <c r="JT73" s="10">
        <f t="shared" si="1103"/>
        <v>0</v>
      </c>
      <c r="JU73" s="10">
        <f t="shared" si="1103"/>
        <v>0</v>
      </c>
      <c r="KH73" s="52">
        <f t="shared" ref="KH73" si="1104">SUM(KH59:KH72)</f>
        <v>0</v>
      </c>
      <c r="KJ73" s="10">
        <f>SUM(KJ59:KJ72)</f>
        <v>340</v>
      </c>
      <c r="KK73" s="10">
        <f t="shared" ref="KK73" si="1105">SUM(KK59:KK72)</f>
        <v>340</v>
      </c>
    </row>
    <row r="74" spans="1:299" ht="14" hidden="1" x14ac:dyDescent="0.35">
      <c r="B74" s="58" t="s">
        <v>75</v>
      </c>
      <c r="C74" s="75">
        <f>SUM(C73,C58,C53,C50,C46,C43,C41,C39,C37,C33)</f>
        <v>19521.39</v>
      </c>
      <c r="D74" s="75">
        <f t="shared" ref="D74:L74" si="1106">SUM(D73,D58,D53,D50,D46,D43,D41,D39,D37,D33)</f>
        <v>8316.77</v>
      </c>
      <c r="E74" s="75">
        <f t="shared" si="1106"/>
        <v>11204.62</v>
      </c>
      <c r="F74" s="75">
        <f t="shared" si="1106"/>
        <v>7462.71</v>
      </c>
      <c r="G74" s="77">
        <f>(G33*$V$33+G37*$V$37+G39*$V$39+G41*$V$41+G43*$V$43+G46*$V$46+G50*$V$50+G53*$V$53+G58*$V$58+G73*$V$73)/$V$74</f>
        <v>0.26267388606714165</v>
      </c>
      <c r="H74" s="75">
        <f t="shared" si="1106"/>
        <v>2463.9</v>
      </c>
      <c r="I74" s="77">
        <f>(I33*$V$33+I37*$V$37+I39*$V$39+I41*$V$41+I43*$V$43+I46*$V$46+I50*$V$50+I53*$V$53+I58*$V$58+I73*$V$73)/$V$74</f>
        <v>0.13858048036373777</v>
      </c>
      <c r="J74" s="75">
        <f t="shared" si="1106"/>
        <v>1056</v>
      </c>
      <c r="K74" s="77">
        <f>(K33*$V$33+K37*$V$37+K39*$V$39+K41*$V$41+K43*$V$43+K46*$V$46+K50*$V$50+K53*$V$53+K58*$V$58+K73*$V$73)/$V$74</f>
        <v>4.5194672390916693E-2</v>
      </c>
      <c r="L74" s="78">
        <f t="shared" si="1106"/>
        <v>0</v>
      </c>
      <c r="M74" s="77">
        <f>(M33*$V$33+M37*$V$37+M39*$V$39+M41*$V$41+M43*$V$43+M46*$V$46+M50*$V$50+M53*$V$53+M58*$V$58+M73*$V$73)/$V$74</f>
        <v>0.55270622494584221</v>
      </c>
      <c r="N74" s="77">
        <f t="shared" ref="N74:Q74" si="1107">(N33*$V$33+N37*$V$37+N39*$V$39+N41*$V$41+N43*$V$43+N46*$V$46+N50*$V$50+N53*$V$53+N58*$V$58+N73*$V$73)/$V$74</f>
        <v>0.5535509611782039</v>
      </c>
      <c r="O74" s="77">
        <f t="shared" si="1107"/>
        <v>0.31534737921228662</v>
      </c>
      <c r="P74" s="77">
        <f t="shared" si="1107"/>
        <v>0.20429855664810231</v>
      </c>
      <c r="Q74" s="77">
        <f t="shared" si="1107"/>
        <v>0</v>
      </c>
      <c r="R74" s="78">
        <f t="shared" ref="R74:W74" si="1108">SUM(R73,R58,R53,R50,R46,R43,R41,R39,R37,R33)</f>
        <v>3</v>
      </c>
      <c r="S74" s="84"/>
      <c r="T74" s="75">
        <f t="shared" si="1108"/>
        <v>232070.739</v>
      </c>
      <c r="U74" s="75">
        <f t="shared" si="1108"/>
        <v>1566</v>
      </c>
      <c r="V74" s="75">
        <f t="shared" si="1108"/>
        <v>1526.8</v>
      </c>
      <c r="W74" s="75">
        <f t="shared" si="1108"/>
        <v>883.2</v>
      </c>
      <c r="X74" s="15"/>
      <c r="Y74" s="16"/>
      <c r="AA74" s="58" t="s">
        <v>75</v>
      </c>
      <c r="AB74" s="75">
        <f>SUM(AB73,AB58,AB53,AB50,AB46,AB43,AB41,AB39,AB37,AB33)</f>
        <v>18982.41</v>
      </c>
      <c r="AC74" s="75">
        <f t="shared" ref="AC74:AE74" si="1109">SUM(AC73,AC58,AC53,AC50,AC46,AC43,AC41,AC39,AC37,AC33)</f>
        <v>9447.510000000002</v>
      </c>
      <c r="AD74" s="75">
        <f t="shared" si="1109"/>
        <v>9534.9</v>
      </c>
      <c r="AE74" s="75">
        <f t="shared" si="1109"/>
        <v>8245.59</v>
      </c>
      <c r="AF74" s="77">
        <f>(AF33*$AU$33+AF37*$AU$37+AF39*$AU$39+AF41*$AU$41+AF43*$AU$43+AF46*$AU$46+AF50*$AU$50+AF53*$AU$53+AF58*$AU$58+AF73*$AU$73)/$AU$74</f>
        <v>0.29916218227172725</v>
      </c>
      <c r="AG74" s="75">
        <f t="shared" ref="AG74" si="1110">SUM(AG73,AG58,AG53,AG50,AG46,AG43,AG41,AG39,AG37,AG33)</f>
        <v>3108</v>
      </c>
      <c r="AH74" s="77">
        <f>(AH33*$AU$33+AH37*$AU$37+AH39*$AU$39+AH41*$AU$41+AH43*$AU$43+AH46*$AU$46+AH50*$AU$50+AH53*$AU$53+AH58*$AU$58+AH73*$AU$73)/$AU$74</f>
        <v>0.16397356478234043</v>
      </c>
      <c r="AI74" s="75">
        <f t="shared" ref="AI74" si="1111">SUM(AI73,AI58,AI53,AI50,AI46,AI43,AI41,AI39,AI37,AI33)</f>
        <v>168</v>
      </c>
      <c r="AJ74" s="77">
        <f>(AJ33*$AU$33+AJ37*$AU$37+AJ39*$AU$39+AJ41*$AU$41+AJ43*$AU$43+AJ46*$AU$46+AJ50*$AU$50+AJ53*$AU$53+AJ58*$AU$58+AJ73*$AU$73)/$AU$74</f>
        <v>7.2468667337125085E-3</v>
      </c>
      <c r="AK74" s="78">
        <f t="shared" ref="AK74" si="1112">SUM(AK73,AK58,AK53,AK50,AK46,AK43,AK41,AK39,AK37,AK33)</f>
        <v>0</v>
      </c>
      <c r="AL74" s="77">
        <f>(AL33*$AU$33+AL37*$AU$37+AL39*$AU$39+AL41*$AU$41+AL43*$AU$43+AL46*$AU$46+AL50*$AU$50+AL53*$AU$53+AL58*$AU$58+AL73*$AU$73)/$AU$74</f>
        <v>0.52961738621221977</v>
      </c>
      <c r="AM74" s="104">
        <f t="shared" ref="AM74:AP74" si="1113">(AM33*$AU$33+AM37*$AU$37+AM39*$AU$39+AM41*$AU$41+AM43*$AU$43+AM46*$AU$46+AM50*$AU$50+AM53*$AU$53+AM58*$AU$58+AM73*$AU$73)/$AU$74</f>
        <v>0.52961738621221977</v>
      </c>
      <c r="AN74" s="77">
        <f t="shared" si="1113"/>
        <v>0.30617827709013562</v>
      </c>
      <c r="AO74" s="77">
        <f t="shared" si="1113"/>
        <v>0.21588558524963311</v>
      </c>
      <c r="AP74" s="77">
        <f t="shared" si="1113"/>
        <v>0</v>
      </c>
      <c r="AQ74" s="78">
        <f t="shared" ref="AQ74:AV74" si="1114">SUM(AQ73,AQ58,AQ53,AQ50,AQ46,AQ43,AQ41,AQ39,AQ37,AQ33)</f>
        <v>11</v>
      </c>
      <c r="AR74" s="79">
        <f t="shared" si="1114"/>
        <v>30504</v>
      </c>
      <c r="AS74" s="75">
        <f t="shared" si="1114"/>
        <v>245232.899</v>
      </c>
      <c r="AT74" s="75">
        <f t="shared" si="1114"/>
        <v>1566</v>
      </c>
      <c r="AU74" s="75">
        <f t="shared" si="1114"/>
        <v>1526.8</v>
      </c>
      <c r="AV74" s="78">
        <f t="shared" si="1114"/>
        <v>887.88404588112633</v>
      </c>
      <c r="AZ74" s="58" t="s">
        <v>75</v>
      </c>
      <c r="BA74" s="75">
        <f>SUM(BA73,BA58,BA53,BA50,BA46,BA43,BA41,BA39,BA37,BA33)</f>
        <v>18482.965</v>
      </c>
      <c r="BB74" s="75">
        <f t="shared" ref="BB74:BJ74" si="1115">SUM(BB73,BB58,BB53,BB50,BB46,BB43,BB41,BB39,BB37,BB33)</f>
        <v>5974.6700000000019</v>
      </c>
      <c r="BC74" s="75">
        <f t="shared" si="1115"/>
        <v>12508.295</v>
      </c>
      <c r="BD74" s="75">
        <f t="shared" si="1115"/>
        <v>8157.0350000000008</v>
      </c>
      <c r="BE74" s="77">
        <f>(BE33*$BT$33+BE37*$BT$37+BE39*$BT$39+BE41*$BT$41+BE43*$BT$43+BE46*$BT$46+BE50*$BT$50+BE53*$BT$53+BE58*$BT$58+BE73*$BT$73)/$BT$74</f>
        <v>0.30038578099074315</v>
      </c>
      <c r="BF74" s="75">
        <f t="shared" si="1115"/>
        <v>2880</v>
      </c>
      <c r="BG74" s="77">
        <f>(BG33*$BT$33+BG37*$BT$37+BG39*$BT$39+BG41*$BT$41+BG43*$BT$43+BG46*$BT$46+BG50*$BT$50+BG53*$BT$53+BG58*$BT$58+BG73*$BT$73)/$BT$74</f>
        <v>0.1611212994498297</v>
      </c>
      <c r="BH74" s="76">
        <f t="shared" si="1115"/>
        <v>0</v>
      </c>
      <c r="BI74" s="77">
        <f>(BI33*$BT$33+BI37*$BT$37+BI39*$BT$39+BI41*$BT$41+BI43*$BT$43+BI46*$BT$46+BI50*$BT$50+BI53*$BT$53+BI58*$BT$58+BI73*$BT$73)/$BT$74</f>
        <v>0</v>
      </c>
      <c r="BJ74" s="76">
        <f t="shared" si="1115"/>
        <v>0</v>
      </c>
      <c r="BK74" s="77">
        <f>(BK33*$BT$33+BK37*$BT$37+BK39*$BT$39+BK41*$BT$41+BK43*$BT$43+BK46*$BT$46+BK50*$BT$50+BK53*$BT$53+BK58*$BT$58+BK73*$BT$73)/$BT$74</f>
        <v>0.51556915744258136</v>
      </c>
      <c r="BL74" s="77">
        <f>(BL33*$BT$33+BL37*$BT$37+BL39*$BT$39+BL41*$BT$41+BL43*$BT$43+BL46*$BT$46+BL50*$BT$50+BL53*$BT$53+BL58*$BT$58+BL73*$BT$73)/$BT$74</f>
        <v>0.53849291955942713</v>
      </c>
      <c r="BM74" s="77">
        <f t="shared" ref="BM74:BO74" si="1116">(BM33*$BT$33+BM37*$BT$37+BM39*$BT$39+BM41*$BT$41+BM43*$BT$43+BM46*$BT$46+BM50*$BT$50+BM53*$BT$53+BM58*$BT$58+BM73*$BT$73)/$BT$74</f>
        <v>0.32412031957035464</v>
      </c>
      <c r="BN74" s="77">
        <f t="shared" si="1116"/>
        <v>0.14104479467869538</v>
      </c>
      <c r="BO74" s="77">
        <f t="shared" si="1116"/>
        <v>6.1416972406672481E-11</v>
      </c>
      <c r="BP74" s="78">
        <f t="shared" ref="BP74:BU74" si="1117">SUM(BP73,BP58,BP53,BP50,BP46,BP43,BP41,BP39,BP37,BP33)</f>
        <v>15</v>
      </c>
      <c r="BQ74" s="79">
        <f t="shared" si="1117"/>
        <v>29520</v>
      </c>
      <c r="BR74" s="75">
        <f t="shared" si="1117"/>
        <v>157509.93</v>
      </c>
      <c r="BS74" s="75">
        <f t="shared" si="1117"/>
        <v>1566</v>
      </c>
      <c r="BT74" s="75">
        <f t="shared" si="1117"/>
        <v>1526.8</v>
      </c>
      <c r="BU74" s="75">
        <f t="shared" si="1117"/>
        <v>881.02275088806482</v>
      </c>
      <c r="BY74" s="58" t="s">
        <v>75</v>
      </c>
      <c r="BZ74" s="75">
        <f>SUM(BZ73,BZ58,BZ53,BZ50,BZ46,BZ43,BZ41,BZ39,BZ37,BZ33)</f>
        <v>18710.43</v>
      </c>
      <c r="CA74" s="75">
        <f t="shared" ref="CA74:CI74" si="1118">SUM(CA73,CA58,CA53,CA50,CA46,CA43,CA41,CA39,CA37,CA33)</f>
        <v>9397</v>
      </c>
      <c r="CB74" s="75">
        <f t="shared" si="1118"/>
        <v>9313.43</v>
      </c>
      <c r="CC74" s="75">
        <f t="shared" si="1118"/>
        <v>8810.6899999999987</v>
      </c>
      <c r="CD74" s="108">
        <f>(CD33*$CS33+CD37*$CS37+CD39*$CS39+CD41*$CS41+CD43*$CS43+CD46*$CS46+CD50*$CS50+CD53*$CS53+CD58*$CS58+CD73*$CS73)/$CS74</f>
        <v>0.32239725462419117</v>
      </c>
      <c r="CE74" s="75">
        <f t="shared" si="1118"/>
        <v>2976</v>
      </c>
      <c r="CF74" s="108">
        <f>(CF33*$CS33+CF37*$CS37+CF39*$CS39+CF41*$CS41+CF43*$CS43+CF46*$CS46+CF50*$CS50+CF53*$CS53+CF58*$CS58+CF73*$CS73)/$CS74</f>
        <v>0.1611212994498297</v>
      </c>
      <c r="CG74" s="75">
        <f t="shared" si="1118"/>
        <v>6.88</v>
      </c>
      <c r="CH74" s="104">
        <f>(CH33*$CS33+CH37*$CS37+CH39*$CS39+CH41*$CS41+CH43*$CS43+CH46*$CS46+CH50*$CS50+CH53*$CS53+CH58*$CS58+CH73*$CS73)/$CS74</f>
        <v>4.6757432087914563E-4</v>
      </c>
      <c r="CI74" s="76">
        <f t="shared" si="1118"/>
        <v>0</v>
      </c>
      <c r="CJ74" s="108">
        <f t="shared" ref="CJ74:CN74" si="1119">(CJ33*$CS33+CJ37*$CS37+CJ39*$CS39+CJ41*$CS41+CJ43*$CS43+CJ46*$CS46+CJ50*$CS50+CJ53*$CS53+CJ58*$CS58+CJ73*$CS73)/$CS74</f>
        <v>0.51448051489023361</v>
      </c>
      <c r="CK74" s="108">
        <f t="shared" si="1119"/>
        <v>0.51448051489023361</v>
      </c>
      <c r="CL74" s="108">
        <f t="shared" si="1119"/>
        <v>0.38327758850304516</v>
      </c>
      <c r="CM74" s="108">
        <f t="shared" si="1119"/>
        <v>0.18630421064789382</v>
      </c>
      <c r="CN74" s="108">
        <f t="shared" si="1119"/>
        <v>0</v>
      </c>
      <c r="CO74" s="78">
        <f t="shared" ref="CO74:CT74" si="1120">SUM(CO73,CO58,CO53,CO50,CO46,CO43,CO41,CO39,CO37,CO33)</f>
        <v>19</v>
      </c>
      <c r="CP74" s="79">
        <f t="shared" si="1120"/>
        <v>30504</v>
      </c>
      <c r="CQ74" s="75">
        <f t="shared" si="1120"/>
        <v>211630.25599999999</v>
      </c>
      <c r="CR74" s="75">
        <f t="shared" si="1120"/>
        <v>1566</v>
      </c>
      <c r="CS74" s="75">
        <f t="shared" si="1120"/>
        <v>1526.8</v>
      </c>
      <c r="CT74" s="76">
        <f t="shared" si="1120"/>
        <v>881</v>
      </c>
      <c r="CX74" s="58" t="s">
        <v>75</v>
      </c>
      <c r="CY74" s="55">
        <f>SUM(CY73,CY58,CY53,CY50,CY46,CY43,CY41,CY39,CY37,CY33)</f>
        <v>0</v>
      </c>
      <c r="CZ74" s="55">
        <f t="shared" ref="CZ74:DB74" si="1121">SUM(CZ73,CZ58,CZ53,CZ50,CZ46,CZ43,CZ41,CZ39,CZ37,CZ33)</f>
        <v>0</v>
      </c>
      <c r="DA74" s="55">
        <f t="shared" si="1121"/>
        <v>0</v>
      </c>
      <c r="DB74" s="55">
        <f t="shared" si="1121"/>
        <v>0</v>
      </c>
      <c r="DN74" s="57">
        <f t="shared" ref="DN74:DS74" si="1122">SUM(DN73,DN58,DN53,DN50,DN46,DN43,DN41,DN39,DN37,DN33)</f>
        <v>0</v>
      </c>
      <c r="DO74" s="64">
        <f t="shared" si="1122"/>
        <v>0</v>
      </c>
      <c r="DP74" s="55">
        <f t="shared" si="1122"/>
        <v>0</v>
      </c>
      <c r="DQ74" s="55">
        <f t="shared" si="1122"/>
        <v>1566</v>
      </c>
      <c r="DR74" s="75">
        <f t="shared" si="1122"/>
        <v>1526.8</v>
      </c>
      <c r="DS74" s="57">
        <f t="shared" si="1122"/>
        <v>0</v>
      </c>
      <c r="DW74" s="58" t="s">
        <v>75</v>
      </c>
      <c r="DX74" s="55">
        <f>SUM(DX73,DX58,DX53,DX50,DX46,DX43,DX41,DX39,DX37,DX33)</f>
        <v>0</v>
      </c>
      <c r="DY74" s="55">
        <f t="shared" ref="DY74:EA74" si="1123">SUM(DY73,DY58,DY53,DY50,DY46,DY43,DY41,DY39,DY37,DY33)</f>
        <v>0</v>
      </c>
      <c r="DZ74" s="55">
        <f t="shared" si="1123"/>
        <v>0</v>
      </c>
      <c r="EA74" s="55">
        <f t="shared" si="1123"/>
        <v>0</v>
      </c>
      <c r="EM74" s="57">
        <f t="shared" ref="EM74:ER74" si="1124">SUM(EM73,EM58,EM53,EM50,EM46,EM43,EM41,EM39,EM37,EM33)</f>
        <v>0</v>
      </c>
      <c r="EN74" s="64">
        <f t="shared" si="1124"/>
        <v>0</v>
      </c>
      <c r="EO74" s="55">
        <f t="shared" si="1124"/>
        <v>0</v>
      </c>
      <c r="EP74" s="55">
        <f t="shared" si="1124"/>
        <v>1566</v>
      </c>
      <c r="EQ74" s="75">
        <f t="shared" si="1124"/>
        <v>1526.8</v>
      </c>
      <c r="ER74" s="57">
        <f t="shared" si="1124"/>
        <v>0</v>
      </c>
      <c r="EV74" s="58" t="s">
        <v>75</v>
      </c>
      <c r="EW74" s="55">
        <f>SUM(EW73,EW58,EW53,EW50,EW46,EW43,EW41,EW39,EW37,EW33)</f>
        <v>0</v>
      </c>
      <c r="EX74" s="55">
        <f t="shared" ref="EX74:EZ74" si="1125">SUM(EX73,EX58,EX53,EX50,EX46,EX43,EX41,EX39,EX37,EX33)</f>
        <v>0</v>
      </c>
      <c r="EY74" s="55">
        <f t="shared" si="1125"/>
        <v>0</v>
      </c>
      <c r="EZ74" s="55">
        <f t="shared" si="1125"/>
        <v>0</v>
      </c>
      <c r="FL74" s="57">
        <f t="shared" ref="FL74:FQ74" si="1126">SUM(FL73,FL58,FL53,FL50,FL46,FL43,FL41,FL39,FL37,FL33)</f>
        <v>0</v>
      </c>
      <c r="FM74" s="64">
        <f t="shared" si="1126"/>
        <v>0</v>
      </c>
      <c r="FN74" s="55">
        <f t="shared" si="1126"/>
        <v>0</v>
      </c>
      <c r="FO74" s="55">
        <f t="shared" si="1126"/>
        <v>1566</v>
      </c>
      <c r="FP74" s="75">
        <f t="shared" si="1126"/>
        <v>1526.8</v>
      </c>
      <c r="FQ74" s="57">
        <f t="shared" si="1126"/>
        <v>0</v>
      </c>
      <c r="FU74" s="58" t="s">
        <v>75</v>
      </c>
      <c r="FV74" s="55">
        <f>SUM(FV73,FV58,FV53,FV50,FV46,FV43,FV41,FV39,FV37,FV33)</f>
        <v>0</v>
      </c>
      <c r="FW74" s="55">
        <f t="shared" ref="FW74:FY74" si="1127">SUM(FW73,FW58,FW53,FW50,FW46,FW43,FW41,FW39,FW37,FW33)</f>
        <v>0</v>
      </c>
      <c r="FX74" s="55">
        <f t="shared" si="1127"/>
        <v>0</v>
      </c>
      <c r="FY74" s="55">
        <f t="shared" si="1127"/>
        <v>0</v>
      </c>
      <c r="GK74" s="57">
        <f t="shared" ref="GK74:GP74" si="1128">SUM(GK73,GK58,GK53,GK50,GK46,GK43,GK41,GK39,GK37,GK33)</f>
        <v>0</v>
      </c>
      <c r="GL74" s="64">
        <f t="shared" si="1128"/>
        <v>0</v>
      </c>
      <c r="GM74" s="55">
        <f t="shared" si="1128"/>
        <v>0</v>
      </c>
      <c r="GN74" s="55">
        <f t="shared" si="1128"/>
        <v>1566</v>
      </c>
      <c r="GO74" s="75">
        <f t="shared" si="1128"/>
        <v>1526.8</v>
      </c>
      <c r="GP74" s="57">
        <f t="shared" si="1128"/>
        <v>0</v>
      </c>
      <c r="GT74" s="58" t="s">
        <v>75</v>
      </c>
      <c r="GU74" s="55">
        <f>SUM(GU73,GU58,GU53,GU50,GU46,GU43,GU41,GU39,GU37,GU33)</f>
        <v>0</v>
      </c>
      <c r="GV74" s="55">
        <f t="shared" ref="GV74:GX74" si="1129">SUM(GV73,GV58,GV53,GV50,GV46,GV43,GV41,GV39,GV37,GV33)</f>
        <v>0</v>
      </c>
      <c r="GW74" s="55">
        <f t="shared" si="1129"/>
        <v>0</v>
      </c>
      <c r="GX74" s="55">
        <f t="shared" si="1129"/>
        <v>0</v>
      </c>
      <c r="HJ74" s="57">
        <f t="shared" ref="HJ74:HO74" si="1130">SUM(HJ73,HJ58,HJ53,HJ50,HJ46,HJ43,HJ41,HJ39,HJ37,HJ33)</f>
        <v>0</v>
      </c>
      <c r="HK74" s="64">
        <f t="shared" si="1130"/>
        <v>0</v>
      </c>
      <c r="HL74" s="55">
        <f t="shared" si="1130"/>
        <v>0</v>
      </c>
      <c r="HM74" s="55">
        <f t="shared" si="1130"/>
        <v>1566</v>
      </c>
      <c r="HN74" s="75">
        <f t="shared" si="1130"/>
        <v>1526.8</v>
      </c>
      <c r="HO74" s="57">
        <f t="shared" si="1130"/>
        <v>0</v>
      </c>
      <c r="HS74" s="58" t="s">
        <v>75</v>
      </c>
      <c r="HT74" s="55">
        <f>SUM(HT73,HT58,HT53,HT50,HT46,HT43,HT41,HT39,HT37,HT33)</f>
        <v>0</v>
      </c>
      <c r="HU74" s="55">
        <f t="shared" ref="HU74:HW74" si="1131">SUM(HU73,HU58,HU53,HU50,HU46,HU43,HU41,HU39,HU37,HU33)</f>
        <v>0</v>
      </c>
      <c r="HV74" s="55">
        <f t="shared" si="1131"/>
        <v>0</v>
      </c>
      <c r="HW74" s="55">
        <f t="shared" si="1131"/>
        <v>0</v>
      </c>
      <c r="II74" s="57">
        <f t="shared" ref="II74:IN74" si="1132">SUM(II73,II58,II53,II50,II46,II43,II41,II39,II37,II33)</f>
        <v>0</v>
      </c>
      <c r="IJ74" s="64">
        <f t="shared" si="1132"/>
        <v>0</v>
      </c>
      <c r="IK74" s="55">
        <f t="shared" si="1132"/>
        <v>0</v>
      </c>
      <c r="IL74" s="55">
        <f t="shared" si="1132"/>
        <v>1566</v>
      </c>
      <c r="IM74" s="75">
        <f t="shared" si="1132"/>
        <v>1526.8</v>
      </c>
      <c r="IN74" s="57">
        <f t="shared" si="1132"/>
        <v>0</v>
      </c>
      <c r="IR74" s="58" t="s">
        <v>75</v>
      </c>
      <c r="IS74" s="55">
        <f>SUM(IS73,IS58,IS53,IS50,IS46,IS43,IS41,IS39,IS37,IS33)</f>
        <v>0</v>
      </c>
      <c r="IT74" s="55">
        <f t="shared" ref="IT74:IV74" si="1133">SUM(IT73,IT58,IT53,IT50,IT46,IT43,IT41,IT39,IT37,IT33)</f>
        <v>0</v>
      </c>
      <c r="IU74" s="55">
        <f t="shared" si="1133"/>
        <v>0</v>
      </c>
      <c r="IV74" s="55">
        <f t="shared" si="1133"/>
        <v>0</v>
      </c>
      <c r="JH74" s="57">
        <f t="shared" ref="JH74:JM74" si="1134">SUM(JH73,JH58,JH53,JH50,JH46,JH43,JH41,JH39,JH37,JH33)</f>
        <v>0</v>
      </c>
      <c r="JI74" s="64">
        <f t="shared" si="1134"/>
        <v>0</v>
      </c>
      <c r="JJ74" s="55">
        <f t="shared" si="1134"/>
        <v>0</v>
      </c>
      <c r="JK74" s="55">
        <f t="shared" si="1134"/>
        <v>1566</v>
      </c>
      <c r="JL74" s="75">
        <f t="shared" si="1134"/>
        <v>1526.8</v>
      </c>
      <c r="JM74" s="57">
        <f t="shared" si="1134"/>
        <v>0</v>
      </c>
      <c r="JQ74" s="58" t="s">
        <v>75</v>
      </c>
      <c r="JR74" s="55">
        <f>SUM(JR73,JR58,JR53,JR50,JR46,JR43,JR41,JR39,JR37,JR33)</f>
        <v>0</v>
      </c>
      <c r="JS74" s="55">
        <f t="shared" ref="JS74:JU74" si="1135">SUM(JS73,JS58,JS53,JS50,JS46,JS43,JS41,JS39,JS37,JS33)</f>
        <v>0</v>
      </c>
      <c r="JT74" s="55">
        <f t="shared" si="1135"/>
        <v>0</v>
      </c>
      <c r="JU74" s="55">
        <f t="shared" si="1135"/>
        <v>0</v>
      </c>
      <c r="KG74" s="57">
        <f t="shared" ref="KG74:KL74" si="1136">SUM(KG73,KG58,KG53,KG50,KG46,KG43,KG41,KG39,KG37,KG33)</f>
        <v>0</v>
      </c>
      <c r="KH74" s="64">
        <f t="shared" si="1136"/>
        <v>0</v>
      </c>
      <c r="KI74" s="55">
        <f t="shared" si="1136"/>
        <v>0</v>
      </c>
      <c r="KJ74" s="55">
        <f t="shared" si="1136"/>
        <v>1566</v>
      </c>
      <c r="KK74" s="75">
        <f t="shared" si="1136"/>
        <v>1526.8</v>
      </c>
      <c r="KL74" s="57">
        <f t="shared" si="1136"/>
        <v>0</v>
      </c>
    </row>
    <row r="75" spans="1:299" ht="14" x14ac:dyDescent="0.35">
      <c r="B75" s="12"/>
      <c r="W75" s="9"/>
      <c r="AA75" s="12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Z75" s="22"/>
      <c r="CA75" s="22"/>
      <c r="CD75" s="127"/>
      <c r="CF75" s="110"/>
      <c r="CJ75" s="110"/>
      <c r="CK75" s="110"/>
      <c r="CL75" s="110"/>
      <c r="CM75" s="110"/>
      <c r="CN75" s="110"/>
      <c r="CR75" s="22"/>
      <c r="CS75" s="17"/>
      <c r="DR75" s="17"/>
      <c r="EQ75" s="17"/>
      <c r="FP75" s="17"/>
      <c r="GO75" s="17"/>
      <c r="HN75" s="17"/>
      <c r="IM75" s="17"/>
      <c r="JL75" s="17"/>
      <c r="KK75" s="17"/>
    </row>
    <row r="76" spans="1:299" ht="14" hidden="1" x14ac:dyDescent="0.35">
      <c r="B76" s="60" t="s">
        <v>76</v>
      </c>
      <c r="C76" s="80">
        <f>SUM(C74,C22)</f>
        <v>24932.09</v>
      </c>
      <c r="D76" s="80">
        <f t="shared" ref="D76:L76" si="1137">SUM(D74,D22)</f>
        <v>13667.37</v>
      </c>
      <c r="E76" s="80">
        <f t="shared" si="1137"/>
        <v>11264.720000000001</v>
      </c>
      <c r="F76" s="80">
        <f t="shared" si="1137"/>
        <v>9387.7099999999991</v>
      </c>
      <c r="G76" s="81">
        <f>(G22*$V$22+G74*$V$74)/$V$76</f>
        <v>0.30450460638331467</v>
      </c>
      <c r="H76" s="80">
        <f t="shared" si="1137"/>
        <v>3951.9</v>
      </c>
      <c r="I76" s="81">
        <f>(I22*$V$22+I74*$V$74)/$V$76</f>
        <v>9.0493473398216631E-2</v>
      </c>
      <c r="J76" s="80">
        <f t="shared" si="1137"/>
        <v>1160.3</v>
      </c>
      <c r="K76" s="81">
        <f>(K22*$V$22+K74*$V$74)/$V$76</f>
        <v>2.0668910445292642E-2</v>
      </c>
      <c r="L76" s="80">
        <f t="shared" si="1137"/>
        <v>822.36999999999989</v>
      </c>
      <c r="M76" s="81">
        <f t="shared" ref="M76:Q76" si="1138">(M22*$V$22+M74*$V$74)/$V$76</f>
        <v>0.58401200243593432</v>
      </c>
      <c r="N76" s="81">
        <f t="shared" si="1138"/>
        <v>0.51486970599489856</v>
      </c>
      <c r="O76" s="81">
        <f t="shared" si="1138"/>
        <v>0.37567281752339932</v>
      </c>
      <c r="P76" s="81">
        <f t="shared" si="1138"/>
        <v>0.35761818877768126</v>
      </c>
      <c r="Q76" s="81">
        <f t="shared" si="1138"/>
        <v>6.9997572964287408E-2</v>
      </c>
      <c r="R76" s="82">
        <f t="shared" ref="R76:W76" si="1139">SUM(R74,R22)</f>
        <v>17</v>
      </c>
      <c r="S76" s="83"/>
      <c r="T76" s="80">
        <f t="shared" si="1139"/>
        <v>1069007.7390000001</v>
      </c>
      <c r="U76" s="80">
        <f t="shared" si="1139"/>
        <v>4358</v>
      </c>
      <c r="V76" s="80">
        <f t="shared" si="1139"/>
        <v>4017.8</v>
      </c>
      <c r="W76" s="80">
        <f t="shared" si="1139"/>
        <v>2455.1999999999998</v>
      </c>
      <c r="AA76" s="60" t="s">
        <v>76</v>
      </c>
      <c r="AB76" s="80">
        <f>SUM(AB74,AB22)</f>
        <v>24175.07</v>
      </c>
      <c r="AC76" s="80">
        <f t="shared" ref="AC76:AE76" si="1140">SUM(AC74,AC22)</f>
        <v>14580.070000000002</v>
      </c>
      <c r="AD76" s="80">
        <f t="shared" si="1140"/>
        <v>9595</v>
      </c>
      <c r="AE76" s="80">
        <f t="shared" si="1140"/>
        <v>10334.93</v>
      </c>
      <c r="AF76" s="81">
        <f>(AF22*$AU$22+AF74*$AU$74)/$AU$76</f>
        <v>0.32231979318377307</v>
      </c>
      <c r="AG76" s="80">
        <f t="shared" ref="AG76" si="1141">SUM(AG74,AG22)</f>
        <v>4596</v>
      </c>
      <c r="AH76" s="81">
        <f>(AH22*$AU$22+AH74*$AU$74)/$AU$76</f>
        <v>0.10014307300255794</v>
      </c>
      <c r="AI76" s="80">
        <f t="shared" ref="AI76" si="1142">SUM(AI74,AI22)</f>
        <v>326</v>
      </c>
      <c r="AJ76" s="81">
        <f>(AJ22*$AU$22+AJ74*$AU$74)/$AU$76</f>
        <v>8.0905427835379871E-3</v>
      </c>
      <c r="AK76" s="80">
        <f t="shared" ref="AK76" si="1143">SUM(AK74,AK22)</f>
        <v>485.33000000000004</v>
      </c>
      <c r="AL76" s="81">
        <f>(AL22*$AU$22+AL74*$AU$74)/$AU$76</f>
        <v>0.56944659103013084</v>
      </c>
      <c r="AM76" s="81">
        <f t="shared" ref="AM76:AP76" si="1144">(AM22*$AU$22+AM74*$AU$74)/$AU$76</f>
        <v>0.52966539825197223</v>
      </c>
      <c r="AN76" s="81">
        <f t="shared" si="1144"/>
        <v>0.35556049884223695</v>
      </c>
      <c r="AO76" s="81">
        <f t="shared" si="1144"/>
        <v>0.37212325146378183</v>
      </c>
      <c r="AP76" s="81">
        <f t="shared" si="1144"/>
        <v>3.9781192778158697E-2</v>
      </c>
      <c r="AQ76" s="82">
        <f t="shared" ref="AQ76:AV76" si="1145">SUM(AQ74,AQ22)</f>
        <v>22</v>
      </c>
      <c r="AR76" s="85">
        <f t="shared" si="1145"/>
        <v>39432</v>
      </c>
      <c r="AS76" s="80">
        <f t="shared" si="1145"/>
        <v>1112366.899</v>
      </c>
      <c r="AT76" s="80">
        <f t="shared" si="1145"/>
        <v>4358</v>
      </c>
      <c r="AU76" s="80">
        <f t="shared" si="1145"/>
        <v>4017.8</v>
      </c>
      <c r="AV76" s="80">
        <f t="shared" si="1145"/>
        <v>2594.8840458811264</v>
      </c>
      <c r="AZ76" s="60" t="s">
        <v>76</v>
      </c>
      <c r="BA76" s="80">
        <f>SUM(BA74,BA22)</f>
        <v>23891.685000000001</v>
      </c>
      <c r="BB76" s="80">
        <f t="shared" ref="BB76:BD76" si="1146">SUM(BB74,BB22)</f>
        <v>11380.990000000002</v>
      </c>
      <c r="BC76" s="80">
        <f t="shared" si="1146"/>
        <v>12510.695</v>
      </c>
      <c r="BD76" s="80">
        <f t="shared" si="1146"/>
        <v>9702.6450000000004</v>
      </c>
      <c r="BE76" s="81">
        <f>(BE22*$BT$22+BE74*$BT$74)/$BT$76</f>
        <v>0.28520816654083769</v>
      </c>
      <c r="BF76" s="80">
        <f t="shared" ref="BF76" si="1147">SUM(BF74,BF22)</f>
        <v>4320</v>
      </c>
      <c r="BG76" s="81">
        <f>(BG22*$BT$22+BG74*$BT$74)/$BT$76</f>
        <v>9.9059186619543035E-2</v>
      </c>
      <c r="BH76" s="80">
        <f t="shared" ref="BH76" si="1148">SUM(BH74,BH22)</f>
        <v>245.67000000000002</v>
      </c>
      <c r="BI76" s="81">
        <f>(BI22*$BT$22+BI74*$BT$74)/$BT$76</f>
        <v>1.0219699420910281E-2</v>
      </c>
      <c r="BJ76" s="80">
        <f t="shared" ref="BJ76" si="1149">SUM(BJ74,BJ22)</f>
        <v>583.30000000000007</v>
      </c>
      <c r="BK76" s="81">
        <f>(BK22*$BT$22+BK74*$BT$74)/$BT$76</f>
        <v>0.59680171241447766</v>
      </c>
      <c r="BL76" s="81">
        <f t="shared" ref="BL76:BO76" si="1150">(BL22*$BT$22+BL74*$BT$74)/$BT$76</f>
        <v>0.56038338508221752</v>
      </c>
      <c r="BM76" s="81">
        <f t="shared" si="1150"/>
        <v>0.32662330818458185</v>
      </c>
      <c r="BN76" s="81">
        <f t="shared" si="1150"/>
        <v>0.36094897795473724</v>
      </c>
      <c r="BO76" s="81">
        <f t="shared" si="1150"/>
        <v>4.5129562359830511E-2</v>
      </c>
      <c r="BP76" s="82">
        <f t="shared" ref="BP76:BU76" si="1151">SUM(BP74,BP22)</f>
        <v>24</v>
      </c>
      <c r="BQ76" s="85">
        <f t="shared" si="1151"/>
        <v>38160</v>
      </c>
      <c r="BR76" s="80">
        <f t="shared" si="1151"/>
        <v>1046618.9299999999</v>
      </c>
      <c r="BS76" s="80">
        <f t="shared" si="1151"/>
        <v>4358</v>
      </c>
      <c r="BT76" s="80">
        <f t="shared" si="1151"/>
        <v>4017.8</v>
      </c>
      <c r="BU76" s="80">
        <f t="shared" si="1151"/>
        <v>2394.0227508880648</v>
      </c>
      <c r="BY76" s="60" t="s">
        <v>76</v>
      </c>
      <c r="BZ76" s="80">
        <f>SUM(BZ74,BZ22)</f>
        <v>24795.22</v>
      </c>
      <c r="CA76" s="80">
        <f t="shared" ref="CA76:CC76" si="1152">SUM(CA74,CA22)</f>
        <v>15481.79</v>
      </c>
      <c r="CB76" s="80">
        <f t="shared" si="1152"/>
        <v>9313.43</v>
      </c>
      <c r="CC76" s="80">
        <f t="shared" si="1152"/>
        <v>10165.899999999998</v>
      </c>
      <c r="CD76" s="114">
        <f>(CD22*$CS22+CD74*$CS74)/$CS76</f>
        <v>0.2790378981208354</v>
      </c>
      <c r="CE76" s="80">
        <f t="shared" ref="CE76" si="1153">SUM(CE74,CE22)</f>
        <v>4464</v>
      </c>
      <c r="CF76" s="114">
        <f>(CF22*$CS22+CF74*$CS74)/$CS76</f>
        <v>9.9059186619543035E-2</v>
      </c>
      <c r="CG76" s="80">
        <f t="shared" ref="CG76" si="1154">SUM(CG74,CG22)</f>
        <v>6.88</v>
      </c>
      <c r="CH76" s="107">
        <f>(CH22*$CS22+CH74*$CS74)/$CS76</f>
        <v>1.7768243145957477E-4</v>
      </c>
      <c r="CI76" s="80">
        <f t="shared" ref="CI76" si="1155">SUM(CI74,CI22)</f>
        <v>855.68000000000006</v>
      </c>
      <c r="CJ76" s="114">
        <f t="shared" ref="CJ76:CN76" si="1156">(CJ22*$CS22+CJ74*$CS74)/$CS76</f>
        <v>0.62114254353744114</v>
      </c>
      <c r="CK76" s="114">
        <f t="shared" si="1156"/>
        <v>0.56421874757463708</v>
      </c>
      <c r="CL76" s="114">
        <f t="shared" si="1156"/>
        <v>0.34471909979685245</v>
      </c>
      <c r="CM76" s="114">
        <f t="shared" si="1156"/>
        <v>0.40141606945865088</v>
      </c>
      <c r="CN76" s="114">
        <f t="shared" si="1156"/>
        <v>5.6923795962804224E-2</v>
      </c>
      <c r="CO76" s="82">
        <f t="shared" ref="CO76:CT76" si="1157">SUM(CO74,CO22)</f>
        <v>32</v>
      </c>
      <c r="CP76" s="85">
        <f t="shared" si="1157"/>
        <v>39432</v>
      </c>
      <c r="CQ76" s="80">
        <f t="shared" si="1157"/>
        <v>1199930.2560000001</v>
      </c>
      <c r="CR76" s="80">
        <f t="shared" si="1157"/>
        <v>4358</v>
      </c>
      <c r="CS76" s="80">
        <f t="shared" si="1157"/>
        <v>4017.8</v>
      </c>
      <c r="CT76" s="80">
        <f t="shared" si="1157"/>
        <v>2690</v>
      </c>
      <c r="CX76" s="60" t="s">
        <v>76</v>
      </c>
      <c r="CY76" s="61">
        <f>SUM(CY74,CY22)</f>
        <v>0</v>
      </c>
      <c r="CZ76" s="61">
        <f t="shared" ref="CZ76:DB76" si="1158">SUM(CZ74,CZ22)</f>
        <v>0</v>
      </c>
      <c r="DA76" s="61">
        <f t="shared" si="1158"/>
        <v>0</v>
      </c>
      <c r="DB76" s="61">
        <f t="shared" si="1158"/>
        <v>0</v>
      </c>
      <c r="DD76" s="61">
        <f t="shared" ref="DD76" si="1159">SUM(DD74,DD22)</f>
        <v>0</v>
      </c>
      <c r="DF76" s="61">
        <f t="shared" ref="DF76" si="1160">SUM(DF74,DF22)</f>
        <v>0</v>
      </c>
      <c r="DH76" s="61">
        <f t="shared" ref="DH76" si="1161">SUM(DH74,DH22)</f>
        <v>0</v>
      </c>
      <c r="DN76" s="62">
        <f t="shared" ref="DN76:DS76" si="1162">SUM(DN74,DN22)</f>
        <v>0</v>
      </c>
      <c r="DO76" s="74">
        <f t="shared" si="1162"/>
        <v>0</v>
      </c>
      <c r="DP76" s="61">
        <f t="shared" si="1162"/>
        <v>0</v>
      </c>
      <c r="DQ76" s="61">
        <f t="shared" si="1162"/>
        <v>4358</v>
      </c>
      <c r="DR76" s="80">
        <f t="shared" si="1162"/>
        <v>4017.8</v>
      </c>
      <c r="DS76" s="61">
        <f t="shared" si="1162"/>
        <v>0</v>
      </c>
      <c r="DW76" s="60" t="s">
        <v>76</v>
      </c>
      <c r="DX76" s="61">
        <f>SUM(DX74,DX22)</f>
        <v>0</v>
      </c>
      <c r="DY76" s="61">
        <f t="shared" ref="DY76:EA76" si="1163">SUM(DY74,DY22)</f>
        <v>0</v>
      </c>
      <c r="DZ76" s="61">
        <f t="shared" si="1163"/>
        <v>0</v>
      </c>
      <c r="EA76" s="61">
        <f t="shared" si="1163"/>
        <v>0</v>
      </c>
      <c r="EC76" s="61">
        <f t="shared" ref="EC76" si="1164">SUM(EC74,EC22)</f>
        <v>0</v>
      </c>
      <c r="EE76" s="61">
        <f t="shared" ref="EE76" si="1165">SUM(EE74,EE22)</f>
        <v>0</v>
      </c>
      <c r="EG76" s="61">
        <f t="shared" ref="EG76" si="1166">SUM(EG74,EG22)</f>
        <v>0</v>
      </c>
      <c r="EM76" s="62">
        <f t="shared" ref="EM76:ER76" si="1167">SUM(EM74,EM22)</f>
        <v>0</v>
      </c>
      <c r="EN76" s="74">
        <f t="shared" si="1167"/>
        <v>0</v>
      </c>
      <c r="EO76" s="61">
        <f t="shared" si="1167"/>
        <v>0</v>
      </c>
      <c r="EP76" s="61">
        <f t="shared" si="1167"/>
        <v>4358</v>
      </c>
      <c r="EQ76" s="80">
        <f t="shared" si="1167"/>
        <v>4017.8</v>
      </c>
      <c r="ER76" s="61">
        <f t="shared" si="1167"/>
        <v>0</v>
      </c>
      <c r="EV76" s="60" t="s">
        <v>76</v>
      </c>
      <c r="EW76" s="61">
        <f>SUM(EW74,EW22)</f>
        <v>0</v>
      </c>
      <c r="EX76" s="61">
        <f t="shared" ref="EX76:EZ76" si="1168">SUM(EX74,EX22)</f>
        <v>0</v>
      </c>
      <c r="EY76" s="61">
        <f t="shared" si="1168"/>
        <v>0</v>
      </c>
      <c r="EZ76" s="61">
        <f t="shared" si="1168"/>
        <v>0</v>
      </c>
      <c r="FB76" s="61">
        <f t="shared" ref="FB76" si="1169">SUM(FB74,FB22)</f>
        <v>0</v>
      </c>
      <c r="FD76" s="61">
        <f t="shared" ref="FD76" si="1170">SUM(FD74,FD22)</f>
        <v>0</v>
      </c>
      <c r="FF76" s="61">
        <f t="shared" ref="FF76" si="1171">SUM(FF74,FF22)</f>
        <v>0</v>
      </c>
      <c r="FL76" s="62">
        <f t="shared" ref="FL76:FQ76" si="1172">SUM(FL74,FL22)</f>
        <v>0</v>
      </c>
      <c r="FM76" s="74">
        <f t="shared" si="1172"/>
        <v>0</v>
      </c>
      <c r="FN76" s="61">
        <f t="shared" si="1172"/>
        <v>0</v>
      </c>
      <c r="FO76" s="61">
        <f t="shared" si="1172"/>
        <v>4358</v>
      </c>
      <c r="FP76" s="80">
        <f t="shared" si="1172"/>
        <v>4017.8</v>
      </c>
      <c r="FQ76" s="61">
        <f t="shared" si="1172"/>
        <v>0</v>
      </c>
      <c r="FU76" s="60" t="s">
        <v>76</v>
      </c>
      <c r="FV76" s="61">
        <f>SUM(FV74,FV22)</f>
        <v>0</v>
      </c>
      <c r="FW76" s="61">
        <f t="shared" ref="FW76:FY76" si="1173">SUM(FW74,FW22)</f>
        <v>0</v>
      </c>
      <c r="FX76" s="61">
        <f t="shared" si="1173"/>
        <v>0</v>
      </c>
      <c r="FY76" s="61">
        <f t="shared" si="1173"/>
        <v>0</v>
      </c>
      <c r="GA76" s="61">
        <f t="shared" ref="GA76" si="1174">SUM(GA74,GA22)</f>
        <v>0</v>
      </c>
      <c r="GC76" s="61">
        <f t="shared" ref="GC76" si="1175">SUM(GC74,GC22)</f>
        <v>0</v>
      </c>
      <c r="GE76" s="61">
        <f t="shared" ref="GE76" si="1176">SUM(GE74,GE22)</f>
        <v>0</v>
      </c>
      <c r="GK76" s="62">
        <f t="shared" ref="GK76:GP76" si="1177">SUM(GK74,GK22)</f>
        <v>0</v>
      </c>
      <c r="GL76" s="74">
        <f t="shared" si="1177"/>
        <v>0</v>
      </c>
      <c r="GM76" s="61">
        <f t="shared" si="1177"/>
        <v>0</v>
      </c>
      <c r="GN76" s="61">
        <f t="shared" si="1177"/>
        <v>4358</v>
      </c>
      <c r="GO76" s="80">
        <f t="shared" si="1177"/>
        <v>4017.8</v>
      </c>
      <c r="GP76" s="61">
        <f t="shared" si="1177"/>
        <v>0</v>
      </c>
      <c r="GT76" s="60" t="s">
        <v>76</v>
      </c>
      <c r="GU76" s="61">
        <f>SUM(GU74,GU22)</f>
        <v>0</v>
      </c>
      <c r="GV76" s="61">
        <f t="shared" ref="GV76:GX76" si="1178">SUM(GV74,GV22)</f>
        <v>0</v>
      </c>
      <c r="GW76" s="61">
        <f t="shared" si="1178"/>
        <v>0</v>
      </c>
      <c r="GX76" s="61">
        <f t="shared" si="1178"/>
        <v>0</v>
      </c>
      <c r="GZ76" s="61">
        <f t="shared" ref="GZ76" si="1179">SUM(GZ74,GZ22)</f>
        <v>0</v>
      </c>
      <c r="HB76" s="61">
        <f t="shared" ref="HB76" si="1180">SUM(HB74,HB22)</f>
        <v>0</v>
      </c>
      <c r="HD76" s="61">
        <f t="shared" ref="HD76" si="1181">SUM(HD74,HD22)</f>
        <v>0</v>
      </c>
      <c r="HJ76" s="62">
        <f t="shared" ref="HJ76:HO76" si="1182">SUM(HJ74,HJ22)</f>
        <v>0</v>
      </c>
      <c r="HK76" s="74">
        <f t="shared" si="1182"/>
        <v>0</v>
      </c>
      <c r="HL76" s="61">
        <f t="shared" si="1182"/>
        <v>0</v>
      </c>
      <c r="HM76" s="61">
        <f t="shared" si="1182"/>
        <v>4358</v>
      </c>
      <c r="HN76" s="80">
        <f t="shared" si="1182"/>
        <v>4017.8</v>
      </c>
      <c r="HO76" s="61">
        <f t="shared" si="1182"/>
        <v>0</v>
      </c>
      <c r="HS76" s="60" t="s">
        <v>76</v>
      </c>
      <c r="HT76" s="61">
        <f>SUM(HT74,HT22)</f>
        <v>0</v>
      </c>
      <c r="HU76" s="61">
        <f t="shared" ref="HU76:HW76" si="1183">SUM(HU74,HU22)</f>
        <v>0</v>
      </c>
      <c r="HV76" s="61">
        <f t="shared" si="1183"/>
        <v>0</v>
      </c>
      <c r="HW76" s="61">
        <f t="shared" si="1183"/>
        <v>0</v>
      </c>
      <c r="HY76" s="61">
        <f t="shared" ref="HY76" si="1184">SUM(HY74,HY22)</f>
        <v>0</v>
      </c>
      <c r="IA76" s="61">
        <f t="shared" ref="IA76" si="1185">SUM(IA74,IA22)</f>
        <v>0</v>
      </c>
      <c r="IC76" s="61">
        <f t="shared" ref="IC76" si="1186">SUM(IC74,IC22)</f>
        <v>0</v>
      </c>
      <c r="II76" s="62">
        <f t="shared" ref="II76:IN76" si="1187">SUM(II74,II22)</f>
        <v>0</v>
      </c>
      <c r="IJ76" s="74">
        <f t="shared" si="1187"/>
        <v>0</v>
      </c>
      <c r="IK76" s="61">
        <f t="shared" si="1187"/>
        <v>0</v>
      </c>
      <c r="IL76" s="61">
        <f t="shared" si="1187"/>
        <v>4358</v>
      </c>
      <c r="IM76" s="80">
        <f t="shared" si="1187"/>
        <v>4017.8</v>
      </c>
      <c r="IN76" s="61">
        <f t="shared" si="1187"/>
        <v>0</v>
      </c>
      <c r="IR76" s="60" t="s">
        <v>76</v>
      </c>
      <c r="IS76" s="61">
        <f>SUM(IS74,IS22)</f>
        <v>0</v>
      </c>
      <c r="IT76" s="61">
        <f t="shared" ref="IT76:IV76" si="1188">SUM(IT74,IT22)</f>
        <v>0</v>
      </c>
      <c r="IU76" s="61">
        <f t="shared" si="1188"/>
        <v>0</v>
      </c>
      <c r="IV76" s="61">
        <f t="shared" si="1188"/>
        <v>0</v>
      </c>
      <c r="IX76" s="61">
        <f t="shared" ref="IX76" si="1189">SUM(IX74,IX22)</f>
        <v>0</v>
      </c>
      <c r="IZ76" s="61">
        <f t="shared" ref="IZ76" si="1190">SUM(IZ74,IZ22)</f>
        <v>0</v>
      </c>
      <c r="JB76" s="61">
        <f t="shared" ref="JB76" si="1191">SUM(JB74,JB22)</f>
        <v>0</v>
      </c>
      <c r="JH76" s="62">
        <f t="shared" ref="JH76:JM76" si="1192">SUM(JH74,JH22)</f>
        <v>0</v>
      </c>
      <c r="JI76" s="74">
        <f t="shared" si="1192"/>
        <v>0</v>
      </c>
      <c r="JJ76" s="61">
        <f t="shared" si="1192"/>
        <v>0</v>
      </c>
      <c r="JK76" s="61">
        <f t="shared" si="1192"/>
        <v>4358</v>
      </c>
      <c r="JL76" s="80">
        <f t="shared" si="1192"/>
        <v>4017.8</v>
      </c>
      <c r="JM76" s="61">
        <f t="shared" si="1192"/>
        <v>0</v>
      </c>
      <c r="JQ76" s="60" t="s">
        <v>76</v>
      </c>
      <c r="JR76" s="61">
        <f>SUM(JR74,JR22)</f>
        <v>0</v>
      </c>
      <c r="JS76" s="61">
        <f t="shared" ref="JS76:JU76" si="1193">SUM(JS74,JS22)</f>
        <v>0</v>
      </c>
      <c r="JT76" s="61">
        <f t="shared" si="1193"/>
        <v>0</v>
      </c>
      <c r="JU76" s="61">
        <f t="shared" si="1193"/>
        <v>0</v>
      </c>
      <c r="JW76" s="61">
        <f t="shared" ref="JW76" si="1194">SUM(JW74,JW22)</f>
        <v>0</v>
      </c>
      <c r="JY76" s="61">
        <f t="shared" ref="JY76" si="1195">SUM(JY74,JY22)</f>
        <v>0</v>
      </c>
      <c r="KA76" s="61">
        <f t="shared" ref="KA76" si="1196">SUM(KA74,KA22)</f>
        <v>0</v>
      </c>
      <c r="KG76" s="62">
        <f t="shared" ref="KG76:KL76" si="1197">SUM(KG74,KG22)</f>
        <v>0</v>
      </c>
      <c r="KH76" s="74">
        <f t="shared" si="1197"/>
        <v>0</v>
      </c>
      <c r="KI76" s="61">
        <f t="shared" si="1197"/>
        <v>0</v>
      </c>
      <c r="KJ76" s="61">
        <f t="shared" si="1197"/>
        <v>4358</v>
      </c>
      <c r="KK76" s="80">
        <f t="shared" si="1197"/>
        <v>4017.8</v>
      </c>
      <c r="KL76" s="61">
        <f t="shared" si="1197"/>
        <v>0</v>
      </c>
    </row>
    <row r="77" spans="1:299" ht="28" hidden="1" x14ac:dyDescent="0.35">
      <c r="B77" s="12"/>
      <c r="S77" s="15" t="s">
        <v>116</v>
      </c>
      <c r="T77" s="16">
        <f>SUM(T73,T58,T53,T50,T46,T43,T41,T39,T37,T33,T21,T18,T15,T12)</f>
        <v>1069007.7390000001</v>
      </c>
      <c r="AF77" s="63"/>
      <c r="CD77" s="110"/>
    </row>
    <row r="78" spans="1:299" ht="14" hidden="1" x14ac:dyDescent="0.35">
      <c r="B78" s="12"/>
    </row>
    <row r="79" spans="1:299" ht="14" hidden="1" x14ac:dyDescent="0.35">
      <c r="B79" s="12"/>
    </row>
    <row r="80" spans="1:299" ht="14" hidden="1" x14ac:dyDescent="0.35">
      <c r="B80" s="12"/>
    </row>
    <row r="81" spans="2:2" ht="14" hidden="1" x14ac:dyDescent="0.35">
      <c r="B81" s="12"/>
    </row>
    <row r="82" spans="2:2" ht="14" x14ac:dyDescent="0.35">
      <c r="B82" s="12"/>
    </row>
  </sheetData>
  <mergeCells count="12">
    <mergeCell ref="JP3:KM3"/>
    <mergeCell ref="A3:X3"/>
    <mergeCell ref="Z3:AW3"/>
    <mergeCell ref="AY3:BV3"/>
    <mergeCell ref="BX3:CU3"/>
    <mergeCell ref="CW3:DT3"/>
    <mergeCell ref="DV3:ES3"/>
    <mergeCell ref="EU3:FR3"/>
    <mergeCell ref="FT3:GQ3"/>
    <mergeCell ref="GS3:HP3"/>
    <mergeCell ref="HR3:IO3"/>
    <mergeCell ref="IQ3:JN3"/>
  </mergeCells>
  <phoneticPr fontId="3" type="noConversion"/>
  <pageMargins left="0.7" right="0.7" top="0.75" bottom="0.75" header="0.3" footer="0.3"/>
  <pageSetup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5B5D5-5440-45B9-A277-D0853465468B}">
  <sheetPr>
    <tabColor rgb="FFFF0000"/>
  </sheetPr>
  <dimension ref="A1:KM85"/>
  <sheetViews>
    <sheetView zoomScale="82" zoomScaleNormal="100" workbookViewId="0">
      <pane ySplit="5" topLeftCell="A55" activePane="bottomLeft" state="frozen"/>
      <selection pane="bottomLeft" activeCell="CY6" sqref="CY6:DP72"/>
    </sheetView>
  </sheetViews>
  <sheetFormatPr defaultColWidth="8.7265625" defaultRowHeight="12.75" customHeight="1" x14ac:dyDescent="0.35"/>
  <cols>
    <col min="1" max="1" width="18.1796875" style="2" bestFit="1" customWidth="1"/>
    <col min="2" max="2" width="14.26953125" style="2" customWidth="1"/>
    <col min="3" max="3" width="11.81640625" style="2" bestFit="1" customWidth="1"/>
    <col min="4" max="4" width="10.7265625" style="2" bestFit="1" customWidth="1"/>
    <col min="5" max="5" width="11.81640625" style="2" bestFit="1" customWidth="1"/>
    <col min="6" max="6" width="10.7265625" style="2" bestFit="1" customWidth="1"/>
    <col min="7" max="7" width="9.1796875" style="2"/>
    <col min="8" max="8" width="10.7265625" style="2" bestFit="1" customWidth="1"/>
    <col min="9" max="9" width="9.1796875" style="2"/>
    <col min="10" max="10" width="10.7265625" style="2" bestFit="1" customWidth="1"/>
    <col min="11" max="11" width="9.1796875" style="2"/>
    <col min="12" max="12" width="10.7265625" style="2" bestFit="1" customWidth="1"/>
    <col min="13" max="17" width="9.1796875" style="2"/>
    <col min="18" max="18" width="5.7265625" style="2" bestFit="1" customWidth="1"/>
    <col min="19" max="19" width="11.1796875" style="2" customWidth="1"/>
    <col min="20" max="20" width="15" style="2" bestFit="1" customWidth="1"/>
    <col min="21" max="21" width="12.1796875" style="2" customWidth="1"/>
    <col min="22" max="22" width="10.26953125" style="2" customWidth="1"/>
    <col min="23" max="23" width="10" style="2" customWidth="1"/>
    <col min="24" max="24" width="11.26953125" style="2" bestFit="1" customWidth="1"/>
    <col min="25" max="25" width="15" style="2" bestFit="1" customWidth="1"/>
    <col min="26" max="26" width="18" style="2" bestFit="1" customWidth="1"/>
    <col min="27" max="27" width="15.26953125" style="2" bestFit="1" customWidth="1"/>
    <col min="28" max="29" width="11.81640625" style="2" bestFit="1" customWidth="1"/>
    <col min="30" max="30" width="10.7265625" style="2" bestFit="1" customWidth="1"/>
    <col min="31" max="31" width="11.81640625" style="2" bestFit="1" customWidth="1"/>
    <col min="32" max="32" width="9.1796875" style="2"/>
    <col min="33" max="33" width="10.7265625" style="2" bestFit="1" customWidth="1"/>
    <col min="34" max="34" width="9.1796875" style="2"/>
    <col min="35" max="35" width="8.81640625" style="2" bestFit="1" customWidth="1"/>
    <col min="36" max="43" width="9.1796875" style="2"/>
    <col min="44" max="44" width="9.81640625" style="2" customWidth="1"/>
    <col min="45" max="45" width="13.7265625" style="2" customWidth="1"/>
    <col min="46" max="46" width="12.453125" style="2" customWidth="1"/>
    <col min="47" max="47" width="10.7265625" style="2" customWidth="1"/>
    <col min="48" max="48" width="10.54296875" style="2" customWidth="1"/>
    <col min="49" max="49" width="11.26953125" style="2" bestFit="1" customWidth="1"/>
    <col min="50" max="50" width="9.1796875" style="2"/>
    <col min="51" max="51" width="18" style="2" bestFit="1" customWidth="1"/>
    <col min="52" max="52" width="15.26953125" style="2" bestFit="1" customWidth="1"/>
    <col min="53" max="53" width="11.81640625" style="2" bestFit="1" customWidth="1"/>
    <col min="54" max="56" width="10.7265625" style="2" bestFit="1" customWidth="1"/>
    <col min="57" max="57" width="9.1796875" style="2"/>
    <col min="58" max="58" width="10.7265625" style="2" bestFit="1" customWidth="1"/>
    <col min="59" max="61" width="9.1796875" style="2"/>
    <col min="62" max="62" width="8.81640625" style="2" bestFit="1" customWidth="1"/>
    <col min="63" max="63" width="9.1796875" style="2"/>
    <col min="64" max="64" width="8.453125" style="2" bestFit="1" customWidth="1"/>
    <col min="65" max="68" width="9.1796875" style="2"/>
    <col min="69" max="69" width="10.7265625" style="2" bestFit="1" customWidth="1"/>
    <col min="70" max="70" width="15" style="2" bestFit="1" customWidth="1"/>
    <col min="71" max="71" width="11.453125" style="2" customWidth="1"/>
    <col min="72" max="72" width="10.1796875" style="2" customWidth="1"/>
    <col min="73" max="73" width="10.453125" style="2" customWidth="1"/>
    <col min="74" max="74" width="11.26953125" style="2" bestFit="1" customWidth="1"/>
    <col min="75" max="75" width="9.1796875" style="2"/>
    <col min="76" max="76" width="18" style="2" bestFit="1" customWidth="1"/>
    <col min="77" max="77" width="15.26953125" style="2" bestFit="1" customWidth="1"/>
    <col min="78" max="79" width="11.81640625" style="2" bestFit="1" customWidth="1"/>
    <col min="80" max="81" width="10.7265625" style="2" bestFit="1" customWidth="1"/>
    <col min="82" max="82" width="9.1796875" style="2"/>
    <col min="83" max="83" width="10.7265625" style="2" bestFit="1" customWidth="1"/>
    <col min="84" max="94" width="9.1796875" style="2"/>
    <col min="95" max="95" width="14.54296875" style="2" customWidth="1"/>
    <col min="96" max="96" width="11.54296875" style="2" customWidth="1"/>
    <col min="97" max="97" width="10.453125" style="2" customWidth="1"/>
    <col min="98" max="98" width="9.81640625" style="2" customWidth="1"/>
    <col min="99" max="99" width="11.26953125" style="2" bestFit="1" customWidth="1"/>
    <col min="100" max="100" width="9.1796875" style="2"/>
    <col min="101" max="101" width="18.1796875" style="2" bestFit="1" customWidth="1"/>
    <col min="102" max="102" width="15.26953125" style="2" bestFit="1" customWidth="1"/>
    <col min="103" max="106" width="11.81640625" style="2" bestFit="1" customWidth="1"/>
    <col min="107" max="107" width="8.453125" style="2" bestFit="1" customWidth="1"/>
    <col min="108" max="108" width="10.7265625" style="2" bestFit="1" customWidth="1"/>
    <col min="109" max="109" width="8.453125" style="2" bestFit="1" customWidth="1"/>
    <col min="110" max="110" width="8.81640625" style="2" bestFit="1" customWidth="1"/>
    <col min="111" max="111" width="9.1796875" style="2"/>
    <col min="112" max="112" width="8.81640625" style="2" bestFit="1" customWidth="1"/>
    <col min="113" max="115" width="8.453125" style="2" bestFit="1" customWidth="1"/>
    <col min="116" max="116" width="7.26953125" style="2" bestFit="1" customWidth="1"/>
    <col min="117" max="117" width="7.26953125" style="2" hidden="1" customWidth="1"/>
    <col min="118" max="118" width="0" style="2" hidden="1" customWidth="1"/>
    <col min="119" max="119" width="10.7265625" style="2" hidden="1" customWidth="1"/>
    <col min="120" max="120" width="13" style="2" bestFit="1" customWidth="1"/>
    <col min="121" max="121" width="12.26953125" style="2" customWidth="1"/>
    <col min="122" max="122" width="11" style="2" customWidth="1"/>
    <col min="123" max="123" width="10.26953125" style="2" customWidth="1"/>
    <col min="124" max="124" width="11.26953125" style="2" bestFit="1" customWidth="1"/>
    <col min="125" max="125" width="9.1796875" style="2"/>
    <col min="126" max="126" width="18" style="2" bestFit="1" customWidth="1"/>
    <col min="127" max="127" width="15.26953125" style="2" bestFit="1" customWidth="1"/>
    <col min="128" max="144" width="9.1796875" style="2"/>
    <col min="145" max="145" width="12.1796875" style="2" customWidth="1"/>
    <col min="146" max="146" width="11.26953125" style="2" customWidth="1"/>
    <col min="147" max="147" width="9.7265625" style="2" customWidth="1"/>
    <col min="148" max="148" width="10.7265625" style="2" customWidth="1"/>
    <col min="149" max="149" width="11.26953125" style="2" bestFit="1" customWidth="1"/>
    <col min="150" max="150" width="9.1796875" style="2"/>
    <col min="151" max="151" width="18" style="2" bestFit="1" customWidth="1"/>
    <col min="152" max="152" width="15.26953125" style="2" bestFit="1" customWidth="1"/>
    <col min="153" max="169" width="9.1796875" style="2"/>
    <col min="170" max="170" width="11.81640625" style="2" customWidth="1"/>
    <col min="171" max="171" width="12.7265625" style="2" customWidth="1"/>
    <col min="172" max="172" width="10.54296875" style="2" customWidth="1"/>
    <col min="173" max="173" width="11" style="2" customWidth="1"/>
    <col min="174" max="174" width="11.26953125" style="2" bestFit="1" customWidth="1"/>
    <col min="175" max="175" width="9.1796875" style="2"/>
    <col min="176" max="176" width="18" style="2" bestFit="1" customWidth="1"/>
    <col min="177" max="177" width="15.26953125" style="2" bestFit="1" customWidth="1"/>
    <col min="178" max="194" width="9.1796875" style="2"/>
    <col min="195" max="195" width="11.81640625" style="2" customWidth="1"/>
    <col min="196" max="196" width="12" style="2" customWidth="1"/>
    <col min="197" max="197" width="10" style="2" customWidth="1"/>
    <col min="198" max="198" width="10.26953125" style="2" customWidth="1"/>
    <col min="199" max="199" width="11.26953125" style="2" bestFit="1" customWidth="1"/>
    <col min="200" max="200" width="9.1796875" style="2"/>
    <col min="201" max="201" width="18" style="2" bestFit="1" customWidth="1"/>
    <col min="202" max="202" width="15.26953125" style="2" bestFit="1" customWidth="1"/>
    <col min="203" max="219" width="9.1796875" style="2"/>
    <col min="220" max="220" width="11.453125" style="2" customWidth="1"/>
    <col min="221" max="221" width="12.453125" style="2" customWidth="1"/>
    <col min="222" max="222" width="11" style="2" customWidth="1"/>
    <col min="223" max="223" width="11.453125" style="2" customWidth="1"/>
    <col min="224" max="224" width="11.26953125" style="2" bestFit="1" customWidth="1"/>
    <col min="225" max="225" width="9.1796875" style="2"/>
    <col min="226" max="226" width="18" style="2" bestFit="1" customWidth="1"/>
    <col min="227" max="227" width="15.26953125" style="2" bestFit="1" customWidth="1"/>
    <col min="228" max="244" width="9.1796875" style="2"/>
    <col min="245" max="245" width="12.7265625" style="2" customWidth="1"/>
    <col min="246" max="246" width="12" style="2" customWidth="1"/>
    <col min="247" max="247" width="10" style="2" customWidth="1"/>
    <col min="248" max="248" width="10.26953125" style="2" customWidth="1"/>
    <col min="249" max="249" width="11.26953125" style="2" bestFit="1" customWidth="1"/>
    <col min="250" max="250" width="9.1796875" style="2"/>
    <col min="251" max="251" width="18" style="2" bestFit="1" customWidth="1"/>
    <col min="252" max="252" width="15.26953125" style="2" bestFit="1" customWidth="1"/>
    <col min="253" max="269" width="9.1796875" style="2"/>
    <col min="270" max="270" width="11.7265625" style="2" customWidth="1"/>
    <col min="271" max="271" width="12" style="2" customWidth="1"/>
    <col min="272" max="272" width="9.7265625" style="2" customWidth="1"/>
    <col min="273" max="273" width="10" style="2" customWidth="1"/>
    <col min="274" max="274" width="11.26953125" style="2" bestFit="1" customWidth="1"/>
    <col min="275" max="275" width="9.1796875" style="2"/>
    <col min="276" max="276" width="18" style="2" bestFit="1" customWidth="1"/>
    <col min="277" max="277" width="15.26953125" style="2" bestFit="1" customWidth="1"/>
    <col min="278" max="294" width="9.1796875" style="2"/>
    <col min="295" max="295" width="11.453125" style="2" customWidth="1"/>
    <col min="296" max="296" width="11.1796875" style="2" customWidth="1"/>
    <col min="297" max="297" width="10.1796875" style="2" customWidth="1"/>
    <col min="298" max="298" width="10.453125" style="2" customWidth="1"/>
    <col min="299" max="299" width="11.26953125" style="2" bestFit="1" customWidth="1"/>
    <col min="300" max="16384" width="8.7265625" style="2"/>
  </cols>
  <sheetData>
    <row r="1" spans="1:299" ht="14" x14ac:dyDescent="0.35">
      <c r="F1" s="17"/>
    </row>
    <row r="2" spans="1:299" ht="15" customHeight="1" x14ac:dyDescent="0.35"/>
    <row r="3" spans="1:299" ht="13" customHeight="1" x14ac:dyDescent="0.35">
      <c r="A3" s="212" t="s">
        <v>105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Z3" s="212" t="s">
        <v>106</v>
      </c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Y3" s="212" t="s">
        <v>107</v>
      </c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X3" s="212" t="s">
        <v>108</v>
      </c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W3" s="212" t="s">
        <v>109</v>
      </c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V3" s="212" t="s">
        <v>110</v>
      </c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U3" s="212" t="s">
        <v>0</v>
      </c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T3" s="212" t="s">
        <v>1</v>
      </c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S3" s="212" t="s">
        <v>2</v>
      </c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R3" s="212" t="s">
        <v>3</v>
      </c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Q3" s="212" t="s">
        <v>4</v>
      </c>
      <c r="IR3" s="212"/>
      <c r="IS3" s="212"/>
      <c r="IT3" s="212"/>
      <c r="IU3" s="212"/>
      <c r="IV3" s="212"/>
      <c r="IW3" s="212"/>
      <c r="IX3" s="212"/>
      <c r="IY3" s="212"/>
      <c r="IZ3" s="212"/>
      <c r="JA3" s="212"/>
      <c r="JB3" s="212"/>
      <c r="JC3" s="212"/>
      <c r="JD3" s="212"/>
      <c r="JE3" s="212"/>
      <c r="JF3" s="212"/>
      <c r="JG3" s="212"/>
      <c r="JH3" s="212"/>
      <c r="JI3" s="212"/>
      <c r="JJ3" s="212"/>
      <c r="JK3" s="212"/>
      <c r="JL3" s="212"/>
      <c r="JM3" s="212"/>
      <c r="JN3" s="212"/>
      <c r="JP3" s="212" t="s">
        <v>5</v>
      </c>
      <c r="JQ3" s="212"/>
      <c r="JR3" s="212"/>
      <c r="JS3" s="212"/>
      <c r="JT3" s="212"/>
      <c r="JU3" s="212"/>
      <c r="JV3" s="212"/>
      <c r="JW3" s="212"/>
      <c r="JX3" s="212"/>
      <c r="JY3" s="212"/>
      <c r="JZ3" s="212"/>
      <c r="KA3" s="212"/>
      <c r="KB3" s="212"/>
      <c r="KC3" s="212"/>
      <c r="KD3" s="212"/>
      <c r="KE3" s="212"/>
      <c r="KF3" s="212"/>
      <c r="KG3" s="212"/>
      <c r="KH3" s="212"/>
      <c r="KI3" s="212"/>
      <c r="KJ3" s="212"/>
      <c r="KK3" s="212"/>
      <c r="KL3" s="212"/>
      <c r="KM3" s="212"/>
    </row>
    <row r="4" spans="1:299" ht="14" x14ac:dyDescent="0.35">
      <c r="A4" s="17" t="s">
        <v>6</v>
      </c>
      <c r="B4" s="2">
        <v>744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Z4" s="17" t="s">
        <v>6</v>
      </c>
      <c r="AA4" s="2">
        <v>744</v>
      </c>
      <c r="AY4" s="17" t="s">
        <v>6</v>
      </c>
      <c r="AZ4" s="2">
        <v>720</v>
      </c>
      <c r="BX4" s="17" t="s">
        <v>6</v>
      </c>
      <c r="BY4" s="2">
        <v>744</v>
      </c>
      <c r="CW4" s="17" t="s">
        <v>6</v>
      </c>
      <c r="CX4" s="2">
        <v>720</v>
      </c>
      <c r="DV4" s="17" t="s">
        <v>6</v>
      </c>
      <c r="EU4" s="17" t="s">
        <v>6</v>
      </c>
      <c r="FT4" s="17" t="s">
        <v>6</v>
      </c>
      <c r="GS4" s="17" t="s">
        <v>6</v>
      </c>
      <c r="HR4" s="17" t="s">
        <v>6</v>
      </c>
      <c r="IQ4" s="17" t="s">
        <v>6</v>
      </c>
      <c r="JP4" s="17" t="s">
        <v>6</v>
      </c>
    </row>
    <row r="5" spans="1:299" ht="28" x14ac:dyDescent="0.35">
      <c r="A5" s="4" t="s">
        <v>7</v>
      </c>
      <c r="B5" s="5" t="s">
        <v>8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28</v>
      </c>
      <c r="H5" s="5" t="s">
        <v>29</v>
      </c>
      <c r="I5" s="5" t="s">
        <v>30</v>
      </c>
      <c r="J5" s="5" t="s">
        <v>31</v>
      </c>
      <c r="K5" s="5" t="s">
        <v>32</v>
      </c>
      <c r="L5" s="5" t="s">
        <v>33</v>
      </c>
      <c r="M5" s="5" t="s">
        <v>80</v>
      </c>
      <c r="N5" s="5" t="s">
        <v>34</v>
      </c>
      <c r="O5" s="5" t="s">
        <v>81</v>
      </c>
      <c r="P5" s="5" t="s">
        <v>35</v>
      </c>
      <c r="Q5" s="5" t="s">
        <v>82</v>
      </c>
      <c r="R5" s="6" t="s">
        <v>83</v>
      </c>
      <c r="S5" s="15" t="s">
        <v>111</v>
      </c>
      <c r="T5" s="7" t="s">
        <v>21</v>
      </c>
      <c r="U5" s="8" t="s">
        <v>22</v>
      </c>
      <c r="V5" s="15" t="s">
        <v>23</v>
      </c>
      <c r="W5" s="15" t="s">
        <v>112</v>
      </c>
      <c r="X5" s="17" t="s">
        <v>85</v>
      </c>
      <c r="Z5" s="4" t="s">
        <v>7</v>
      </c>
      <c r="AA5" s="5" t="s">
        <v>8</v>
      </c>
      <c r="AB5" s="5" t="s">
        <v>24</v>
      </c>
      <c r="AC5" s="5" t="s">
        <v>25</v>
      </c>
      <c r="AD5" s="5" t="s">
        <v>26</v>
      </c>
      <c r="AE5" s="5" t="s">
        <v>27</v>
      </c>
      <c r="AF5" s="5" t="s">
        <v>28</v>
      </c>
      <c r="AG5" s="5" t="s">
        <v>29</v>
      </c>
      <c r="AH5" s="5" t="s">
        <v>30</v>
      </c>
      <c r="AI5" s="5" t="s">
        <v>31</v>
      </c>
      <c r="AJ5" s="5" t="s">
        <v>32</v>
      </c>
      <c r="AK5" s="5" t="s">
        <v>33</v>
      </c>
      <c r="AL5" s="5" t="s">
        <v>80</v>
      </c>
      <c r="AM5" s="5" t="s">
        <v>34</v>
      </c>
      <c r="AN5" s="5" t="s">
        <v>81</v>
      </c>
      <c r="AO5" s="5" t="s">
        <v>35</v>
      </c>
      <c r="AP5" s="5" t="s">
        <v>82</v>
      </c>
      <c r="AQ5" s="6" t="s">
        <v>83</v>
      </c>
      <c r="AR5" s="15" t="s">
        <v>111</v>
      </c>
      <c r="AS5" s="7" t="s">
        <v>21</v>
      </c>
      <c r="AT5" s="8" t="s">
        <v>22</v>
      </c>
      <c r="AU5" s="15" t="s">
        <v>23</v>
      </c>
      <c r="AV5" s="15" t="s">
        <v>112</v>
      </c>
      <c r="AW5" s="17" t="s">
        <v>85</v>
      </c>
      <c r="AY5" s="4" t="s">
        <v>7</v>
      </c>
      <c r="AZ5" s="5" t="s">
        <v>8</v>
      </c>
      <c r="BA5" s="5" t="s">
        <v>24</v>
      </c>
      <c r="BB5" s="5" t="s">
        <v>25</v>
      </c>
      <c r="BC5" s="5" t="s">
        <v>26</v>
      </c>
      <c r="BD5" s="5" t="s">
        <v>27</v>
      </c>
      <c r="BE5" s="5" t="s">
        <v>28</v>
      </c>
      <c r="BF5" s="5" t="s">
        <v>29</v>
      </c>
      <c r="BG5" s="5" t="s">
        <v>30</v>
      </c>
      <c r="BH5" s="5" t="s">
        <v>31</v>
      </c>
      <c r="BI5" s="5" t="s">
        <v>32</v>
      </c>
      <c r="BJ5" s="5" t="s">
        <v>33</v>
      </c>
      <c r="BK5" s="5" t="s">
        <v>80</v>
      </c>
      <c r="BL5" s="5" t="s">
        <v>34</v>
      </c>
      <c r="BM5" s="5" t="s">
        <v>81</v>
      </c>
      <c r="BN5" s="5" t="s">
        <v>35</v>
      </c>
      <c r="BO5" s="5" t="s">
        <v>82</v>
      </c>
      <c r="BP5" s="6" t="s">
        <v>83</v>
      </c>
      <c r="BQ5" s="15" t="s">
        <v>111</v>
      </c>
      <c r="BR5" s="7" t="s">
        <v>21</v>
      </c>
      <c r="BS5" s="8" t="s">
        <v>22</v>
      </c>
      <c r="BT5" s="15" t="s">
        <v>23</v>
      </c>
      <c r="BU5" s="15" t="s">
        <v>112</v>
      </c>
      <c r="BV5" s="17" t="s">
        <v>85</v>
      </c>
      <c r="BX5" s="4" t="s">
        <v>7</v>
      </c>
      <c r="BY5" s="5" t="s">
        <v>8</v>
      </c>
      <c r="BZ5" s="5" t="s">
        <v>24</v>
      </c>
      <c r="CA5" s="5" t="s">
        <v>25</v>
      </c>
      <c r="CB5" s="5" t="s">
        <v>26</v>
      </c>
      <c r="CC5" s="5" t="s">
        <v>27</v>
      </c>
      <c r="CD5" s="5" t="s">
        <v>28</v>
      </c>
      <c r="CE5" s="5" t="s">
        <v>29</v>
      </c>
      <c r="CF5" s="5" t="s">
        <v>30</v>
      </c>
      <c r="CG5" s="5" t="s">
        <v>31</v>
      </c>
      <c r="CH5" s="5" t="s">
        <v>32</v>
      </c>
      <c r="CI5" s="5" t="s">
        <v>33</v>
      </c>
      <c r="CJ5" s="5" t="s">
        <v>80</v>
      </c>
      <c r="CK5" s="5" t="s">
        <v>34</v>
      </c>
      <c r="CL5" s="5" t="s">
        <v>81</v>
      </c>
      <c r="CM5" s="5" t="s">
        <v>35</v>
      </c>
      <c r="CN5" s="5" t="s">
        <v>82</v>
      </c>
      <c r="CO5" s="6" t="s">
        <v>83</v>
      </c>
      <c r="CP5" s="15" t="s">
        <v>111</v>
      </c>
      <c r="CQ5" s="7" t="s">
        <v>21</v>
      </c>
      <c r="CR5" s="8" t="s">
        <v>22</v>
      </c>
      <c r="CS5" s="15" t="s">
        <v>23</v>
      </c>
      <c r="CT5" s="15" t="s">
        <v>112</v>
      </c>
      <c r="CU5" s="17" t="s">
        <v>85</v>
      </c>
      <c r="CW5" s="4" t="s">
        <v>7</v>
      </c>
      <c r="CX5" s="5" t="s">
        <v>8</v>
      </c>
      <c r="CY5" s="5" t="s">
        <v>24</v>
      </c>
      <c r="CZ5" s="5" t="s">
        <v>25</v>
      </c>
      <c r="DA5" s="5" t="s">
        <v>26</v>
      </c>
      <c r="DB5" s="5" t="s">
        <v>27</v>
      </c>
      <c r="DC5" s="5" t="s">
        <v>28</v>
      </c>
      <c r="DD5" s="5" t="s">
        <v>29</v>
      </c>
      <c r="DE5" s="5" t="s">
        <v>30</v>
      </c>
      <c r="DF5" s="5" t="s">
        <v>31</v>
      </c>
      <c r="DG5" s="5" t="s">
        <v>32</v>
      </c>
      <c r="DH5" s="5" t="s">
        <v>33</v>
      </c>
      <c r="DI5" s="5" t="s">
        <v>80</v>
      </c>
      <c r="DJ5" s="5" t="s">
        <v>34</v>
      </c>
      <c r="DK5" s="5" t="s">
        <v>81</v>
      </c>
      <c r="DL5" s="5" t="s">
        <v>35</v>
      </c>
      <c r="DM5" s="5" t="s">
        <v>82</v>
      </c>
      <c r="DN5" s="6" t="s">
        <v>83</v>
      </c>
      <c r="DO5" s="15" t="s">
        <v>111</v>
      </c>
      <c r="DP5" s="7" t="s">
        <v>21</v>
      </c>
      <c r="DQ5" s="8" t="s">
        <v>22</v>
      </c>
      <c r="DR5" s="15" t="s">
        <v>23</v>
      </c>
      <c r="DS5" s="15" t="s">
        <v>112</v>
      </c>
      <c r="DT5" s="17" t="s">
        <v>85</v>
      </c>
      <c r="DV5" s="4" t="s">
        <v>7</v>
      </c>
      <c r="DW5" s="5" t="s">
        <v>8</v>
      </c>
      <c r="DX5" s="5" t="s">
        <v>24</v>
      </c>
      <c r="DY5" s="5" t="s">
        <v>25</v>
      </c>
      <c r="DZ5" s="5" t="s">
        <v>26</v>
      </c>
      <c r="EA5" s="5" t="s">
        <v>27</v>
      </c>
      <c r="EB5" s="5" t="s">
        <v>28</v>
      </c>
      <c r="EC5" s="5" t="s">
        <v>29</v>
      </c>
      <c r="ED5" s="5" t="s">
        <v>30</v>
      </c>
      <c r="EE5" s="5" t="s">
        <v>31</v>
      </c>
      <c r="EF5" s="5" t="s">
        <v>32</v>
      </c>
      <c r="EG5" s="5" t="s">
        <v>33</v>
      </c>
      <c r="EH5" s="5" t="s">
        <v>80</v>
      </c>
      <c r="EI5" s="5" t="s">
        <v>34</v>
      </c>
      <c r="EJ5" s="5" t="s">
        <v>81</v>
      </c>
      <c r="EK5" s="5" t="s">
        <v>35</v>
      </c>
      <c r="EL5" s="5" t="s">
        <v>82</v>
      </c>
      <c r="EM5" s="6" t="s">
        <v>83</v>
      </c>
      <c r="EN5" s="15" t="s">
        <v>111</v>
      </c>
      <c r="EO5" s="7" t="s">
        <v>21</v>
      </c>
      <c r="EP5" s="8" t="s">
        <v>22</v>
      </c>
      <c r="EQ5" s="15" t="s">
        <v>23</v>
      </c>
      <c r="ER5" s="15" t="s">
        <v>112</v>
      </c>
      <c r="ES5" s="17" t="s">
        <v>85</v>
      </c>
      <c r="EU5" s="4" t="s">
        <v>7</v>
      </c>
      <c r="EV5" s="5" t="s">
        <v>8</v>
      </c>
      <c r="EW5" s="5" t="s">
        <v>24</v>
      </c>
      <c r="EX5" s="5" t="s">
        <v>25</v>
      </c>
      <c r="EY5" s="5" t="s">
        <v>26</v>
      </c>
      <c r="EZ5" s="5" t="s">
        <v>27</v>
      </c>
      <c r="FA5" s="5" t="s">
        <v>28</v>
      </c>
      <c r="FB5" s="5" t="s">
        <v>29</v>
      </c>
      <c r="FC5" s="5" t="s">
        <v>30</v>
      </c>
      <c r="FD5" s="5" t="s">
        <v>31</v>
      </c>
      <c r="FE5" s="5" t="s">
        <v>32</v>
      </c>
      <c r="FF5" s="5" t="s">
        <v>33</v>
      </c>
      <c r="FG5" s="5" t="s">
        <v>80</v>
      </c>
      <c r="FH5" s="5" t="s">
        <v>34</v>
      </c>
      <c r="FI5" s="5" t="s">
        <v>81</v>
      </c>
      <c r="FJ5" s="5" t="s">
        <v>35</v>
      </c>
      <c r="FK5" s="5" t="s">
        <v>82</v>
      </c>
      <c r="FL5" s="6" t="s">
        <v>83</v>
      </c>
      <c r="FM5" s="15" t="s">
        <v>111</v>
      </c>
      <c r="FN5" s="7" t="s">
        <v>21</v>
      </c>
      <c r="FO5" s="8" t="s">
        <v>22</v>
      </c>
      <c r="FP5" s="15" t="s">
        <v>23</v>
      </c>
      <c r="FQ5" s="15" t="s">
        <v>112</v>
      </c>
      <c r="FR5" s="17" t="s">
        <v>85</v>
      </c>
      <c r="FT5" s="4" t="s">
        <v>7</v>
      </c>
      <c r="FU5" s="5" t="s">
        <v>8</v>
      </c>
      <c r="FV5" s="5" t="s">
        <v>24</v>
      </c>
      <c r="FW5" s="5" t="s">
        <v>25</v>
      </c>
      <c r="FX5" s="5" t="s">
        <v>26</v>
      </c>
      <c r="FY5" s="5" t="s">
        <v>27</v>
      </c>
      <c r="FZ5" s="5" t="s">
        <v>28</v>
      </c>
      <c r="GA5" s="5" t="s">
        <v>29</v>
      </c>
      <c r="GB5" s="5" t="s">
        <v>30</v>
      </c>
      <c r="GC5" s="5" t="s">
        <v>31</v>
      </c>
      <c r="GD5" s="5" t="s">
        <v>32</v>
      </c>
      <c r="GE5" s="5" t="s">
        <v>33</v>
      </c>
      <c r="GF5" s="5" t="s">
        <v>80</v>
      </c>
      <c r="GG5" s="5" t="s">
        <v>34</v>
      </c>
      <c r="GH5" s="5" t="s">
        <v>81</v>
      </c>
      <c r="GI5" s="5" t="s">
        <v>35</v>
      </c>
      <c r="GJ5" s="5" t="s">
        <v>82</v>
      </c>
      <c r="GK5" s="6" t="s">
        <v>83</v>
      </c>
      <c r="GL5" s="15" t="s">
        <v>111</v>
      </c>
      <c r="GM5" s="7" t="s">
        <v>21</v>
      </c>
      <c r="GN5" s="8" t="s">
        <v>22</v>
      </c>
      <c r="GO5" s="15" t="s">
        <v>23</v>
      </c>
      <c r="GP5" s="15" t="s">
        <v>112</v>
      </c>
      <c r="GQ5" s="17" t="s">
        <v>85</v>
      </c>
      <c r="GS5" s="4" t="s">
        <v>7</v>
      </c>
      <c r="GT5" s="5" t="s">
        <v>8</v>
      </c>
      <c r="GU5" s="5" t="s">
        <v>24</v>
      </c>
      <c r="GV5" s="5" t="s">
        <v>25</v>
      </c>
      <c r="GW5" s="5" t="s">
        <v>26</v>
      </c>
      <c r="GX5" s="5" t="s">
        <v>27</v>
      </c>
      <c r="GY5" s="5" t="s">
        <v>28</v>
      </c>
      <c r="GZ5" s="5" t="s">
        <v>29</v>
      </c>
      <c r="HA5" s="5" t="s">
        <v>30</v>
      </c>
      <c r="HB5" s="5" t="s">
        <v>31</v>
      </c>
      <c r="HC5" s="5" t="s">
        <v>32</v>
      </c>
      <c r="HD5" s="5" t="s">
        <v>33</v>
      </c>
      <c r="HE5" s="5" t="s">
        <v>80</v>
      </c>
      <c r="HF5" s="5" t="s">
        <v>34</v>
      </c>
      <c r="HG5" s="5" t="s">
        <v>81</v>
      </c>
      <c r="HH5" s="5" t="s">
        <v>35</v>
      </c>
      <c r="HI5" s="5" t="s">
        <v>82</v>
      </c>
      <c r="HJ5" s="6" t="s">
        <v>83</v>
      </c>
      <c r="HK5" s="15" t="s">
        <v>111</v>
      </c>
      <c r="HL5" s="7" t="s">
        <v>21</v>
      </c>
      <c r="HM5" s="8" t="s">
        <v>22</v>
      </c>
      <c r="HN5" s="15" t="s">
        <v>23</v>
      </c>
      <c r="HO5" s="15" t="s">
        <v>112</v>
      </c>
      <c r="HP5" s="17" t="s">
        <v>85</v>
      </c>
      <c r="HR5" s="4" t="s">
        <v>7</v>
      </c>
      <c r="HS5" s="5" t="s">
        <v>8</v>
      </c>
      <c r="HT5" s="5" t="s">
        <v>24</v>
      </c>
      <c r="HU5" s="5" t="s">
        <v>25</v>
      </c>
      <c r="HV5" s="5" t="s">
        <v>26</v>
      </c>
      <c r="HW5" s="5" t="s">
        <v>27</v>
      </c>
      <c r="HX5" s="5" t="s">
        <v>28</v>
      </c>
      <c r="HY5" s="5" t="s">
        <v>29</v>
      </c>
      <c r="HZ5" s="5" t="s">
        <v>30</v>
      </c>
      <c r="IA5" s="5" t="s">
        <v>31</v>
      </c>
      <c r="IB5" s="5" t="s">
        <v>32</v>
      </c>
      <c r="IC5" s="5" t="s">
        <v>33</v>
      </c>
      <c r="ID5" s="5" t="s">
        <v>80</v>
      </c>
      <c r="IE5" s="5" t="s">
        <v>34</v>
      </c>
      <c r="IF5" s="5" t="s">
        <v>81</v>
      </c>
      <c r="IG5" s="5" t="s">
        <v>35</v>
      </c>
      <c r="IH5" s="5" t="s">
        <v>82</v>
      </c>
      <c r="II5" s="6" t="s">
        <v>83</v>
      </c>
      <c r="IJ5" s="15" t="s">
        <v>111</v>
      </c>
      <c r="IK5" s="7" t="s">
        <v>21</v>
      </c>
      <c r="IL5" s="8" t="s">
        <v>22</v>
      </c>
      <c r="IM5" s="15" t="s">
        <v>23</v>
      </c>
      <c r="IN5" s="15" t="s">
        <v>112</v>
      </c>
      <c r="IO5" s="17" t="s">
        <v>85</v>
      </c>
      <c r="IQ5" s="4" t="s">
        <v>7</v>
      </c>
      <c r="IR5" s="5" t="s">
        <v>8</v>
      </c>
      <c r="IS5" s="5" t="s">
        <v>24</v>
      </c>
      <c r="IT5" s="5" t="s">
        <v>25</v>
      </c>
      <c r="IU5" s="5" t="s">
        <v>26</v>
      </c>
      <c r="IV5" s="5" t="s">
        <v>27</v>
      </c>
      <c r="IW5" s="5" t="s">
        <v>28</v>
      </c>
      <c r="IX5" s="5" t="s">
        <v>29</v>
      </c>
      <c r="IY5" s="5" t="s">
        <v>30</v>
      </c>
      <c r="IZ5" s="5" t="s">
        <v>31</v>
      </c>
      <c r="JA5" s="5" t="s">
        <v>32</v>
      </c>
      <c r="JB5" s="5" t="s">
        <v>33</v>
      </c>
      <c r="JC5" s="5" t="s">
        <v>80</v>
      </c>
      <c r="JD5" s="5" t="s">
        <v>34</v>
      </c>
      <c r="JE5" s="5" t="s">
        <v>81</v>
      </c>
      <c r="JF5" s="5" t="s">
        <v>35</v>
      </c>
      <c r="JG5" s="5" t="s">
        <v>82</v>
      </c>
      <c r="JH5" s="6" t="s">
        <v>83</v>
      </c>
      <c r="JI5" s="15" t="s">
        <v>111</v>
      </c>
      <c r="JJ5" s="7" t="s">
        <v>21</v>
      </c>
      <c r="JK5" s="8" t="s">
        <v>22</v>
      </c>
      <c r="JL5" s="15" t="s">
        <v>23</v>
      </c>
      <c r="JM5" s="15" t="s">
        <v>112</v>
      </c>
      <c r="JN5" s="17" t="s">
        <v>85</v>
      </c>
      <c r="JP5" s="4" t="s">
        <v>7</v>
      </c>
      <c r="JQ5" s="5" t="s">
        <v>8</v>
      </c>
      <c r="JR5" s="5" t="s">
        <v>24</v>
      </c>
      <c r="JS5" s="5" t="s">
        <v>25</v>
      </c>
      <c r="JT5" s="5" t="s">
        <v>26</v>
      </c>
      <c r="JU5" s="5" t="s">
        <v>27</v>
      </c>
      <c r="JV5" s="5" t="s">
        <v>28</v>
      </c>
      <c r="JW5" s="5" t="s">
        <v>29</v>
      </c>
      <c r="JX5" s="5" t="s">
        <v>30</v>
      </c>
      <c r="JY5" s="5" t="s">
        <v>31</v>
      </c>
      <c r="JZ5" s="5" t="s">
        <v>32</v>
      </c>
      <c r="KA5" s="5" t="s">
        <v>33</v>
      </c>
      <c r="KB5" s="5" t="s">
        <v>80</v>
      </c>
      <c r="KC5" s="5" t="s">
        <v>34</v>
      </c>
      <c r="KD5" s="5" t="s">
        <v>81</v>
      </c>
      <c r="KE5" s="5" t="s">
        <v>35</v>
      </c>
      <c r="KF5" s="5" t="s">
        <v>82</v>
      </c>
      <c r="KG5" s="6" t="s">
        <v>83</v>
      </c>
      <c r="KH5" s="15" t="s">
        <v>111</v>
      </c>
      <c r="KI5" s="7" t="s">
        <v>21</v>
      </c>
      <c r="KJ5" s="8" t="s">
        <v>22</v>
      </c>
      <c r="KK5" s="15" t="s">
        <v>23</v>
      </c>
      <c r="KL5" s="15" t="s">
        <v>112</v>
      </c>
      <c r="KM5" s="17" t="s">
        <v>85</v>
      </c>
    </row>
    <row r="6" spans="1:299" ht="14" x14ac:dyDescent="0.35">
      <c r="A6" s="24" t="s">
        <v>36</v>
      </c>
      <c r="B6" s="25" t="s">
        <v>37</v>
      </c>
      <c r="C6" s="19">
        <f>$B$4-F6-H6-J6</f>
        <v>726.4</v>
      </c>
      <c r="D6" s="19">
        <f>$B$4-E6-F6-H6-J6</f>
        <v>726.4</v>
      </c>
      <c r="E6" s="19">
        <v>0</v>
      </c>
      <c r="F6" s="2">
        <v>0</v>
      </c>
      <c r="G6" s="110">
        <f>F6/$B$4</f>
        <v>0</v>
      </c>
      <c r="H6" s="2">
        <v>0</v>
      </c>
      <c r="I6" s="110">
        <f>H6/$B$4</f>
        <v>0</v>
      </c>
      <c r="J6" s="19">
        <v>17.600000000000001</v>
      </c>
      <c r="K6" s="110">
        <f>J6/$B$4</f>
        <v>2.3655913978494626E-2</v>
      </c>
      <c r="L6" s="19">
        <f>'[26]UNIT DATA'!$P$2</f>
        <v>57.773000000000003</v>
      </c>
      <c r="M6" s="110">
        <f>C6/$B$4</f>
        <v>0.97634408602150535</v>
      </c>
      <c r="N6" s="110">
        <f>(C6-L6)/$B$4</f>
        <v>0.89869220430107521</v>
      </c>
      <c r="O6" s="124">
        <f>IF((AND(D6=0,F6=0)),0,(F6+L6)/(D6+F6+L6))</f>
        <v>7.3673793920474184E-2</v>
      </c>
      <c r="P6" s="110">
        <f>T6/($B$4*V6)</f>
        <v>0.82416192283364964</v>
      </c>
      <c r="Q6" s="110">
        <f>L6/$B$4</f>
        <v>7.765188172043011E-2</v>
      </c>
      <c r="R6" s="9">
        <v>0</v>
      </c>
      <c r="S6" s="9">
        <f>SUM(D6,E6,F6,H6,J6)</f>
        <v>744</v>
      </c>
      <c r="T6" s="38">
        <v>93816</v>
      </c>
      <c r="U6" s="26">
        <v>160</v>
      </c>
      <c r="V6" s="2">
        <v>153</v>
      </c>
      <c r="W6" s="2">
        <v>156</v>
      </c>
      <c r="X6" s="63">
        <f>SUM(G6,I6,K6,N6,Q6)</f>
        <v>1</v>
      </c>
      <c r="Z6" s="24" t="s">
        <v>36</v>
      </c>
      <c r="AA6" s="25" t="s">
        <v>37</v>
      </c>
      <c r="AB6" s="19">
        <f>$AA$4-AE6-AG6-AI6</f>
        <v>667.4</v>
      </c>
      <c r="AC6" s="19">
        <f t="shared" ref="AC6:AC11" si="0">$AA$4-AD6-AE6-AG6-AI6</f>
        <v>667.4</v>
      </c>
      <c r="AD6" s="19">
        <v>0</v>
      </c>
      <c r="AE6" s="19">
        <v>0</v>
      </c>
      <c r="AF6" s="110">
        <f>AE6/$AA$4</f>
        <v>0</v>
      </c>
      <c r="AG6" s="19">
        <v>0</v>
      </c>
      <c r="AH6" s="110">
        <f>AG6/$AA$4</f>
        <v>0</v>
      </c>
      <c r="AI6" s="19">
        <v>76.599999999999994</v>
      </c>
      <c r="AJ6" s="110">
        <f>AI6/$AA$4</f>
        <v>0.10295698924731182</v>
      </c>
      <c r="AK6" s="19">
        <v>0</v>
      </c>
      <c r="AL6" s="110">
        <f>AB6/$AA$4</f>
        <v>0.89704301075268811</v>
      </c>
      <c r="AM6" s="110">
        <f>(AB6-AK6)/$AA$4</f>
        <v>0.89704301075268811</v>
      </c>
      <c r="AN6" s="124">
        <f>IF((AND(AC6=0,AE6=0)),0,(AE6+AK6)/(AC6+AE6+AK6))</f>
        <v>0</v>
      </c>
      <c r="AO6" s="110">
        <f>AS6/($AA$4*AU6)</f>
        <v>0.7268167123480217</v>
      </c>
      <c r="AP6" s="110">
        <f>AK6/$AA$4</f>
        <v>0</v>
      </c>
      <c r="AQ6" s="2">
        <v>0</v>
      </c>
      <c r="AR6" s="9">
        <f>SUM(AC6,AD6,AE6,AG6,AI6)</f>
        <v>744</v>
      </c>
      <c r="AS6" s="13">
        <v>82735</v>
      </c>
      <c r="AT6" s="26">
        <v>160</v>
      </c>
      <c r="AU6" s="2">
        <v>153</v>
      </c>
      <c r="AV6" s="2">
        <v>151</v>
      </c>
      <c r="AW6" s="63">
        <f>SUM(AF6,AH6,AJ6,AM6,AP6)</f>
        <v>0.99999999999999989</v>
      </c>
      <c r="AY6" s="24" t="s">
        <v>36</v>
      </c>
      <c r="AZ6" s="25" t="s">
        <v>37</v>
      </c>
      <c r="BA6" s="19">
        <f>$AZ$4-BD6-BF6-BH6</f>
        <v>653.82999999999993</v>
      </c>
      <c r="BB6" s="19">
        <f>$AZ$4-BC6-BD6-BF6-BH6</f>
        <v>653.82999999999993</v>
      </c>
      <c r="BC6" s="2">
        <f>'[27]UNIT DATA'!L2</f>
        <v>0</v>
      </c>
      <c r="BD6" s="2">
        <f>'[27]UNIT DATA'!M2</f>
        <v>18.7</v>
      </c>
      <c r="BE6" s="110">
        <f>BD6/$AZ$4</f>
        <v>2.5972222222222223E-2</v>
      </c>
      <c r="BF6" s="2">
        <f>'[27]UNIT DATA'!$N2</f>
        <v>0</v>
      </c>
      <c r="BG6" s="110">
        <f>BF6/$AZ$4</f>
        <v>0</v>
      </c>
      <c r="BH6" s="2">
        <f>'[27]UNIT DATA'!$O2</f>
        <v>47.47</v>
      </c>
      <c r="BI6" s="110">
        <f>BH6/$AZ$4</f>
        <v>6.5930555555555548E-2</v>
      </c>
      <c r="BJ6" s="2">
        <f>'[27]UNIT DATA'!$P2</f>
        <v>0</v>
      </c>
      <c r="BK6" s="110">
        <f>BA6/$AZ$4</f>
        <v>0.90809722222222211</v>
      </c>
      <c r="BL6" s="110">
        <f>(BA6-BJ6)/$AZ$4</f>
        <v>0.90809722222222211</v>
      </c>
      <c r="BM6" s="124">
        <f>IF((AND(BB6=0,BD6=0)),0,(BD6+BJ6)/(BB6+BD6+BJ6))</f>
        <v>2.7805451057945369E-2</v>
      </c>
      <c r="BN6" s="110">
        <f>BR6/($AZ$4*BT6)</f>
        <v>0.76114742193173568</v>
      </c>
      <c r="BO6" s="110">
        <f>BJ6/$AZ$4</f>
        <v>0</v>
      </c>
      <c r="BP6" s="2">
        <f>'[27]UNIT DATA'!$Q2</f>
        <v>1</v>
      </c>
      <c r="BQ6" s="9">
        <f>SUM(BB6,BC6,BD6,BF6,BH6)</f>
        <v>720</v>
      </c>
      <c r="BR6" s="39">
        <f>'[27]UNIT DATA'!$F2</f>
        <v>83848</v>
      </c>
      <c r="BS6" s="26">
        <v>160</v>
      </c>
      <c r="BT6" s="2">
        <v>153</v>
      </c>
      <c r="BU6" s="2">
        <f>'[27]UNIT DATA'!$E2</f>
        <v>150</v>
      </c>
      <c r="BV6" s="63">
        <f>SUM(BE6,BG6,BI6,BL6,BO6)</f>
        <v>0.99999999999999989</v>
      </c>
      <c r="BX6" s="24" t="s">
        <v>36</v>
      </c>
      <c r="BY6" s="25" t="s">
        <v>37</v>
      </c>
      <c r="BZ6" s="2">
        <f>$BY$4-CC6-CE6-CG6</f>
        <v>656.1</v>
      </c>
      <c r="CA6" s="2">
        <f>$BY$4-CB6-CC6-CE6-CG6</f>
        <v>656.1</v>
      </c>
      <c r="CB6" s="2">
        <f>'[28]UNIT DATA'!L2</f>
        <v>0</v>
      </c>
      <c r="CC6" s="2">
        <f>'[28]UNIT DATA'!M2</f>
        <v>87.9</v>
      </c>
      <c r="CD6" s="110">
        <f>CC6/$BY$4</f>
        <v>0.11814516129032258</v>
      </c>
      <c r="CE6" s="2">
        <f>'[28]UNIT DATA'!N2</f>
        <v>0</v>
      </c>
      <c r="CF6" s="110">
        <f>CE6/$BY$4</f>
        <v>0</v>
      </c>
      <c r="CG6" s="2">
        <f>'[28]UNIT DATA'!O2</f>
        <v>0</v>
      </c>
      <c r="CH6" s="110">
        <f>CG6/$BY$4</f>
        <v>0</v>
      </c>
      <c r="CI6" s="2">
        <f>'[28]UNIT DATA'!P2</f>
        <v>35.99</v>
      </c>
      <c r="CJ6" s="110">
        <f>BZ6/$BY$4</f>
        <v>0.8818548387096774</v>
      </c>
      <c r="CK6" s="110">
        <f>(BZ6-CI6)/$BY$4</f>
        <v>0.83348118279569894</v>
      </c>
      <c r="CL6" s="124">
        <f>IF((AND(CA6=0,CC6=0)),0,(CC6+CI6)/(CA6+CC6+CI6))</f>
        <v>0.15883536968422673</v>
      </c>
      <c r="CM6" s="110">
        <f>CQ6/($BY$4*CS6)</f>
        <v>0.73796471993815449</v>
      </c>
      <c r="CN6" s="110">
        <f>CI6/$BY$4</f>
        <v>4.8373655913978499E-2</v>
      </c>
      <c r="CO6" s="2">
        <f>'[28]UNIT DATA'!Q2</f>
        <v>2</v>
      </c>
      <c r="CP6" s="9">
        <f>SUM(CA6,CB6,CC6,CE6,CG6)</f>
        <v>744</v>
      </c>
      <c r="CQ6" s="22">
        <f>'[28]UNIT DATA'!F2</f>
        <v>84004</v>
      </c>
      <c r="CR6" s="26">
        <v>160</v>
      </c>
      <c r="CS6" s="2">
        <v>153</v>
      </c>
      <c r="CT6" s="2">
        <f>'[28]UNIT DATA'!E2</f>
        <v>150</v>
      </c>
      <c r="CU6" s="63">
        <f>SUM(CD6,CF6,CH6,CK6,CN6)</f>
        <v>1</v>
      </c>
      <c r="CW6" s="24" t="s">
        <v>36</v>
      </c>
      <c r="CX6" s="25" t="s">
        <v>37</v>
      </c>
      <c r="CY6" s="2">
        <f>$CX$4-DB6-DD6-DF6</f>
        <v>432.79999999999995</v>
      </c>
      <c r="CZ6" s="2">
        <f>$CX$4-DA6-DB6-DD6-DF6</f>
        <v>432.79999999999995</v>
      </c>
      <c r="DA6" s="2">
        <f>'[45]UNIT DATA'!L2</f>
        <v>0</v>
      </c>
      <c r="DB6" s="19">
        <f>'[45]UNIT DATA'!M2</f>
        <v>264.10000000000002</v>
      </c>
      <c r="DC6" s="2">
        <f>(DB6/$CX$4)*100</f>
        <v>36.680555555555557</v>
      </c>
      <c r="DD6" s="2">
        <f>'[45]UNIT DATA'!$N2</f>
        <v>0</v>
      </c>
      <c r="DE6" s="2">
        <f>(DD6/$CX$4)*100</f>
        <v>0</v>
      </c>
      <c r="DF6" s="19">
        <f>'[45]UNIT DATA'!$O2</f>
        <v>23.1</v>
      </c>
      <c r="DG6" s="2">
        <f>(DF6/$CX$4)*100</f>
        <v>3.2083333333333339</v>
      </c>
      <c r="DH6" s="2">
        <f>'[45]UNIT DATA'!$P2</f>
        <v>7.96</v>
      </c>
      <c r="DI6" s="2">
        <f>(CY6/$CX$4)*100</f>
        <v>60.111111111111107</v>
      </c>
      <c r="DJ6" s="2">
        <f>((CY6-DH6)/$CX$4)*100</f>
        <v>59.005555555555553</v>
      </c>
      <c r="DK6" s="128">
        <f>IF((AND(CZ6=0,DB6=0)),0,(DB6+DH6)/(CZ6+DB6+DH6))*100</f>
        <v>38.597735720568622</v>
      </c>
      <c r="DL6" s="2">
        <f>(DP6/($CX$4*DR6))*100</f>
        <v>50.164306463326071</v>
      </c>
      <c r="DM6" s="110">
        <f>DH6/$CX$4</f>
        <v>1.1055555555555556E-2</v>
      </c>
      <c r="DN6" s="2">
        <f>'[45]UNIT DATA'!$Q2</f>
        <v>1</v>
      </c>
      <c r="DO6" s="9">
        <f>SUM(CZ6,DA6,DB6,DD6,DF6)</f>
        <v>720</v>
      </c>
      <c r="DP6" s="2">
        <f>'[45]UNIT DATA'!$F2</f>
        <v>55261</v>
      </c>
      <c r="DQ6" s="26">
        <v>160</v>
      </c>
      <c r="DR6" s="2">
        <v>153</v>
      </c>
      <c r="DS6" s="2">
        <f>'[45]UNIT DATA'!$E2</f>
        <v>153</v>
      </c>
      <c r="DT6" s="63">
        <f>SUM(DC6,DE6,DG6,DJ6,DM6)</f>
        <v>98.905500000000004</v>
      </c>
      <c r="DV6" s="24" t="s">
        <v>36</v>
      </c>
      <c r="DW6" s="25" t="s">
        <v>37</v>
      </c>
      <c r="EN6" s="9">
        <f>SUM(DY6,DZ6,EA6,EC6,EE6)</f>
        <v>0</v>
      </c>
      <c r="EP6" s="26">
        <v>160</v>
      </c>
      <c r="EQ6" s="2">
        <v>153</v>
      </c>
      <c r="ES6" s="63">
        <f>SUM(EB6,ED6,EF6,EI6,EL6)</f>
        <v>0</v>
      </c>
      <c r="EU6" s="24" t="s">
        <v>36</v>
      </c>
      <c r="EV6" s="25" t="s">
        <v>37</v>
      </c>
      <c r="FM6" s="9">
        <f>SUM(EX6,EY6,EZ6,FB6,FD6)</f>
        <v>0</v>
      </c>
      <c r="FO6" s="26">
        <v>160</v>
      </c>
      <c r="FP6" s="2">
        <v>153</v>
      </c>
      <c r="FR6" s="63">
        <f>SUM(FA6,FC6,FE6,FH6,FK6)</f>
        <v>0</v>
      </c>
      <c r="FT6" s="24" t="s">
        <v>36</v>
      </c>
      <c r="FU6" s="25" t="s">
        <v>37</v>
      </c>
      <c r="GL6" s="9">
        <f>SUM(FW6,FX6,FY6,GA6,GC6)</f>
        <v>0</v>
      </c>
      <c r="GN6" s="26">
        <v>160</v>
      </c>
      <c r="GO6" s="2">
        <v>153</v>
      </c>
      <c r="GQ6" s="63">
        <f>SUM(FZ6,GB6,GD6,GG6,GJ6)</f>
        <v>0</v>
      </c>
      <c r="GS6" s="24" t="s">
        <v>36</v>
      </c>
      <c r="GT6" s="25" t="s">
        <v>37</v>
      </c>
      <c r="HK6" s="9">
        <f>SUM(GV6,GW6,GX6,GZ6,HB6)</f>
        <v>0</v>
      </c>
      <c r="HM6" s="26">
        <v>160</v>
      </c>
      <c r="HN6" s="2">
        <v>153</v>
      </c>
      <c r="HP6" s="63">
        <f>SUM(GY6,HA6,HC6,HF6,HI6)</f>
        <v>0</v>
      </c>
      <c r="HR6" s="24" t="s">
        <v>36</v>
      </c>
      <c r="HS6" s="25" t="s">
        <v>37</v>
      </c>
      <c r="IJ6" s="9">
        <f>SUM(HU6,HV6,HW6,HY6,IA6)</f>
        <v>0</v>
      </c>
      <c r="IL6" s="26">
        <v>160</v>
      </c>
      <c r="IM6" s="2">
        <v>153</v>
      </c>
      <c r="IO6" s="63">
        <f>SUM(HX6,HZ6,IB6,IE6,IH6)</f>
        <v>0</v>
      </c>
      <c r="IQ6" s="24" t="s">
        <v>36</v>
      </c>
      <c r="IR6" s="25" t="s">
        <v>37</v>
      </c>
      <c r="JI6" s="9">
        <f>SUM(IT6,IU6,IV6,IX6,IZ6)</f>
        <v>0</v>
      </c>
      <c r="JK6" s="26">
        <v>160</v>
      </c>
      <c r="JL6" s="2">
        <v>153</v>
      </c>
      <c r="JN6" s="63">
        <f>SUM(IW6,IY6,JA6,JD6,JG6)</f>
        <v>0</v>
      </c>
      <c r="JP6" s="24" t="s">
        <v>36</v>
      </c>
      <c r="JQ6" s="25" t="s">
        <v>37</v>
      </c>
      <c r="KH6" s="9">
        <f>SUM(JS6,JT6,JU6,JW6,JY6)</f>
        <v>0</v>
      </c>
      <c r="KJ6" s="26">
        <v>160</v>
      </c>
      <c r="KK6" s="2">
        <v>153</v>
      </c>
      <c r="KM6" s="63">
        <f>SUM(JV6,JX6,JZ6,KC6,KF6)</f>
        <v>0</v>
      </c>
    </row>
    <row r="7" spans="1:299" ht="14" x14ac:dyDescent="0.35">
      <c r="A7" s="24" t="s">
        <v>39</v>
      </c>
      <c r="B7" s="25" t="s">
        <v>40</v>
      </c>
      <c r="C7" s="19">
        <f t="shared" ref="C7:C11" si="1">$B$4-F7-H7-J7</f>
        <v>724.9</v>
      </c>
      <c r="D7" s="19">
        <f>$B$4-E7-F7-H7-J7</f>
        <v>724.9</v>
      </c>
      <c r="E7" s="19">
        <v>0</v>
      </c>
      <c r="F7" s="2">
        <v>0</v>
      </c>
      <c r="G7" s="110">
        <f t="shared" ref="G7:I11" si="2">F7/$B$4</f>
        <v>0</v>
      </c>
      <c r="H7" s="2">
        <v>0</v>
      </c>
      <c r="I7" s="110">
        <f t="shared" si="2"/>
        <v>0</v>
      </c>
      <c r="J7" s="19">
        <v>19.100000000000001</v>
      </c>
      <c r="K7" s="110">
        <f t="shared" ref="K7:K11" si="3">J7/$B$4</f>
        <v>2.5672043010752689E-2</v>
      </c>
      <c r="L7" s="19">
        <f>'[26]UNIT DATA'!$P$3</f>
        <v>48.164999999999999</v>
      </c>
      <c r="M7" s="110">
        <f>C7/$B$4</f>
        <v>0.97432795698924723</v>
      </c>
      <c r="N7" s="110">
        <f t="shared" ref="N7:N11" si="4">(C7-L7)/$B$4</f>
        <v>0.90959005376344093</v>
      </c>
      <c r="O7" s="124">
        <f t="shared" ref="O7:O11" si="5">IF((AND(D7=0,F7=0)),0,(F7+L7)/(D7+F7+L7))</f>
        <v>6.230394598125643E-2</v>
      </c>
      <c r="P7" s="110">
        <f t="shared" ref="P7:P11" si="6">T7/($B$4*V7)</f>
        <v>0.81019954507857739</v>
      </c>
      <c r="Q7" s="110">
        <f t="shared" ref="Q7:Q11" si="7">L7/$B$4</f>
        <v>6.4737903225806456E-2</v>
      </c>
      <c r="R7" s="9">
        <v>0</v>
      </c>
      <c r="S7" s="9">
        <f t="shared" ref="S7:S11" si="8">SUM(D7,E7,F7,H7,J7)</f>
        <v>744</v>
      </c>
      <c r="T7" s="39">
        <v>31345</v>
      </c>
      <c r="U7" s="26">
        <v>60</v>
      </c>
      <c r="V7" s="2">
        <v>52</v>
      </c>
      <c r="W7" s="2">
        <v>53</v>
      </c>
      <c r="X7" s="63">
        <f t="shared" ref="X7:X11" si="9">SUM(G7,I7,K7,N7,Q7)</f>
        <v>1</v>
      </c>
      <c r="Z7" s="24" t="s">
        <v>39</v>
      </c>
      <c r="AA7" s="25" t="s">
        <v>40</v>
      </c>
      <c r="AB7" s="19">
        <f t="shared" ref="AB7:AB10" si="10">$AA$4-AE7-AG7-AI7</f>
        <v>656.5</v>
      </c>
      <c r="AC7" s="19">
        <f t="shared" si="0"/>
        <v>656.5</v>
      </c>
      <c r="AD7" s="19">
        <v>0</v>
      </c>
      <c r="AE7" s="19">
        <v>6.1</v>
      </c>
      <c r="AF7" s="110">
        <f t="shared" ref="AF7:AH11" si="11">AE7/$AA$4</f>
        <v>8.1989247311827947E-3</v>
      </c>
      <c r="AG7" s="19">
        <v>0</v>
      </c>
      <c r="AH7" s="110">
        <f t="shared" si="11"/>
        <v>0</v>
      </c>
      <c r="AI7" s="19">
        <v>81.400000000000006</v>
      </c>
      <c r="AJ7" s="110">
        <f t="shared" ref="AJ7:AJ11" si="12">AI7/$AA$4</f>
        <v>0.10940860215053765</v>
      </c>
      <c r="AK7" s="19">
        <v>0</v>
      </c>
      <c r="AL7" s="110">
        <f t="shared" ref="AL7:AL11" si="13">AB7/$AA$4</f>
        <v>0.88239247311827962</v>
      </c>
      <c r="AM7" s="110">
        <f t="shared" ref="AM7:AM11" si="14">(AB7-AK7)/$AA$4</f>
        <v>0.88239247311827962</v>
      </c>
      <c r="AN7" s="124">
        <f t="shared" ref="AN7:AN11" si="15">IF((AND(AC7=0,AE7=0)),0,(AE7+AK7)/(AC7+AE7+AK7))</f>
        <v>9.2061575611228491E-3</v>
      </c>
      <c r="AO7" s="110">
        <f t="shared" ref="AO7:AO11" si="16">AS7/($AA$4*AU7)</f>
        <v>0.75273986765922252</v>
      </c>
      <c r="AP7" s="110">
        <f t="shared" ref="AP7:AP11" si="17">AK7/$AA$4</f>
        <v>0</v>
      </c>
      <c r="AQ7" s="2">
        <v>1</v>
      </c>
      <c r="AR7" s="9">
        <f t="shared" ref="AR7:AR11" si="18">SUM(AC7,AD7,AE7,AG7,AI7)</f>
        <v>744</v>
      </c>
      <c r="AS7" s="13">
        <v>29122</v>
      </c>
      <c r="AT7" s="26">
        <v>60</v>
      </c>
      <c r="AU7" s="2">
        <v>52</v>
      </c>
      <c r="AV7" s="2">
        <v>53</v>
      </c>
      <c r="AW7" s="63">
        <f t="shared" ref="AW7:AW11" si="19">SUM(AF7,AH7,AJ7,AM7,AP7)</f>
        <v>1</v>
      </c>
      <c r="AY7" s="24" t="s">
        <v>39</v>
      </c>
      <c r="AZ7" s="25" t="s">
        <v>40</v>
      </c>
      <c r="BA7" s="19">
        <f t="shared" ref="BA7:BA11" si="20">$AZ$4-BD7-BF7-BH7</f>
        <v>636.9</v>
      </c>
      <c r="BB7" s="19">
        <f t="shared" ref="BB7:BB11" si="21">$AZ$4-BC7-BD7-BF7-BH7</f>
        <v>636.9</v>
      </c>
      <c r="BC7" s="2">
        <f>'[27]UNIT DATA'!L3</f>
        <v>0</v>
      </c>
      <c r="BD7" s="2">
        <f>'[27]UNIT DATA'!M3</f>
        <v>21.2</v>
      </c>
      <c r="BE7" s="110">
        <f t="shared" ref="BE7:BG11" si="22">BD7/$AZ$4</f>
        <v>2.9444444444444443E-2</v>
      </c>
      <c r="BF7" s="2">
        <f>'[27]UNIT DATA'!$N3</f>
        <v>0</v>
      </c>
      <c r="BG7" s="110">
        <f t="shared" si="22"/>
        <v>0</v>
      </c>
      <c r="BH7" s="2">
        <f>'[27]UNIT DATA'!$O3</f>
        <v>61.9</v>
      </c>
      <c r="BI7" s="110">
        <f t="shared" ref="BI7:BI11" si="23">BH7/$AZ$4</f>
        <v>8.5972222222222214E-2</v>
      </c>
      <c r="BJ7" s="2">
        <f>'[27]UNIT DATA'!$P3</f>
        <v>0</v>
      </c>
      <c r="BK7" s="110">
        <f t="shared" ref="BK7:BK11" si="24">BA7/$AZ$4</f>
        <v>0.88458333333333328</v>
      </c>
      <c r="BL7" s="110">
        <f t="shared" ref="BL7:BL11" si="25">(BA7-BJ7)/$AZ$4</f>
        <v>0.88458333333333328</v>
      </c>
      <c r="BM7" s="124">
        <f t="shared" ref="BM7:BM11" si="26">IF((AND(BB7=0,BD7=0)),0,(BD7+BJ7)/(BB7+BD7+BJ7))</f>
        <v>3.2213949247834675E-2</v>
      </c>
      <c r="BN7" s="110">
        <f t="shared" ref="BN7:BN11" si="27">BR7/($AZ$4*BT7)</f>
        <v>0.78830128205128203</v>
      </c>
      <c r="BO7" s="110">
        <f t="shared" ref="BO7:BO11" si="28">BJ7/$AZ$4</f>
        <v>0</v>
      </c>
      <c r="BP7" s="2">
        <f>'[27]UNIT DATA'!$Q3</f>
        <v>1</v>
      </c>
      <c r="BQ7" s="9">
        <f t="shared" ref="BQ7:BQ11" si="29">SUM(BB7,BC7,BD7,BF7,BH7)</f>
        <v>720</v>
      </c>
      <c r="BR7" s="39">
        <f>'[27]UNIT DATA'!$F3</f>
        <v>29514</v>
      </c>
      <c r="BS7" s="26">
        <v>60</v>
      </c>
      <c r="BT7" s="2">
        <v>52</v>
      </c>
      <c r="BU7" s="2">
        <f>'[27]UNIT DATA'!$E3</f>
        <v>50</v>
      </c>
      <c r="BV7" s="63">
        <f t="shared" ref="BV7:BV11" si="30">SUM(BE7,BG7,BI7,BL7,BO7)</f>
        <v>0.99999999999999989</v>
      </c>
      <c r="BX7" s="24" t="s">
        <v>39</v>
      </c>
      <c r="BY7" s="25" t="s">
        <v>40</v>
      </c>
      <c r="BZ7" s="2">
        <f t="shared" ref="BZ7:BZ11" si="31">$BY$4-CC7-CE7-CG7</f>
        <v>647.9</v>
      </c>
      <c r="CA7" s="2">
        <f t="shared" ref="CA7:CA11" si="32">$BY$4-CB7-CC7-CE7-CG7</f>
        <v>647.9</v>
      </c>
      <c r="CB7" s="2">
        <f>'[28]UNIT DATA'!L3</f>
        <v>0</v>
      </c>
      <c r="CC7" s="2">
        <f>'[28]UNIT DATA'!M3</f>
        <v>96.1</v>
      </c>
      <c r="CD7" s="110">
        <f t="shared" ref="CD7:CD11" si="33">CC7/$BY$4</f>
        <v>0.12916666666666665</v>
      </c>
      <c r="CE7" s="2">
        <f>'[28]UNIT DATA'!N3</f>
        <v>0</v>
      </c>
      <c r="CF7" s="110">
        <f t="shared" ref="CF7:CF11" si="34">CE7/$BY$4</f>
        <v>0</v>
      </c>
      <c r="CG7" s="2">
        <f>'[28]UNIT DATA'!O3</f>
        <v>0</v>
      </c>
      <c r="CH7" s="110">
        <f t="shared" ref="CH7:CH11" si="35">CG7/$BY$4</f>
        <v>0</v>
      </c>
      <c r="CI7" s="2">
        <f>'[28]UNIT DATA'!P3</f>
        <v>32.96</v>
      </c>
      <c r="CJ7" s="110">
        <f t="shared" ref="CJ7:CJ11" si="36">BZ7/$BY$4</f>
        <v>0.87083333333333335</v>
      </c>
      <c r="CK7" s="110">
        <f t="shared" ref="CK7:CK11" si="37">(BZ7-CI7)/$BY$4</f>
        <v>0.82653225806451602</v>
      </c>
      <c r="CL7" s="124">
        <f t="shared" ref="CL7:CL11" si="38">IF((AND(CA7=0,CC7=0)),0,(CC7+CI7)/(CA7+CC7+CI7))</f>
        <v>0.16610893739703458</v>
      </c>
      <c r="CM7" s="110">
        <f t="shared" ref="CM7:CM11" si="39">CQ7/($BY$4*CS7)</f>
        <v>0.74304693961952029</v>
      </c>
      <c r="CN7" s="110">
        <f t="shared" ref="CN7:CN11" si="40">CI7/$BY$4</f>
        <v>4.4301075268817207E-2</v>
      </c>
      <c r="CO7" s="2">
        <f>'[28]UNIT DATA'!Q3</f>
        <v>1</v>
      </c>
      <c r="CP7" s="9">
        <f t="shared" ref="CP7:CP11" si="41">SUM(CA7,CB7,CC7,CE7,CG7)</f>
        <v>744</v>
      </c>
      <c r="CQ7" s="22">
        <f>'[28]UNIT DATA'!F3</f>
        <v>28747</v>
      </c>
      <c r="CR7" s="26">
        <v>60</v>
      </c>
      <c r="CS7" s="2">
        <v>52</v>
      </c>
      <c r="CT7" s="2">
        <f>'[28]UNIT DATA'!E3</f>
        <v>50</v>
      </c>
      <c r="CU7" s="63">
        <f t="shared" ref="CU7:CU11" si="42">SUM(CD7,CF7,CH7,CK7,CN7)</f>
        <v>0.99999999999999989</v>
      </c>
      <c r="CW7" s="24" t="s">
        <v>39</v>
      </c>
      <c r="CX7" s="25" t="s">
        <v>40</v>
      </c>
      <c r="CY7" s="2">
        <f t="shared" ref="CY7:CY11" si="43">$CX$4-DB7-DD7-DF7</f>
        <v>424.8</v>
      </c>
      <c r="CZ7" s="2">
        <f t="shared" ref="CZ7:CZ11" si="44">$CX$4-DA7-DB7-DD7-DF7</f>
        <v>424.8</v>
      </c>
      <c r="DA7" s="2">
        <f>'[45]UNIT DATA'!L3</f>
        <v>0</v>
      </c>
      <c r="DB7" s="19">
        <f>'[45]UNIT DATA'!M3</f>
        <v>264.39999999999998</v>
      </c>
      <c r="DC7" s="2">
        <f t="shared" ref="DC7:DC70" si="45">(DB7/$CX$4)*100</f>
        <v>36.722222222222214</v>
      </c>
      <c r="DD7" s="2">
        <f>'[45]UNIT DATA'!$N3</f>
        <v>0</v>
      </c>
      <c r="DE7" s="2">
        <f t="shared" ref="DE7:DE70" si="46">(DD7/$CX$4)*100</f>
        <v>0</v>
      </c>
      <c r="DF7" s="19">
        <f>'[45]UNIT DATA'!$O3</f>
        <v>30.8</v>
      </c>
      <c r="DG7" s="2">
        <f t="shared" ref="DG7:DG70" si="47">(DF7/$CX$4)*100</f>
        <v>4.2777777777777777</v>
      </c>
      <c r="DH7" s="2">
        <f>'[45]UNIT DATA'!$P3</f>
        <v>0</v>
      </c>
      <c r="DI7" s="2">
        <f t="shared" ref="DI7:DI70" si="48">(CY7/$CX$4)*100</f>
        <v>59</v>
      </c>
      <c r="DJ7" s="2">
        <f t="shared" ref="DJ7:DJ70" si="49">((CY7-DH7)/$CX$4)*100</f>
        <v>59</v>
      </c>
      <c r="DK7" s="128">
        <f t="shared" ref="DK7:DK70" si="50">IF((AND(CZ7=0,DB7=0)),0,(DB7+DH7)/(CZ7+DB7+DH7))*100</f>
        <v>38.363319791062096</v>
      </c>
      <c r="DL7" s="2">
        <f t="shared" ref="DL7:DL70" si="51">(DP7/($CX$4*DR7))*100</f>
        <v>51.744123931623932</v>
      </c>
      <c r="DM7" s="110">
        <f t="shared" ref="DM7:DM11" si="52">DH7/$CX$4</f>
        <v>0</v>
      </c>
      <c r="DN7" s="2">
        <f>'[45]UNIT DATA'!$Q3</f>
        <v>1</v>
      </c>
      <c r="DO7" s="9">
        <f t="shared" ref="DO7:DO11" si="53">SUM(CZ7,DA7,DB7,DD7,DF7)</f>
        <v>720</v>
      </c>
      <c r="DP7" s="2">
        <f>'[45]UNIT DATA'!$F3</f>
        <v>19373</v>
      </c>
      <c r="DQ7" s="26">
        <v>60</v>
      </c>
      <c r="DR7" s="2">
        <v>52</v>
      </c>
      <c r="DS7" s="2">
        <f>'[45]UNIT DATA'!$E3</f>
        <v>52</v>
      </c>
      <c r="DT7" s="63">
        <f t="shared" ref="DT7:DT11" si="54">SUM(DC7,DE7,DG7,DJ7,DM7)</f>
        <v>100</v>
      </c>
      <c r="DV7" s="24" t="s">
        <v>39</v>
      </c>
      <c r="DW7" s="25" t="s">
        <v>40</v>
      </c>
      <c r="EN7" s="9">
        <f t="shared" ref="EN7:EN11" si="55">SUM(DY7,DZ7,EA7,EC7,EE7)</f>
        <v>0</v>
      </c>
      <c r="EP7" s="26">
        <v>60</v>
      </c>
      <c r="EQ7" s="2">
        <v>52</v>
      </c>
      <c r="ES7" s="63">
        <f t="shared" ref="ES7:ES11" si="56">SUM(EB7,ED7,EF7,EI7,EL7)</f>
        <v>0</v>
      </c>
      <c r="EU7" s="24" t="s">
        <v>39</v>
      </c>
      <c r="EV7" s="25" t="s">
        <v>40</v>
      </c>
      <c r="FM7" s="9">
        <f t="shared" ref="FM7:FM11" si="57">SUM(EX7,EY7,EZ7,FB7,FD7)</f>
        <v>0</v>
      </c>
      <c r="FO7" s="26">
        <v>60</v>
      </c>
      <c r="FP7" s="2">
        <v>52</v>
      </c>
      <c r="FR7" s="63">
        <f t="shared" ref="FR7:FR11" si="58">SUM(FA7,FC7,FE7,FH7,FK7)</f>
        <v>0</v>
      </c>
      <c r="FT7" s="24" t="s">
        <v>39</v>
      </c>
      <c r="FU7" s="25" t="s">
        <v>40</v>
      </c>
      <c r="GL7" s="9">
        <f t="shared" ref="GL7:GL11" si="59">SUM(FW7,FX7,FY7,GA7,GC7)</f>
        <v>0</v>
      </c>
      <c r="GN7" s="26">
        <v>60</v>
      </c>
      <c r="GO7" s="2">
        <v>52</v>
      </c>
      <c r="GQ7" s="63">
        <f t="shared" ref="GQ7:GQ11" si="60">SUM(FZ7,GB7,GD7,GG7,GJ7)</f>
        <v>0</v>
      </c>
      <c r="GS7" s="24" t="s">
        <v>39</v>
      </c>
      <c r="GT7" s="25" t="s">
        <v>40</v>
      </c>
      <c r="HK7" s="9">
        <f t="shared" ref="HK7:HK11" si="61">SUM(GV7,GW7,GX7,GZ7,HB7)</f>
        <v>0</v>
      </c>
      <c r="HM7" s="26">
        <v>60</v>
      </c>
      <c r="HN7" s="2">
        <v>52</v>
      </c>
      <c r="HP7" s="63">
        <f t="shared" ref="HP7:HP11" si="62">SUM(GY7,HA7,HC7,HF7,HI7)</f>
        <v>0</v>
      </c>
      <c r="HR7" s="24" t="s">
        <v>39</v>
      </c>
      <c r="HS7" s="25" t="s">
        <v>40</v>
      </c>
      <c r="IJ7" s="9">
        <f t="shared" ref="IJ7:IJ11" si="63">SUM(HU7,HV7,HW7,HY7,IA7)</f>
        <v>0</v>
      </c>
      <c r="IL7" s="26">
        <v>60</v>
      </c>
      <c r="IM7" s="2">
        <v>52</v>
      </c>
      <c r="IO7" s="63">
        <f t="shared" ref="IO7:IO11" si="64">SUM(HX7,HZ7,IB7,IE7,IH7)</f>
        <v>0</v>
      </c>
      <c r="IQ7" s="24" t="s">
        <v>39</v>
      </c>
      <c r="IR7" s="25" t="s">
        <v>40</v>
      </c>
      <c r="JI7" s="9">
        <f t="shared" ref="JI7:JI11" si="65">SUM(IT7,IU7,IV7,IX7,IZ7)</f>
        <v>0</v>
      </c>
      <c r="JK7" s="26">
        <v>60</v>
      </c>
      <c r="JL7" s="2">
        <v>52</v>
      </c>
      <c r="JN7" s="63">
        <f t="shared" ref="JN7:JN11" si="66">SUM(IW7,IY7,JA7,JD7,JG7)</f>
        <v>0</v>
      </c>
      <c r="JP7" s="24" t="s">
        <v>39</v>
      </c>
      <c r="JQ7" s="25" t="s">
        <v>40</v>
      </c>
      <c r="KH7" s="9">
        <f t="shared" ref="KH7:KH11" si="67">SUM(JS7,JT7,JU7,JW7,JY7)</f>
        <v>0</v>
      </c>
      <c r="KJ7" s="26">
        <v>60</v>
      </c>
      <c r="KK7" s="2">
        <v>52</v>
      </c>
      <c r="KM7" s="63">
        <f t="shared" ref="KM7:KM11" si="68">SUM(JV7,JX7,JZ7,KC7,KF7)</f>
        <v>0</v>
      </c>
    </row>
    <row r="8" spans="1:299" ht="14" x14ac:dyDescent="0.35">
      <c r="A8" s="25"/>
      <c r="B8" s="25" t="s">
        <v>41</v>
      </c>
      <c r="C8" s="19">
        <f t="shared" si="1"/>
        <v>610.1</v>
      </c>
      <c r="D8" s="19">
        <f t="shared" ref="D8:D10" si="69">$B$4-E8-F8-H8-J8</f>
        <v>550</v>
      </c>
      <c r="E8" s="19">
        <v>60.1</v>
      </c>
      <c r="F8" s="19">
        <v>133.9</v>
      </c>
      <c r="G8" s="110">
        <f t="shared" si="2"/>
        <v>0.17997311827956991</v>
      </c>
      <c r="H8" s="2">
        <v>0</v>
      </c>
      <c r="I8" s="110">
        <f t="shared" si="2"/>
        <v>0</v>
      </c>
      <c r="J8" s="19">
        <v>0</v>
      </c>
      <c r="K8" s="110">
        <f t="shared" si="3"/>
        <v>0</v>
      </c>
      <c r="L8" s="19">
        <f>'[26]UNIT DATA'!$P$4</f>
        <v>3.5680000000000001</v>
      </c>
      <c r="M8" s="110">
        <f t="shared" ref="M8:M11" si="70">C8/$B$4</f>
        <v>0.82002688172043015</v>
      </c>
      <c r="N8" s="110">
        <f t="shared" si="4"/>
        <v>0.81523118279569895</v>
      </c>
      <c r="O8" s="124">
        <f t="shared" si="5"/>
        <v>0.19996276190309953</v>
      </c>
      <c r="P8" s="110">
        <f t="shared" si="6"/>
        <v>0.72633448540706602</v>
      </c>
      <c r="Q8" s="110">
        <f t="shared" si="7"/>
        <v>4.7956989247311833E-3</v>
      </c>
      <c r="R8" s="9">
        <v>8</v>
      </c>
      <c r="S8" s="9">
        <f t="shared" si="8"/>
        <v>744</v>
      </c>
      <c r="T8" s="38">
        <v>75655</v>
      </c>
      <c r="U8" s="26">
        <v>160</v>
      </c>
      <c r="V8" s="2">
        <v>140</v>
      </c>
      <c r="W8" s="2">
        <v>160</v>
      </c>
      <c r="X8" s="63">
        <f t="shared" si="9"/>
        <v>1</v>
      </c>
      <c r="Z8" s="25"/>
      <c r="AA8" s="25" t="s">
        <v>41</v>
      </c>
      <c r="AB8" s="19">
        <f t="shared" si="10"/>
        <v>360.7</v>
      </c>
      <c r="AC8" s="19">
        <f t="shared" si="0"/>
        <v>300.59999999999997</v>
      </c>
      <c r="AD8" s="19">
        <v>60.1</v>
      </c>
      <c r="AE8" s="19">
        <v>383.3</v>
      </c>
      <c r="AF8" s="110">
        <f t="shared" si="11"/>
        <v>0.51518817204301082</v>
      </c>
      <c r="AG8" s="19">
        <v>0</v>
      </c>
      <c r="AH8" s="110">
        <f t="shared" si="11"/>
        <v>0</v>
      </c>
      <c r="AI8" s="19">
        <v>0</v>
      </c>
      <c r="AJ8" s="110">
        <f t="shared" si="12"/>
        <v>0</v>
      </c>
      <c r="AK8" s="19">
        <v>0</v>
      </c>
      <c r="AL8" s="110">
        <f t="shared" si="13"/>
        <v>0.48481182795698924</v>
      </c>
      <c r="AM8" s="110">
        <f t="shared" si="14"/>
        <v>0.48481182795698924</v>
      </c>
      <c r="AN8" s="124">
        <f t="shared" si="15"/>
        <v>0.5604620558561193</v>
      </c>
      <c r="AO8" s="110">
        <f t="shared" si="16"/>
        <v>0.51376728110599079</v>
      </c>
      <c r="AP8" s="110">
        <f t="shared" si="17"/>
        <v>0</v>
      </c>
      <c r="AQ8" s="2">
        <v>3</v>
      </c>
      <c r="AR8" s="9">
        <f t="shared" si="18"/>
        <v>744</v>
      </c>
      <c r="AS8" s="13">
        <v>53514</v>
      </c>
      <c r="AT8" s="26">
        <v>160</v>
      </c>
      <c r="AU8" s="2">
        <v>140</v>
      </c>
      <c r="AV8" s="2">
        <v>160</v>
      </c>
      <c r="AW8" s="63">
        <f t="shared" si="19"/>
        <v>1</v>
      </c>
      <c r="AY8" s="25"/>
      <c r="AZ8" s="25" t="s">
        <v>41</v>
      </c>
      <c r="BA8" s="2">
        <f t="shared" si="20"/>
        <v>583.70000000000005</v>
      </c>
      <c r="BB8" s="2">
        <f t="shared" si="21"/>
        <v>581.29999999999995</v>
      </c>
      <c r="BC8" s="2">
        <f>'[27]UNIT DATA'!L4</f>
        <v>2.4</v>
      </c>
      <c r="BD8" s="2">
        <f>'[27]UNIT DATA'!M4</f>
        <v>0</v>
      </c>
      <c r="BE8" s="110">
        <f t="shared" si="22"/>
        <v>0</v>
      </c>
      <c r="BF8" s="2">
        <f>'[27]UNIT DATA'!$N4</f>
        <v>0</v>
      </c>
      <c r="BG8" s="110">
        <f t="shared" si="22"/>
        <v>0</v>
      </c>
      <c r="BH8" s="2">
        <f>'[27]UNIT DATA'!$O4</f>
        <v>136.30000000000001</v>
      </c>
      <c r="BI8" s="110">
        <f t="shared" si="23"/>
        <v>0.18930555555555556</v>
      </c>
      <c r="BJ8" s="2">
        <f>'[27]UNIT DATA'!$P4</f>
        <v>0</v>
      </c>
      <c r="BK8" s="110">
        <f t="shared" si="24"/>
        <v>0.8106944444444445</v>
      </c>
      <c r="BL8" s="110">
        <f t="shared" si="25"/>
        <v>0.8106944444444445</v>
      </c>
      <c r="BM8" s="124">
        <f t="shared" si="26"/>
        <v>0</v>
      </c>
      <c r="BN8" s="110">
        <f t="shared" si="27"/>
        <v>0.78626984126984123</v>
      </c>
      <c r="BO8" s="110">
        <f t="shared" si="28"/>
        <v>0</v>
      </c>
      <c r="BP8" s="2">
        <f>'[27]UNIT DATA'!$Q4</f>
        <v>0</v>
      </c>
      <c r="BQ8" s="9">
        <f t="shared" si="29"/>
        <v>720</v>
      </c>
      <c r="BR8" s="39">
        <f>'[27]UNIT DATA'!$F4</f>
        <v>79256</v>
      </c>
      <c r="BS8" s="26">
        <v>160</v>
      </c>
      <c r="BT8" s="2">
        <v>140</v>
      </c>
      <c r="BU8" s="2">
        <f>'[27]UNIT DATA'!$E4</f>
        <v>160</v>
      </c>
      <c r="BV8" s="63">
        <f t="shared" si="30"/>
        <v>1</v>
      </c>
      <c r="BW8" s="63">
        <f>(BE6*$BT6+BE7*$BT7+BE8*$BT8+BE9+$BT9)/397</f>
        <v>0.14484851665267282</v>
      </c>
      <c r="BX8" s="25"/>
      <c r="BY8" s="25" t="s">
        <v>41</v>
      </c>
      <c r="BZ8" s="2">
        <f t="shared" si="31"/>
        <v>722.7</v>
      </c>
      <c r="CA8" s="2">
        <f t="shared" si="32"/>
        <v>722.7</v>
      </c>
      <c r="CB8" s="2">
        <f>'[28]UNIT DATA'!L4</f>
        <v>0</v>
      </c>
      <c r="CC8" s="2">
        <f>'[28]UNIT DATA'!M4</f>
        <v>21.3</v>
      </c>
      <c r="CD8" s="110">
        <f t="shared" si="33"/>
        <v>2.8629032258064516E-2</v>
      </c>
      <c r="CE8" s="2">
        <f>'[28]UNIT DATA'!N4</f>
        <v>0</v>
      </c>
      <c r="CF8" s="110">
        <f t="shared" si="34"/>
        <v>0</v>
      </c>
      <c r="CG8" s="2">
        <f>'[28]UNIT DATA'!O4</f>
        <v>0</v>
      </c>
      <c r="CH8" s="110">
        <f t="shared" si="35"/>
        <v>0</v>
      </c>
      <c r="CI8" s="2">
        <f>'[28]UNIT DATA'!P4</f>
        <v>31.74</v>
      </c>
      <c r="CJ8" s="110">
        <f t="shared" si="36"/>
        <v>0.97137096774193554</v>
      </c>
      <c r="CK8" s="110">
        <f t="shared" si="37"/>
        <v>0.92870967741935484</v>
      </c>
      <c r="CL8" s="124">
        <f t="shared" si="38"/>
        <v>6.8373424085389434E-2</v>
      </c>
      <c r="CM8" s="110">
        <f t="shared" si="39"/>
        <v>0.9078245007680491</v>
      </c>
      <c r="CN8" s="110">
        <f t="shared" si="40"/>
        <v>4.266129032258064E-2</v>
      </c>
      <c r="CO8" s="2">
        <f>'[28]UNIT DATA'!Q4</f>
        <v>2</v>
      </c>
      <c r="CP8" s="9">
        <f t="shared" si="41"/>
        <v>744</v>
      </c>
      <c r="CQ8" s="22">
        <f>'[28]UNIT DATA'!F4</f>
        <v>94559</v>
      </c>
      <c r="CR8" s="26">
        <v>160</v>
      </c>
      <c r="CS8" s="2">
        <v>140</v>
      </c>
      <c r="CT8" s="2">
        <f>'[28]UNIT DATA'!E4</f>
        <v>160</v>
      </c>
      <c r="CU8" s="63">
        <f t="shared" si="42"/>
        <v>1</v>
      </c>
      <c r="CW8" s="25"/>
      <c r="CX8" s="25" t="s">
        <v>41</v>
      </c>
      <c r="CY8" s="2">
        <f t="shared" si="43"/>
        <v>718.5</v>
      </c>
      <c r="CZ8" s="2">
        <f t="shared" si="44"/>
        <v>718.5</v>
      </c>
      <c r="DA8" s="2">
        <f>'[45]UNIT DATA'!L4</f>
        <v>0</v>
      </c>
      <c r="DB8" s="19">
        <f>'[45]UNIT DATA'!M4</f>
        <v>1.5</v>
      </c>
      <c r="DC8" s="2">
        <f t="shared" si="45"/>
        <v>0.20833333333333334</v>
      </c>
      <c r="DD8" s="2">
        <f>'[45]UNIT DATA'!$N4</f>
        <v>0</v>
      </c>
      <c r="DE8" s="2">
        <f t="shared" si="46"/>
        <v>0</v>
      </c>
      <c r="DF8" s="2">
        <f>'[45]UNIT DATA'!$O4</f>
        <v>0</v>
      </c>
      <c r="DG8" s="2">
        <f t="shared" si="47"/>
        <v>0</v>
      </c>
      <c r="DH8" s="2">
        <f>'[45]UNIT DATA'!$P4</f>
        <v>0</v>
      </c>
      <c r="DI8" s="2">
        <f t="shared" si="48"/>
        <v>99.791666666666671</v>
      </c>
      <c r="DJ8" s="2">
        <f t="shared" si="49"/>
        <v>99.791666666666671</v>
      </c>
      <c r="DK8" s="128">
        <f t="shared" si="50"/>
        <v>0.20833333333333334</v>
      </c>
      <c r="DL8" s="2">
        <f t="shared" si="51"/>
        <v>93.206349206349202</v>
      </c>
      <c r="DM8" s="110">
        <f t="shared" si="52"/>
        <v>0</v>
      </c>
      <c r="DN8" s="2">
        <f>'[45]UNIT DATA'!$Q4</f>
        <v>1</v>
      </c>
      <c r="DO8" s="9">
        <f t="shared" si="53"/>
        <v>720</v>
      </c>
      <c r="DP8" s="2">
        <f>'[45]UNIT DATA'!$F4</f>
        <v>93952</v>
      </c>
      <c r="DQ8" s="26">
        <v>160</v>
      </c>
      <c r="DR8" s="2">
        <v>140</v>
      </c>
      <c r="DS8" s="2">
        <f>'[45]UNIT DATA'!$E4</f>
        <v>160</v>
      </c>
      <c r="DT8" s="63">
        <f t="shared" si="54"/>
        <v>100</v>
      </c>
      <c r="DV8" s="25"/>
      <c r="DW8" s="25" t="s">
        <v>41</v>
      </c>
      <c r="EN8" s="9">
        <f t="shared" si="55"/>
        <v>0</v>
      </c>
      <c r="EP8" s="26">
        <v>160</v>
      </c>
      <c r="EQ8" s="2">
        <v>140</v>
      </c>
      <c r="ES8" s="63">
        <f t="shared" si="56"/>
        <v>0</v>
      </c>
      <c r="EU8" s="25"/>
      <c r="EV8" s="25" t="s">
        <v>41</v>
      </c>
      <c r="FM8" s="9">
        <f t="shared" si="57"/>
        <v>0</v>
      </c>
      <c r="FO8" s="26">
        <v>160</v>
      </c>
      <c r="FP8" s="2">
        <v>140</v>
      </c>
      <c r="FR8" s="63">
        <f t="shared" si="58"/>
        <v>0</v>
      </c>
      <c r="FT8" s="25"/>
      <c r="FU8" s="25" t="s">
        <v>41</v>
      </c>
      <c r="GL8" s="9">
        <f t="shared" si="59"/>
        <v>0</v>
      </c>
      <c r="GN8" s="26">
        <v>160</v>
      </c>
      <c r="GO8" s="2">
        <v>140</v>
      </c>
      <c r="GQ8" s="63">
        <f t="shared" si="60"/>
        <v>0</v>
      </c>
      <c r="GS8" s="25"/>
      <c r="GT8" s="25" t="s">
        <v>41</v>
      </c>
      <c r="HK8" s="9">
        <f t="shared" si="61"/>
        <v>0</v>
      </c>
      <c r="HM8" s="26">
        <v>160</v>
      </c>
      <c r="HN8" s="2">
        <v>140</v>
      </c>
      <c r="HP8" s="63">
        <f t="shared" si="62"/>
        <v>0</v>
      </c>
      <c r="HR8" s="25"/>
      <c r="HS8" s="25" t="s">
        <v>41</v>
      </c>
      <c r="IJ8" s="9">
        <f t="shared" si="63"/>
        <v>0</v>
      </c>
      <c r="IL8" s="26">
        <v>160</v>
      </c>
      <c r="IM8" s="2">
        <v>140</v>
      </c>
      <c r="IO8" s="63">
        <f t="shared" si="64"/>
        <v>0</v>
      </c>
      <c r="IQ8" s="25"/>
      <c r="IR8" s="25" t="s">
        <v>41</v>
      </c>
      <c r="JI8" s="9">
        <f t="shared" si="65"/>
        <v>0</v>
      </c>
      <c r="JK8" s="26">
        <v>160</v>
      </c>
      <c r="JL8" s="2">
        <v>140</v>
      </c>
      <c r="JN8" s="63">
        <f t="shared" si="66"/>
        <v>0</v>
      </c>
      <c r="JP8" s="25"/>
      <c r="JQ8" s="25" t="s">
        <v>41</v>
      </c>
      <c r="KH8" s="9">
        <f t="shared" si="67"/>
        <v>0</v>
      </c>
      <c r="KJ8" s="26">
        <v>160</v>
      </c>
      <c r="KK8" s="2">
        <v>140</v>
      </c>
      <c r="KM8" s="63">
        <f t="shared" si="68"/>
        <v>0</v>
      </c>
    </row>
    <row r="9" spans="1:299" ht="14" x14ac:dyDescent="0.35">
      <c r="B9" s="25" t="s">
        <v>42</v>
      </c>
      <c r="C9" s="19">
        <f>$B$4-F9-H9-J9</f>
        <v>0</v>
      </c>
      <c r="D9" s="19">
        <f t="shared" si="69"/>
        <v>0</v>
      </c>
      <c r="E9" s="19">
        <v>0</v>
      </c>
      <c r="F9" s="2">
        <v>0</v>
      </c>
      <c r="G9" s="110">
        <f t="shared" si="2"/>
        <v>0</v>
      </c>
      <c r="H9" s="2">
        <v>744</v>
      </c>
      <c r="I9" s="110">
        <f t="shared" si="2"/>
        <v>1</v>
      </c>
      <c r="J9" s="19">
        <v>0</v>
      </c>
      <c r="K9" s="110">
        <f t="shared" si="3"/>
        <v>0</v>
      </c>
      <c r="L9" s="2">
        <f>'[26]UNIT DATA'!$P$5</f>
        <v>0</v>
      </c>
      <c r="M9" s="110">
        <f t="shared" si="70"/>
        <v>0</v>
      </c>
      <c r="N9" s="110">
        <f t="shared" si="4"/>
        <v>0</v>
      </c>
      <c r="O9" s="124">
        <f t="shared" si="5"/>
        <v>0</v>
      </c>
      <c r="P9" s="110">
        <f t="shared" si="6"/>
        <v>0</v>
      </c>
      <c r="Q9" s="110">
        <f t="shared" si="7"/>
        <v>0</v>
      </c>
      <c r="R9" s="9">
        <v>0</v>
      </c>
      <c r="S9" s="9">
        <f t="shared" si="8"/>
        <v>744</v>
      </c>
      <c r="T9" s="27">
        <v>0</v>
      </c>
      <c r="U9" s="26">
        <v>60</v>
      </c>
      <c r="V9" s="2">
        <v>52</v>
      </c>
      <c r="W9" s="2">
        <v>0</v>
      </c>
      <c r="X9" s="63">
        <f t="shared" si="9"/>
        <v>1</v>
      </c>
      <c r="Y9" s="63">
        <f>(G6*V6+G7*V7+G8*V8+G9*V9)/397</f>
        <v>6.3466590829067471E-2</v>
      </c>
      <c r="AA9" s="25" t="s">
        <v>42</v>
      </c>
      <c r="AB9" s="19">
        <f>$AA$4-AE9-AG9-AI9</f>
        <v>0</v>
      </c>
      <c r="AC9" s="19">
        <f t="shared" si="0"/>
        <v>0</v>
      </c>
      <c r="AD9" s="19">
        <v>0</v>
      </c>
      <c r="AE9" s="19">
        <v>0</v>
      </c>
      <c r="AF9" s="110">
        <f t="shared" si="11"/>
        <v>0</v>
      </c>
      <c r="AG9" s="19">
        <v>744</v>
      </c>
      <c r="AH9" s="110">
        <f t="shared" si="11"/>
        <v>1</v>
      </c>
      <c r="AI9" s="19">
        <v>0</v>
      </c>
      <c r="AJ9" s="110">
        <f t="shared" si="12"/>
        <v>0</v>
      </c>
      <c r="AK9" s="19">
        <v>0</v>
      </c>
      <c r="AL9" s="110">
        <f t="shared" si="13"/>
        <v>0</v>
      </c>
      <c r="AM9" s="110">
        <f t="shared" si="14"/>
        <v>0</v>
      </c>
      <c r="AN9" s="124">
        <f t="shared" si="15"/>
        <v>0</v>
      </c>
      <c r="AO9" s="110">
        <f t="shared" si="16"/>
        <v>0</v>
      </c>
      <c r="AP9" s="110">
        <f t="shared" si="17"/>
        <v>0</v>
      </c>
      <c r="AQ9" s="2">
        <v>0</v>
      </c>
      <c r="AR9" s="9">
        <f t="shared" si="18"/>
        <v>744</v>
      </c>
      <c r="AS9" s="2">
        <v>0</v>
      </c>
      <c r="AT9" s="26">
        <v>60</v>
      </c>
      <c r="AU9" s="2">
        <v>52</v>
      </c>
      <c r="AV9" s="2">
        <v>0</v>
      </c>
      <c r="AW9" s="63">
        <f t="shared" si="19"/>
        <v>1</v>
      </c>
      <c r="AZ9" s="25" t="s">
        <v>42</v>
      </c>
      <c r="BA9" s="2">
        <f>$AZ$4-BD9-BF9-BH9</f>
        <v>0</v>
      </c>
      <c r="BB9" s="2">
        <f>$AZ$4-BC9-BD9-BF9-BH9</f>
        <v>0</v>
      </c>
      <c r="BC9" s="2">
        <f>'[27]UNIT DATA'!L5</f>
        <v>0</v>
      </c>
      <c r="BD9" s="2">
        <f>'[27]UNIT DATA'!M5</f>
        <v>0</v>
      </c>
      <c r="BE9" s="110">
        <f t="shared" si="22"/>
        <v>0</v>
      </c>
      <c r="BF9" s="2">
        <f>'[27]UNIT DATA'!$N5</f>
        <v>720</v>
      </c>
      <c r="BG9" s="110">
        <f t="shared" si="22"/>
        <v>1</v>
      </c>
      <c r="BH9" s="19">
        <f>'[27]UNIT DATA'!$O5</f>
        <v>0</v>
      </c>
      <c r="BI9" s="110">
        <f t="shared" si="23"/>
        <v>0</v>
      </c>
      <c r="BJ9" s="2">
        <f>'[27]UNIT DATA'!$P5</f>
        <v>0</v>
      </c>
      <c r="BK9" s="110">
        <f t="shared" si="24"/>
        <v>0</v>
      </c>
      <c r="BL9" s="110">
        <f t="shared" si="25"/>
        <v>0</v>
      </c>
      <c r="BM9" s="124">
        <f t="shared" si="26"/>
        <v>0</v>
      </c>
      <c r="BN9" s="110">
        <f t="shared" si="27"/>
        <v>0</v>
      </c>
      <c r="BO9" s="110">
        <f t="shared" si="28"/>
        <v>0</v>
      </c>
      <c r="BP9" s="2">
        <f>'[27]UNIT DATA'!$Q5</f>
        <v>0</v>
      </c>
      <c r="BQ9" s="9">
        <f t="shared" si="29"/>
        <v>720</v>
      </c>
      <c r="BR9" s="34">
        <f>'[27]UNIT DATA'!$F5</f>
        <v>0</v>
      </c>
      <c r="BS9" s="26">
        <v>60</v>
      </c>
      <c r="BT9" s="2">
        <v>52</v>
      </c>
      <c r="BU9" s="2">
        <f>'[27]UNIT DATA'!$E5</f>
        <v>0</v>
      </c>
      <c r="BV9" s="63">
        <f t="shared" si="30"/>
        <v>1</v>
      </c>
      <c r="BW9" s="63">
        <f>(BL6*$BT6+BL7*$BT7+BL8*$BT8+BL9+BT9)/397</f>
        <v>0.88270637419535403</v>
      </c>
      <c r="BY9" s="25" t="s">
        <v>42</v>
      </c>
      <c r="BZ9" s="2">
        <f t="shared" si="31"/>
        <v>0</v>
      </c>
      <c r="CA9" s="2">
        <f t="shared" si="32"/>
        <v>0</v>
      </c>
      <c r="CB9" s="2">
        <f>'[28]UNIT DATA'!L5</f>
        <v>0</v>
      </c>
      <c r="CC9" s="2">
        <f>'[28]UNIT DATA'!M5</f>
        <v>0</v>
      </c>
      <c r="CD9" s="110">
        <f t="shared" si="33"/>
        <v>0</v>
      </c>
      <c r="CE9" s="2">
        <f>'[28]UNIT DATA'!N5</f>
        <v>744</v>
      </c>
      <c r="CF9" s="110">
        <f t="shared" si="34"/>
        <v>1</v>
      </c>
      <c r="CG9" s="2">
        <f>'[28]UNIT DATA'!O5</f>
        <v>0</v>
      </c>
      <c r="CH9" s="110">
        <f t="shared" si="35"/>
        <v>0</v>
      </c>
      <c r="CI9" s="2">
        <f>'[28]UNIT DATA'!P5</f>
        <v>0</v>
      </c>
      <c r="CJ9" s="110">
        <f t="shared" si="36"/>
        <v>0</v>
      </c>
      <c r="CK9" s="110">
        <f t="shared" si="37"/>
        <v>0</v>
      </c>
      <c r="CL9" s="124">
        <f t="shared" si="38"/>
        <v>0</v>
      </c>
      <c r="CM9" s="110">
        <f t="shared" si="39"/>
        <v>0</v>
      </c>
      <c r="CN9" s="110">
        <f t="shared" si="40"/>
        <v>0</v>
      </c>
      <c r="CO9" s="2">
        <f>'[28]UNIT DATA'!Q5</f>
        <v>0</v>
      </c>
      <c r="CP9" s="9">
        <f t="shared" si="41"/>
        <v>744</v>
      </c>
      <c r="CQ9" s="2">
        <f>'[28]UNIT DATA'!F5</f>
        <v>0</v>
      </c>
      <c r="CR9" s="26">
        <v>60</v>
      </c>
      <c r="CS9" s="2">
        <v>52</v>
      </c>
      <c r="CT9" s="2">
        <f>'[28]UNIT DATA'!E5</f>
        <v>0</v>
      </c>
      <c r="CU9" s="63">
        <f t="shared" si="42"/>
        <v>1</v>
      </c>
      <c r="CV9" s="110">
        <f>(CK6*CS6+CK7*CS7+CK8*CS8+CK9*CS9)/397</f>
        <v>0.75698149427155281</v>
      </c>
      <c r="CX9" s="25" t="s">
        <v>42</v>
      </c>
      <c r="CY9" s="2">
        <f t="shared" si="43"/>
        <v>0</v>
      </c>
      <c r="CZ9" s="2">
        <f t="shared" si="44"/>
        <v>0</v>
      </c>
      <c r="DA9" s="2">
        <f>'[45]UNIT DATA'!L5</f>
        <v>0</v>
      </c>
      <c r="DB9" s="2">
        <f>'[45]UNIT DATA'!M5</f>
        <v>0</v>
      </c>
      <c r="DC9" s="2">
        <f t="shared" si="45"/>
        <v>0</v>
      </c>
      <c r="DD9" s="2">
        <f>'[45]UNIT DATA'!$N5</f>
        <v>720</v>
      </c>
      <c r="DE9" s="2">
        <f t="shared" si="46"/>
        <v>100</v>
      </c>
      <c r="DF9" s="2">
        <f>'[45]UNIT DATA'!$O5</f>
        <v>0</v>
      </c>
      <c r="DG9" s="2">
        <f t="shared" si="47"/>
        <v>0</v>
      </c>
      <c r="DH9" s="2">
        <f>'[45]UNIT DATA'!$P5</f>
        <v>0</v>
      </c>
      <c r="DI9" s="2">
        <f t="shared" si="48"/>
        <v>0</v>
      </c>
      <c r="DJ9" s="2">
        <f t="shared" si="49"/>
        <v>0</v>
      </c>
      <c r="DK9" s="128">
        <f t="shared" si="50"/>
        <v>0</v>
      </c>
      <c r="DL9" s="2">
        <f t="shared" si="51"/>
        <v>0</v>
      </c>
      <c r="DM9" s="110">
        <f t="shared" si="52"/>
        <v>0</v>
      </c>
      <c r="DN9" s="2">
        <f>'[45]UNIT DATA'!$Q5</f>
        <v>0</v>
      </c>
      <c r="DO9" s="9">
        <f t="shared" si="53"/>
        <v>720</v>
      </c>
      <c r="DP9" s="2">
        <f>'[45]UNIT DATA'!$F5</f>
        <v>0</v>
      </c>
      <c r="DQ9" s="26">
        <v>60</v>
      </c>
      <c r="DR9" s="2">
        <v>52</v>
      </c>
      <c r="DS9" s="2">
        <f>'[45]UNIT DATA'!$E5</f>
        <v>0</v>
      </c>
      <c r="DT9" s="63">
        <f t="shared" si="54"/>
        <v>100</v>
      </c>
      <c r="DW9" s="25" t="s">
        <v>42</v>
      </c>
      <c r="EN9" s="9">
        <f t="shared" si="55"/>
        <v>0</v>
      </c>
      <c r="EP9" s="26">
        <v>60</v>
      </c>
      <c r="EQ9" s="2">
        <v>52</v>
      </c>
      <c r="ES9" s="63">
        <f t="shared" si="56"/>
        <v>0</v>
      </c>
      <c r="EV9" s="25" t="s">
        <v>42</v>
      </c>
      <c r="FM9" s="9">
        <f t="shared" si="57"/>
        <v>0</v>
      </c>
      <c r="FO9" s="26">
        <v>60</v>
      </c>
      <c r="FP9" s="2">
        <v>52</v>
      </c>
      <c r="FR9" s="63">
        <f t="shared" si="58"/>
        <v>0</v>
      </c>
      <c r="FU9" s="25" t="s">
        <v>42</v>
      </c>
      <c r="GL9" s="9">
        <f t="shared" si="59"/>
        <v>0</v>
      </c>
      <c r="GN9" s="26">
        <v>60</v>
      </c>
      <c r="GO9" s="2">
        <v>52</v>
      </c>
      <c r="GQ9" s="63">
        <f t="shared" si="60"/>
        <v>0</v>
      </c>
      <c r="GT9" s="25" t="s">
        <v>42</v>
      </c>
      <c r="HK9" s="9">
        <f t="shared" si="61"/>
        <v>0</v>
      </c>
      <c r="HM9" s="26">
        <v>60</v>
      </c>
      <c r="HN9" s="2">
        <v>52</v>
      </c>
      <c r="HP9" s="63">
        <f t="shared" si="62"/>
        <v>0</v>
      </c>
      <c r="HS9" s="25" t="s">
        <v>42</v>
      </c>
      <c r="IJ9" s="9">
        <f t="shared" si="63"/>
        <v>0</v>
      </c>
      <c r="IL9" s="26">
        <v>60</v>
      </c>
      <c r="IM9" s="2">
        <v>52</v>
      </c>
      <c r="IO9" s="63">
        <f t="shared" si="64"/>
        <v>0</v>
      </c>
      <c r="IR9" s="25" t="s">
        <v>42</v>
      </c>
      <c r="JI9" s="9">
        <f t="shared" si="65"/>
        <v>0</v>
      </c>
      <c r="JK9" s="26">
        <v>60</v>
      </c>
      <c r="JL9" s="2">
        <v>52</v>
      </c>
      <c r="JN9" s="63">
        <f t="shared" si="66"/>
        <v>0</v>
      </c>
      <c r="JQ9" s="25" t="s">
        <v>42</v>
      </c>
      <c r="KH9" s="9">
        <f t="shared" si="67"/>
        <v>0</v>
      </c>
      <c r="KJ9" s="26">
        <v>60</v>
      </c>
      <c r="KK9" s="2">
        <v>52</v>
      </c>
      <c r="KM9" s="63">
        <f t="shared" si="68"/>
        <v>0</v>
      </c>
    </row>
    <row r="10" spans="1:299" ht="14" x14ac:dyDescent="0.35">
      <c r="B10" s="25">
        <v>7</v>
      </c>
      <c r="C10" s="19">
        <f t="shared" si="1"/>
        <v>0</v>
      </c>
      <c r="D10" s="19">
        <f t="shared" si="69"/>
        <v>0</v>
      </c>
      <c r="E10" s="19">
        <v>0</v>
      </c>
      <c r="F10" s="2">
        <v>0</v>
      </c>
      <c r="G10" s="110">
        <f t="shared" si="2"/>
        <v>0</v>
      </c>
      <c r="H10" s="2">
        <v>744</v>
      </c>
      <c r="I10" s="110">
        <f t="shared" si="2"/>
        <v>1</v>
      </c>
      <c r="J10" s="19">
        <v>0</v>
      </c>
      <c r="K10" s="110">
        <f t="shared" si="3"/>
        <v>0</v>
      </c>
      <c r="L10" s="2">
        <f>'[26]UNIT DATA'!$P$6</f>
        <v>0</v>
      </c>
      <c r="M10" s="110">
        <f t="shared" si="70"/>
        <v>0</v>
      </c>
      <c r="N10" s="110">
        <f t="shared" si="4"/>
        <v>0</v>
      </c>
      <c r="O10" s="124">
        <f t="shared" si="5"/>
        <v>0</v>
      </c>
      <c r="P10" s="110">
        <f t="shared" si="6"/>
        <v>0</v>
      </c>
      <c r="Q10" s="110">
        <f t="shared" si="7"/>
        <v>0</v>
      </c>
      <c r="R10" s="9">
        <v>0</v>
      </c>
      <c r="S10" s="9">
        <f t="shared" si="8"/>
        <v>744</v>
      </c>
      <c r="T10" s="27">
        <v>0</v>
      </c>
      <c r="U10" s="26">
        <v>100</v>
      </c>
      <c r="V10" s="2">
        <v>100</v>
      </c>
      <c r="W10" s="2">
        <v>0</v>
      </c>
      <c r="X10" s="63">
        <f t="shared" si="9"/>
        <v>1</v>
      </c>
      <c r="AA10" s="25">
        <v>7</v>
      </c>
      <c r="AB10" s="19">
        <f t="shared" si="10"/>
        <v>0</v>
      </c>
      <c r="AC10" s="19">
        <f t="shared" si="0"/>
        <v>0</v>
      </c>
      <c r="AD10" s="19">
        <v>0</v>
      </c>
      <c r="AE10" s="19">
        <v>0</v>
      </c>
      <c r="AF10" s="110">
        <f t="shared" si="11"/>
        <v>0</v>
      </c>
      <c r="AG10" s="19">
        <v>744</v>
      </c>
      <c r="AH10" s="110">
        <f t="shared" si="11"/>
        <v>1</v>
      </c>
      <c r="AI10" s="19">
        <v>0</v>
      </c>
      <c r="AJ10" s="110">
        <f t="shared" si="12"/>
        <v>0</v>
      </c>
      <c r="AK10" s="19">
        <v>0</v>
      </c>
      <c r="AL10" s="110">
        <f t="shared" si="13"/>
        <v>0</v>
      </c>
      <c r="AM10" s="110">
        <f t="shared" si="14"/>
        <v>0</v>
      </c>
      <c r="AN10" s="124">
        <f t="shared" si="15"/>
        <v>0</v>
      </c>
      <c r="AO10" s="110">
        <f t="shared" si="16"/>
        <v>0</v>
      </c>
      <c r="AP10" s="110">
        <f t="shared" si="17"/>
        <v>0</v>
      </c>
      <c r="AQ10" s="2">
        <v>0</v>
      </c>
      <c r="AR10" s="9">
        <f t="shared" si="18"/>
        <v>744</v>
      </c>
      <c r="AS10" s="2">
        <v>0</v>
      </c>
      <c r="AT10" s="26">
        <v>100</v>
      </c>
      <c r="AU10" s="2">
        <v>100</v>
      </c>
      <c r="AV10" s="2">
        <v>0</v>
      </c>
      <c r="AW10" s="63">
        <f t="shared" si="19"/>
        <v>1</v>
      </c>
      <c r="AX10" s="63">
        <f>(AF6+AU6+AF7*AU7+AF8*AU8+AF9*AU9)/397</f>
        <v>0.56814279136534762</v>
      </c>
      <c r="AZ10" s="25">
        <v>7</v>
      </c>
      <c r="BA10" s="2">
        <f t="shared" si="20"/>
        <v>0</v>
      </c>
      <c r="BB10" s="2">
        <f t="shared" si="21"/>
        <v>0</v>
      </c>
      <c r="BC10" s="2">
        <f>'[27]UNIT DATA'!L6</f>
        <v>0</v>
      </c>
      <c r="BD10" s="2">
        <f>'[27]UNIT DATA'!M6</f>
        <v>0</v>
      </c>
      <c r="BE10" s="110">
        <f t="shared" si="22"/>
        <v>0</v>
      </c>
      <c r="BF10" s="2">
        <f>'[27]UNIT DATA'!$N6</f>
        <v>720</v>
      </c>
      <c r="BG10" s="110">
        <f t="shared" si="22"/>
        <v>1</v>
      </c>
      <c r="BH10" s="19">
        <f>'[27]UNIT DATA'!$O6</f>
        <v>0</v>
      </c>
      <c r="BI10" s="110">
        <f t="shared" si="23"/>
        <v>0</v>
      </c>
      <c r="BJ10" s="2">
        <f>'[27]UNIT DATA'!$P6</f>
        <v>0</v>
      </c>
      <c r="BK10" s="110">
        <f t="shared" si="24"/>
        <v>0</v>
      </c>
      <c r="BL10" s="110">
        <f t="shared" si="25"/>
        <v>0</v>
      </c>
      <c r="BM10" s="124">
        <f t="shared" si="26"/>
        <v>0</v>
      </c>
      <c r="BN10" s="110">
        <f t="shared" si="27"/>
        <v>0</v>
      </c>
      <c r="BO10" s="110">
        <f t="shared" si="28"/>
        <v>0</v>
      </c>
      <c r="BP10" s="2">
        <f>'[27]UNIT DATA'!$Q6</f>
        <v>0</v>
      </c>
      <c r="BQ10" s="9">
        <f t="shared" si="29"/>
        <v>720</v>
      </c>
      <c r="BR10" s="34">
        <f>'[27]UNIT DATA'!$F6</f>
        <v>0</v>
      </c>
      <c r="BS10" s="26">
        <v>100</v>
      </c>
      <c r="BT10" s="2">
        <v>100</v>
      </c>
      <c r="BU10" s="2">
        <f>'[27]UNIT DATA'!$E6</f>
        <v>0</v>
      </c>
      <c r="BV10" s="63">
        <f t="shared" si="30"/>
        <v>1</v>
      </c>
      <c r="BY10" s="25">
        <v>7</v>
      </c>
      <c r="BZ10" s="2">
        <f t="shared" si="31"/>
        <v>0</v>
      </c>
      <c r="CA10" s="2">
        <f t="shared" si="32"/>
        <v>0</v>
      </c>
      <c r="CB10" s="2">
        <f>'[28]UNIT DATA'!L6</f>
        <v>0</v>
      </c>
      <c r="CC10" s="2">
        <f>'[28]UNIT DATA'!M6</f>
        <v>0</v>
      </c>
      <c r="CD10" s="110">
        <f t="shared" si="33"/>
        <v>0</v>
      </c>
      <c r="CE10" s="2">
        <f>'[28]UNIT DATA'!N6</f>
        <v>744</v>
      </c>
      <c r="CF10" s="110">
        <f t="shared" si="34"/>
        <v>1</v>
      </c>
      <c r="CG10" s="2">
        <f>'[28]UNIT DATA'!O6</f>
        <v>0</v>
      </c>
      <c r="CH10" s="110">
        <f t="shared" si="35"/>
        <v>0</v>
      </c>
      <c r="CI10" s="2">
        <f>'[28]UNIT DATA'!P6</f>
        <v>0</v>
      </c>
      <c r="CJ10" s="110">
        <f t="shared" si="36"/>
        <v>0</v>
      </c>
      <c r="CK10" s="110">
        <f t="shared" si="37"/>
        <v>0</v>
      </c>
      <c r="CL10" s="124">
        <f t="shared" si="38"/>
        <v>0</v>
      </c>
      <c r="CM10" s="110">
        <f t="shared" si="39"/>
        <v>0</v>
      </c>
      <c r="CN10" s="110">
        <f t="shared" si="40"/>
        <v>0</v>
      </c>
      <c r="CO10" s="2">
        <f>'[28]UNIT DATA'!Q6</f>
        <v>0</v>
      </c>
      <c r="CP10" s="9">
        <f t="shared" si="41"/>
        <v>744</v>
      </c>
      <c r="CQ10" s="2">
        <f>'[28]UNIT DATA'!F6</f>
        <v>0</v>
      </c>
      <c r="CR10" s="26">
        <v>100</v>
      </c>
      <c r="CS10" s="2">
        <v>100</v>
      </c>
      <c r="CT10" s="2">
        <f>'[28]UNIT DATA'!E6</f>
        <v>0</v>
      </c>
      <c r="CU10" s="63">
        <f t="shared" si="42"/>
        <v>1</v>
      </c>
      <c r="CV10" s="110">
        <f>(CD6*CS6+CD7*CS7+CD8*CS8+CD9*CS9)/397</f>
        <v>7.2546450529508949E-2</v>
      </c>
      <c r="CX10" s="25">
        <v>7</v>
      </c>
      <c r="CY10" s="2">
        <f t="shared" si="43"/>
        <v>0</v>
      </c>
      <c r="CZ10" s="2">
        <f t="shared" si="44"/>
        <v>0</v>
      </c>
      <c r="DA10" s="2">
        <f>'[45]UNIT DATA'!L6</f>
        <v>0</v>
      </c>
      <c r="DB10" s="2">
        <f>'[45]UNIT DATA'!M6</f>
        <v>0</v>
      </c>
      <c r="DC10" s="2">
        <f t="shared" si="45"/>
        <v>0</v>
      </c>
      <c r="DD10" s="2">
        <f>'[45]UNIT DATA'!$N6</f>
        <v>720</v>
      </c>
      <c r="DE10" s="2">
        <f t="shared" si="46"/>
        <v>100</v>
      </c>
      <c r="DF10" s="2">
        <f>'[45]UNIT DATA'!$O6</f>
        <v>0</v>
      </c>
      <c r="DG10" s="2">
        <f t="shared" si="47"/>
        <v>0</v>
      </c>
      <c r="DH10" s="2">
        <f>'[45]UNIT DATA'!$P6</f>
        <v>0</v>
      </c>
      <c r="DI10" s="2">
        <f t="shared" si="48"/>
        <v>0</v>
      </c>
      <c r="DJ10" s="2">
        <f t="shared" si="49"/>
        <v>0</v>
      </c>
      <c r="DK10" s="128">
        <f t="shared" si="50"/>
        <v>0</v>
      </c>
      <c r="DL10" s="2">
        <f t="shared" si="51"/>
        <v>0</v>
      </c>
      <c r="DM10" s="110">
        <f t="shared" si="52"/>
        <v>0</v>
      </c>
      <c r="DN10" s="2">
        <f>'[45]UNIT DATA'!$Q6</f>
        <v>0</v>
      </c>
      <c r="DO10" s="9">
        <f t="shared" si="53"/>
        <v>720</v>
      </c>
      <c r="DP10" s="2">
        <f>'[45]UNIT DATA'!$F6</f>
        <v>0</v>
      </c>
      <c r="DQ10" s="26">
        <v>100</v>
      </c>
      <c r="DR10" s="2">
        <v>100</v>
      </c>
      <c r="DS10" s="2">
        <f>'[45]UNIT DATA'!$E6</f>
        <v>0</v>
      </c>
      <c r="DT10" s="63">
        <f t="shared" si="54"/>
        <v>100</v>
      </c>
      <c r="DW10" s="25">
        <v>7</v>
      </c>
      <c r="EN10" s="9">
        <f t="shared" si="55"/>
        <v>0</v>
      </c>
      <c r="EP10" s="26">
        <v>100</v>
      </c>
      <c r="EQ10" s="2">
        <v>100</v>
      </c>
      <c r="ES10" s="63">
        <f t="shared" si="56"/>
        <v>0</v>
      </c>
      <c r="EV10" s="25">
        <v>7</v>
      </c>
      <c r="FM10" s="9">
        <f t="shared" si="57"/>
        <v>0</v>
      </c>
      <c r="FO10" s="26">
        <v>100</v>
      </c>
      <c r="FP10" s="2">
        <v>100</v>
      </c>
      <c r="FR10" s="63">
        <f t="shared" si="58"/>
        <v>0</v>
      </c>
      <c r="FU10" s="25">
        <v>7</v>
      </c>
      <c r="GL10" s="9">
        <f t="shared" si="59"/>
        <v>0</v>
      </c>
      <c r="GN10" s="26">
        <v>100</v>
      </c>
      <c r="GO10" s="2">
        <v>100</v>
      </c>
      <c r="GQ10" s="63">
        <f t="shared" si="60"/>
        <v>0</v>
      </c>
      <c r="GT10" s="25">
        <v>7</v>
      </c>
      <c r="HK10" s="9">
        <f t="shared" si="61"/>
        <v>0</v>
      </c>
      <c r="HM10" s="26">
        <v>100</v>
      </c>
      <c r="HN10" s="2">
        <v>100</v>
      </c>
      <c r="HP10" s="63">
        <f t="shared" si="62"/>
        <v>0</v>
      </c>
      <c r="HS10" s="25">
        <v>7</v>
      </c>
      <c r="IJ10" s="9">
        <f t="shared" si="63"/>
        <v>0</v>
      </c>
      <c r="IL10" s="26">
        <v>100</v>
      </c>
      <c r="IM10" s="2">
        <v>100</v>
      </c>
      <c r="IO10" s="63">
        <f t="shared" si="64"/>
        <v>0</v>
      </c>
      <c r="IR10" s="25">
        <v>7</v>
      </c>
      <c r="JI10" s="9">
        <f t="shared" si="65"/>
        <v>0</v>
      </c>
      <c r="JK10" s="26">
        <v>100</v>
      </c>
      <c r="JL10" s="2">
        <v>100</v>
      </c>
      <c r="JN10" s="63">
        <f t="shared" si="66"/>
        <v>0</v>
      </c>
      <c r="JQ10" s="25">
        <v>7</v>
      </c>
      <c r="KH10" s="9">
        <f t="shared" si="67"/>
        <v>0</v>
      </c>
      <c r="KJ10" s="26">
        <v>100</v>
      </c>
      <c r="KK10" s="2">
        <v>100</v>
      </c>
      <c r="KM10" s="63">
        <f t="shared" si="68"/>
        <v>0</v>
      </c>
    </row>
    <row r="11" spans="1:299" ht="14" x14ac:dyDescent="0.35">
      <c r="A11" s="25"/>
      <c r="B11" s="25">
        <v>9</v>
      </c>
      <c r="C11" s="19">
        <f t="shared" si="1"/>
        <v>645.69999999999993</v>
      </c>
      <c r="D11" s="19">
        <f>$B$4-E11-F11-H11-J11</f>
        <v>645.69999999999993</v>
      </c>
      <c r="E11" s="19">
        <v>0</v>
      </c>
      <c r="F11" s="19">
        <v>30.7</v>
      </c>
      <c r="G11" s="110">
        <f t="shared" si="2"/>
        <v>4.126344086021505E-2</v>
      </c>
      <c r="H11" s="2">
        <v>0</v>
      </c>
      <c r="I11" s="110">
        <f t="shared" si="2"/>
        <v>0</v>
      </c>
      <c r="J11" s="19">
        <v>67.599999999999994</v>
      </c>
      <c r="K11" s="110">
        <f t="shared" si="3"/>
        <v>9.0860215053763432E-2</v>
      </c>
      <c r="L11" s="19">
        <f>'[26]UNIT DATA'!$P$7</f>
        <v>21.803999999999998</v>
      </c>
      <c r="M11" s="110">
        <f t="shared" si="70"/>
        <v>0.86787634408602143</v>
      </c>
      <c r="N11" s="110">
        <f t="shared" si="4"/>
        <v>0.83856989247311819</v>
      </c>
      <c r="O11" s="124">
        <f t="shared" si="5"/>
        <v>7.5198652542809843E-2</v>
      </c>
      <c r="P11" s="110">
        <f t="shared" si="6"/>
        <v>0.63135752688172042</v>
      </c>
      <c r="Q11" s="110">
        <f t="shared" si="7"/>
        <v>2.9306451612903225E-2</v>
      </c>
      <c r="R11" s="9">
        <v>3</v>
      </c>
      <c r="S11" s="9">
        <f t="shared" si="8"/>
        <v>744</v>
      </c>
      <c r="T11" s="38">
        <v>46973</v>
      </c>
      <c r="U11" s="26">
        <v>100</v>
      </c>
      <c r="V11" s="2">
        <v>100</v>
      </c>
      <c r="W11" s="2">
        <v>57</v>
      </c>
      <c r="X11" s="63">
        <f t="shared" si="9"/>
        <v>0.99999999999999989</v>
      </c>
      <c r="Y11" s="63">
        <f>(N6*V6+N7*V7+N8*V8+N9*V9)/397</f>
        <v>0.75297469935808892</v>
      </c>
      <c r="Z11" s="25"/>
      <c r="AA11" s="25">
        <v>9</v>
      </c>
      <c r="AB11" s="19">
        <f>$AA$4-AE11-AG11-AI11</f>
        <v>730.5</v>
      </c>
      <c r="AC11" s="19">
        <f t="shared" si="0"/>
        <v>730.5</v>
      </c>
      <c r="AD11" s="19">
        <v>0</v>
      </c>
      <c r="AE11" s="19">
        <v>13.5</v>
      </c>
      <c r="AF11" s="110">
        <f t="shared" si="11"/>
        <v>1.8145161290322582E-2</v>
      </c>
      <c r="AG11" s="19">
        <v>0</v>
      </c>
      <c r="AH11" s="110">
        <f t="shared" si="11"/>
        <v>0</v>
      </c>
      <c r="AI11" s="19">
        <v>0</v>
      </c>
      <c r="AJ11" s="110">
        <f t="shared" si="12"/>
        <v>0</v>
      </c>
      <c r="AK11" s="19">
        <v>0</v>
      </c>
      <c r="AL11" s="110">
        <f t="shared" si="13"/>
        <v>0.98185483870967738</v>
      </c>
      <c r="AM11" s="110">
        <f t="shared" si="14"/>
        <v>0.98185483870967738</v>
      </c>
      <c r="AN11" s="124">
        <f t="shared" si="15"/>
        <v>1.8145161290322582E-2</v>
      </c>
      <c r="AO11" s="110">
        <f t="shared" si="16"/>
        <v>0.74169354838709678</v>
      </c>
      <c r="AP11" s="110">
        <f t="shared" si="17"/>
        <v>0</v>
      </c>
      <c r="AQ11" s="2">
        <v>1</v>
      </c>
      <c r="AR11" s="9">
        <f t="shared" si="18"/>
        <v>744</v>
      </c>
      <c r="AS11" s="13">
        <v>55182</v>
      </c>
      <c r="AT11" s="26">
        <v>100</v>
      </c>
      <c r="AU11" s="2">
        <v>100</v>
      </c>
      <c r="AV11" s="2">
        <v>93</v>
      </c>
      <c r="AW11" s="63">
        <f t="shared" si="19"/>
        <v>1</v>
      </c>
      <c r="AX11" s="63">
        <f>(AM6*AU6+AM7*AU7+AM8*AU8+AM9*AU9)/397</f>
        <v>0.63225603315186474</v>
      </c>
      <c r="AY11" s="25"/>
      <c r="AZ11" s="25">
        <v>9</v>
      </c>
      <c r="BA11" s="2">
        <f t="shared" si="20"/>
        <v>623.04999999999995</v>
      </c>
      <c r="BB11" s="2">
        <f t="shared" si="21"/>
        <v>623.04999999999995</v>
      </c>
      <c r="BC11" s="2">
        <f>'[27]UNIT DATA'!L7</f>
        <v>0</v>
      </c>
      <c r="BD11" s="2">
        <f>'[27]UNIT DATA'!M7</f>
        <v>96.95</v>
      </c>
      <c r="BE11" s="110">
        <f t="shared" si="22"/>
        <v>0.13465277777777779</v>
      </c>
      <c r="BF11" s="2">
        <f>'[27]UNIT DATA'!$N7</f>
        <v>0</v>
      </c>
      <c r="BG11" s="110">
        <f t="shared" si="22"/>
        <v>0</v>
      </c>
      <c r="BH11" s="19">
        <f>'[27]UNIT DATA'!$O7</f>
        <v>0</v>
      </c>
      <c r="BI11" s="110">
        <f t="shared" si="23"/>
        <v>0</v>
      </c>
      <c r="BJ11" s="2">
        <f>'[27]UNIT DATA'!$P7</f>
        <v>42.48</v>
      </c>
      <c r="BK11" s="110">
        <f t="shared" si="24"/>
        <v>0.86534722222222216</v>
      </c>
      <c r="BL11" s="110">
        <f t="shared" si="25"/>
        <v>0.8063472222222221</v>
      </c>
      <c r="BM11" s="124">
        <f t="shared" si="26"/>
        <v>0.18286381282131992</v>
      </c>
      <c r="BN11" s="110">
        <f t="shared" si="27"/>
        <v>0.59138888888888885</v>
      </c>
      <c r="BO11" s="110">
        <f t="shared" si="28"/>
        <v>5.8999999999999997E-2</v>
      </c>
      <c r="BP11" s="2">
        <f>'[27]UNIT DATA'!$Q7</f>
        <v>1</v>
      </c>
      <c r="BQ11" s="9">
        <f t="shared" si="29"/>
        <v>720</v>
      </c>
      <c r="BR11" s="39">
        <f>'[27]UNIT DATA'!$F7</f>
        <v>42580</v>
      </c>
      <c r="BS11" s="26">
        <v>100</v>
      </c>
      <c r="BT11" s="2">
        <v>100</v>
      </c>
      <c r="BU11" s="2">
        <f>'[27]UNIT DATA'!$E7</f>
        <v>81</v>
      </c>
      <c r="BV11" s="63">
        <f t="shared" si="30"/>
        <v>0.99999999999999978</v>
      </c>
      <c r="BW11" s="63">
        <f>(BE10*$BT10+BE11*$BT11)/200</f>
        <v>6.7326388888888894E-2</v>
      </c>
      <c r="BX11" s="25"/>
      <c r="BY11" s="25">
        <v>9</v>
      </c>
      <c r="BZ11" s="2">
        <f t="shared" si="31"/>
        <v>744</v>
      </c>
      <c r="CA11" s="2">
        <f t="shared" si="32"/>
        <v>744</v>
      </c>
      <c r="CB11" s="2">
        <f>'[28]UNIT DATA'!L7</f>
        <v>0</v>
      </c>
      <c r="CC11" s="2">
        <f>'[28]UNIT DATA'!M7</f>
        <v>0</v>
      </c>
      <c r="CD11" s="110">
        <f t="shared" si="33"/>
        <v>0</v>
      </c>
      <c r="CE11" s="2">
        <f>'[28]UNIT DATA'!N7</f>
        <v>0</v>
      </c>
      <c r="CF11" s="110">
        <f t="shared" si="34"/>
        <v>0</v>
      </c>
      <c r="CG11" s="2">
        <f>'[28]UNIT DATA'!O7</f>
        <v>0</v>
      </c>
      <c r="CH11" s="110">
        <f t="shared" si="35"/>
        <v>0</v>
      </c>
      <c r="CI11" s="2">
        <f>'[28]UNIT DATA'!P7</f>
        <v>137.29</v>
      </c>
      <c r="CJ11" s="110">
        <f t="shared" si="36"/>
        <v>1</v>
      </c>
      <c r="CK11" s="110">
        <f t="shared" si="37"/>
        <v>0.81547043010752696</v>
      </c>
      <c r="CL11" s="124">
        <f t="shared" si="38"/>
        <v>0.15578299992057099</v>
      </c>
      <c r="CM11" s="110">
        <f t="shared" si="39"/>
        <v>0.74525537634408601</v>
      </c>
      <c r="CN11" s="110">
        <f t="shared" si="40"/>
        <v>0.1845295698924731</v>
      </c>
      <c r="CO11" s="2">
        <f>'[28]UNIT DATA'!Q7</f>
        <v>0</v>
      </c>
      <c r="CP11" s="9">
        <f t="shared" si="41"/>
        <v>744</v>
      </c>
      <c r="CQ11" s="22">
        <f>'[28]UNIT DATA'!F7</f>
        <v>55447</v>
      </c>
      <c r="CR11" s="26">
        <v>100</v>
      </c>
      <c r="CS11" s="2">
        <v>100</v>
      </c>
      <c r="CT11" s="2">
        <f>'[28]UNIT DATA'!E7</f>
        <v>82</v>
      </c>
      <c r="CU11" s="63">
        <f t="shared" si="42"/>
        <v>1</v>
      </c>
      <c r="CV11" s="110">
        <f>(CK10*CS10+CK11*CS11)/200</f>
        <v>0.40773521505376353</v>
      </c>
      <c r="CW11" s="25"/>
      <c r="CX11" s="25">
        <v>9</v>
      </c>
      <c r="CY11" s="2">
        <f t="shared" si="43"/>
        <v>720</v>
      </c>
      <c r="CZ11" s="2">
        <f t="shared" si="44"/>
        <v>720</v>
      </c>
      <c r="DA11" s="2">
        <f>'[45]UNIT DATA'!L7</f>
        <v>0</v>
      </c>
      <c r="DB11" s="2">
        <f>'[45]UNIT DATA'!M7</f>
        <v>0</v>
      </c>
      <c r="DC11" s="2">
        <f t="shared" si="45"/>
        <v>0</v>
      </c>
      <c r="DD11" s="2">
        <f>'[45]UNIT DATA'!$N7</f>
        <v>0</v>
      </c>
      <c r="DE11" s="2">
        <f t="shared" si="46"/>
        <v>0</v>
      </c>
      <c r="DF11" s="2">
        <f>'[45]UNIT DATA'!$O7</f>
        <v>0</v>
      </c>
      <c r="DG11" s="2">
        <f t="shared" si="47"/>
        <v>0</v>
      </c>
      <c r="DH11" s="19">
        <f>'[45]UNIT DATA'!$P7</f>
        <v>129.6</v>
      </c>
      <c r="DI11" s="2">
        <f t="shared" si="48"/>
        <v>100</v>
      </c>
      <c r="DJ11" s="2">
        <f t="shared" si="49"/>
        <v>82</v>
      </c>
      <c r="DK11" s="128">
        <f t="shared" si="50"/>
        <v>15.254237288135592</v>
      </c>
      <c r="DL11" s="2">
        <f t="shared" si="51"/>
        <v>71.022222222222226</v>
      </c>
      <c r="DM11" s="110">
        <f t="shared" si="52"/>
        <v>0.18</v>
      </c>
      <c r="DN11" s="2">
        <f>'[45]UNIT DATA'!$Q7</f>
        <v>0</v>
      </c>
      <c r="DO11" s="9">
        <f t="shared" si="53"/>
        <v>720</v>
      </c>
      <c r="DP11" s="2">
        <f>'[45]UNIT DATA'!$F7</f>
        <v>51136</v>
      </c>
      <c r="DQ11" s="26">
        <v>100</v>
      </c>
      <c r="DR11" s="2">
        <v>100</v>
      </c>
      <c r="DS11" s="2">
        <f>'[45]UNIT DATA'!$E7</f>
        <v>82</v>
      </c>
      <c r="DT11" s="63">
        <f t="shared" si="54"/>
        <v>82.18</v>
      </c>
      <c r="DV11" s="25"/>
      <c r="DW11" s="25">
        <v>9</v>
      </c>
      <c r="EN11" s="9">
        <f t="shared" si="55"/>
        <v>0</v>
      </c>
      <c r="EP11" s="26">
        <v>100</v>
      </c>
      <c r="EQ11" s="2">
        <v>100</v>
      </c>
      <c r="ES11" s="63">
        <f t="shared" si="56"/>
        <v>0</v>
      </c>
      <c r="EU11" s="25"/>
      <c r="EV11" s="25">
        <v>9</v>
      </c>
      <c r="FM11" s="9">
        <f t="shared" si="57"/>
        <v>0</v>
      </c>
      <c r="FO11" s="26">
        <v>100</v>
      </c>
      <c r="FP11" s="2">
        <v>100</v>
      </c>
      <c r="FR11" s="63">
        <f t="shared" si="58"/>
        <v>0</v>
      </c>
      <c r="FT11" s="25"/>
      <c r="FU11" s="25">
        <v>9</v>
      </c>
      <c r="GL11" s="9">
        <f t="shared" si="59"/>
        <v>0</v>
      </c>
      <c r="GN11" s="26">
        <v>100</v>
      </c>
      <c r="GO11" s="2">
        <v>100</v>
      </c>
      <c r="GQ11" s="63">
        <f t="shared" si="60"/>
        <v>0</v>
      </c>
      <c r="GS11" s="25"/>
      <c r="GT11" s="25">
        <v>9</v>
      </c>
      <c r="HK11" s="9">
        <f t="shared" si="61"/>
        <v>0</v>
      </c>
      <c r="HM11" s="26">
        <v>100</v>
      </c>
      <c r="HN11" s="2">
        <v>100</v>
      </c>
      <c r="HP11" s="63">
        <f t="shared" si="62"/>
        <v>0</v>
      </c>
      <c r="HR11" s="25"/>
      <c r="HS11" s="25">
        <v>9</v>
      </c>
      <c r="IJ11" s="9">
        <f t="shared" si="63"/>
        <v>0</v>
      </c>
      <c r="IL11" s="26">
        <v>100</v>
      </c>
      <c r="IM11" s="2">
        <v>100</v>
      </c>
      <c r="IO11" s="63">
        <f t="shared" si="64"/>
        <v>0</v>
      </c>
      <c r="IQ11" s="25"/>
      <c r="IR11" s="25">
        <v>9</v>
      </c>
      <c r="JI11" s="9">
        <f t="shared" si="65"/>
        <v>0</v>
      </c>
      <c r="JK11" s="26">
        <v>100</v>
      </c>
      <c r="JL11" s="2">
        <v>100</v>
      </c>
      <c r="JN11" s="63">
        <f t="shared" si="66"/>
        <v>0</v>
      </c>
      <c r="JP11" s="25"/>
      <c r="JQ11" s="25">
        <v>9</v>
      </c>
      <c r="KH11" s="9">
        <f t="shared" si="67"/>
        <v>0</v>
      </c>
      <c r="KJ11" s="26">
        <v>100</v>
      </c>
      <c r="KK11" s="2">
        <v>100</v>
      </c>
      <c r="KM11" s="63">
        <f t="shared" si="68"/>
        <v>0</v>
      </c>
    </row>
    <row r="12" spans="1:299" ht="14" hidden="1" x14ac:dyDescent="0.35">
      <c r="A12" s="25"/>
      <c r="B12" s="28" t="s">
        <v>45</v>
      </c>
      <c r="C12" s="30">
        <f>SUM(C6:C11)</f>
        <v>2707.1</v>
      </c>
      <c r="D12" s="30">
        <f t="shared" ref="D12:H12" si="71">SUM(D6:D11)</f>
        <v>2647</v>
      </c>
      <c r="E12" s="30">
        <f>SUM(E6:E11)</f>
        <v>60.1</v>
      </c>
      <c r="F12" s="30">
        <f t="shared" si="71"/>
        <v>164.6</v>
      </c>
      <c r="G12" s="125">
        <f>(G6*V6+G7*V7+G8*V8+G9*V9+G10*V10+G11*V11)/V12</f>
        <v>4.9116550494407524E-2</v>
      </c>
      <c r="H12" s="29">
        <f t="shared" si="71"/>
        <v>1488</v>
      </c>
      <c r="I12" s="125">
        <f>(I6*V6+I7*V7+I8*V8+I9*V9+I10*V10+I11*V11)/V12</f>
        <v>0.25460636515912899</v>
      </c>
      <c r="J12" s="30">
        <f>SUM(J6:J11)</f>
        <v>104.3</v>
      </c>
      <c r="K12" s="125">
        <f>(K6*V6+K7*V7+K8*V8+K9*V9+K10*V10+K11*V11)/V12</f>
        <v>2.3518128275787541E-2</v>
      </c>
      <c r="L12" s="29">
        <f>SUM(L6:L11)</f>
        <v>131.31</v>
      </c>
      <c r="M12" s="125">
        <f>(M6*V6+M7*V7+M8*V8+M9*V9+M10*V10+M11*V11)/V12</f>
        <v>0.67275895607067593</v>
      </c>
      <c r="N12" s="122">
        <f>(N6*U6+N7*U7+N8*U8+N9*U9+N10*U10+N11*U11)/U12</f>
        <v>0.64478146001344094</v>
      </c>
      <c r="O12" s="122">
        <f>(O6*V6+O7*V7+O8*V8+O9*V9+O10*V10+O11*V11)/V12</f>
        <v>8.3796562113187284E-2</v>
      </c>
      <c r="P12" s="122">
        <f>(P6*V6+P7*V7+P8*V8+P9*V9+P10*V10+P11*V11)/V12</f>
        <v>0.55787224653734624</v>
      </c>
      <c r="Q12" s="122">
        <f>(Q6*V6+Q7*V7+Q8*V8+Q9*V9+Q10*V10+Q11*V11)/V12</f>
        <v>3.1573118729849969E-2</v>
      </c>
      <c r="R12" s="23">
        <f t="shared" ref="R12:W12" si="72">SUM(R6:R11)</f>
        <v>11</v>
      </c>
      <c r="S12" s="52">
        <f t="shared" si="72"/>
        <v>4464</v>
      </c>
      <c r="T12" s="40">
        <f t="shared" si="72"/>
        <v>247789</v>
      </c>
      <c r="U12" s="31">
        <f t="shared" si="72"/>
        <v>640</v>
      </c>
      <c r="V12" s="31">
        <f t="shared" si="72"/>
        <v>597</v>
      </c>
      <c r="W12" s="31">
        <f t="shared" si="72"/>
        <v>426</v>
      </c>
      <c r="X12" s="63"/>
      <c r="Y12" s="63">
        <f>(N10*V10+N11*V11)/200</f>
        <v>0.4192849462365591</v>
      </c>
      <c r="Z12" s="25"/>
      <c r="AA12" s="28" t="s">
        <v>45</v>
      </c>
      <c r="AB12" s="51">
        <f>SUM(AB6:AB11)</f>
        <v>2415.1000000000004</v>
      </c>
      <c r="AC12" s="51">
        <f t="shared" ref="AC12" si="73">SUM(AC6:AC11)</f>
        <v>2355</v>
      </c>
      <c r="AD12" s="30">
        <f>SUM(AD6:AD11)</f>
        <v>60.1</v>
      </c>
      <c r="AE12" s="30">
        <f>SUM(AE6:AE11)</f>
        <v>402.90000000000003</v>
      </c>
      <c r="AF12" s="125">
        <f>(AF6*$AU$6+AF7*$AU$7+AF8*$AU$8+AF9*$AU$9+AF10*$AU$10+AF11*$AU$11)/$AU$12</f>
        <v>0.12456818140883631</v>
      </c>
      <c r="AG12" s="51">
        <f t="shared" ref="AG12" si="74">SUM(AG6:AG11)</f>
        <v>1488</v>
      </c>
      <c r="AH12" s="125">
        <f>(AH6*$AU$6+AH7*$AU$7+AH8*$AU$8+AH9*$AU$9+AH10*$AU$10+AH11*$AU$11)/$AU$12</f>
        <v>0.25460636515912899</v>
      </c>
      <c r="AI12" s="30">
        <f>SUM(AI6:AI11)</f>
        <v>158</v>
      </c>
      <c r="AJ12" s="125">
        <f>(AJ6*$AU$6+AJ7*$AU$7+AJ8*$AU$8+AJ9*$AU$9+AJ10*$AU$10+AJ11*$AU$11)/$AU$12</f>
        <v>3.5915689558905638E-2</v>
      </c>
      <c r="AK12" s="30">
        <f>SUM(AK6:AK11)</f>
        <v>0</v>
      </c>
      <c r="AL12" s="125">
        <f>(AL6*$AU$6+AL7*$AU$7+AL8*$AU$8+AL9*$AU$9+AL10*$AU$10+AL11*$AU$11)/$AU$12</f>
        <v>0.5849097638731291</v>
      </c>
      <c r="AM12" s="125">
        <f>(AM6*$AU$6+AM7*$AU$7+AM8*$AU$8+AM9*$AU$9+AM10*$AU$10+AM11*$AU$11)/$AU$12</f>
        <v>0.5849097638731291</v>
      </c>
      <c r="AN12" s="125">
        <f>(AN6*$AU$6+AN7*$AU$7+AN8*$AU$8+AN9*$AU$9+AN10*$AU$10+AN11*$AU$11)/$AU$12</f>
        <v>0.13527290476058182</v>
      </c>
      <c r="AO12" s="125">
        <f>(AO6*$AU$6+AO7*$AU$7+AO8*$AU$8+AO9*$AU$9+AO10*$AU$10+AO11*$AU$11)/$AU$12</f>
        <v>0.49655310603195196</v>
      </c>
      <c r="AP12" s="125">
        <f>(AP6*$AU$6+AP7*$AU$7+AP8*$AU$8+AP9*$AU$9+AP10*$AU$10+AP11*$AU$11)/$AU$12</f>
        <v>0</v>
      </c>
      <c r="AQ12" s="31">
        <f t="shared" ref="AQ12:AV12" si="75">SUM(AQ6:AQ11)</f>
        <v>5</v>
      </c>
      <c r="AR12" s="72">
        <f t="shared" si="75"/>
        <v>4464</v>
      </c>
      <c r="AS12" s="72">
        <f t="shared" si="75"/>
        <v>220553</v>
      </c>
      <c r="AT12" s="31">
        <f t="shared" si="75"/>
        <v>640</v>
      </c>
      <c r="AU12" s="31">
        <f t="shared" si="75"/>
        <v>597</v>
      </c>
      <c r="AV12" s="31">
        <f t="shared" si="75"/>
        <v>457</v>
      </c>
      <c r="AX12" s="63">
        <f>(AM10*AT10+AM11*AT11)/200</f>
        <v>0.49092741935483875</v>
      </c>
      <c r="AY12" s="25"/>
      <c r="AZ12" s="28" t="s">
        <v>45</v>
      </c>
      <c r="BA12" s="51">
        <f>SUM(BA6:BA11)</f>
        <v>2497.48</v>
      </c>
      <c r="BB12" s="51">
        <f t="shared" ref="BB12" si="76">SUM(BB6:BB11)</f>
        <v>2495.08</v>
      </c>
      <c r="BC12" s="30">
        <f>SUM(BC6:BC11)</f>
        <v>2.4</v>
      </c>
      <c r="BD12" s="30">
        <f>SUM(BD6:BD11)</f>
        <v>136.85</v>
      </c>
      <c r="BE12" s="111">
        <f>(BE6*$BT6+BE7*$BT7+BE8*$BT8+BE9*$BT9+BE10*$BT10+BE11*$BT11)/$BT12</f>
        <v>3.1775777033314724E-2</v>
      </c>
      <c r="BF12" s="14">
        <f>SUM(BF6:BF11)</f>
        <v>1440</v>
      </c>
      <c r="BG12" s="111">
        <f>(BG6*$BT6+BG7*$BT7+BG8*$BT8+BG9*$BT9+BG10*$BT10+BG11*$BT11)/$BT12</f>
        <v>0.25460636515912899</v>
      </c>
      <c r="BH12" s="11">
        <f>SUM(BH6:BH11)</f>
        <v>245.67000000000002</v>
      </c>
      <c r="BI12" s="111">
        <f>(BI6*$BT6+BI7*$BT7+BI8*$BT8+BI9*$BT9+BI10*$BT10+BI11*$BT11)/$BT12</f>
        <v>6.8778405918481306E-2</v>
      </c>
      <c r="BJ12" s="11">
        <f>SUM(BJ6:BJ11)</f>
        <v>42.48</v>
      </c>
      <c r="BK12" s="111">
        <f>(BK6*$BT6+BK7*$BT7+BK8*$BT8+BK9*$BT9+BK10*$BT10+BK11*$BT11)/$BT12</f>
        <v>0.64483945188907499</v>
      </c>
      <c r="BL12" s="111">
        <f>(BL6*$BT6+BL7*$BT7+BL8*$BT8+BL9*$BT9+BL10*$BT10+BL11*$BT11)/$BT12</f>
        <v>0.63495670482039823</v>
      </c>
      <c r="BM12" s="111">
        <f t="shared" ref="BM12:BO12" si="77">(BM6*$BT6+BM7*$BT7+BM8*$BT8+BM9*$BT9+BM10*$BT10+BM11*$BT11)/$BT12</f>
        <v>4.0562379656423841E-2</v>
      </c>
      <c r="BN12" s="111">
        <f t="shared" si="77"/>
        <v>0.54717569328122095</v>
      </c>
      <c r="BO12" s="111">
        <f t="shared" si="77"/>
        <v>9.8827470686767161E-3</v>
      </c>
      <c r="BP12" s="31">
        <f t="shared" ref="BP12:BU12" si="78">SUM(BP6:BP11)</f>
        <v>3</v>
      </c>
      <c r="BQ12" s="72">
        <f t="shared" si="78"/>
        <v>4320</v>
      </c>
      <c r="BR12" s="41">
        <f t="shared" si="78"/>
        <v>235198</v>
      </c>
      <c r="BS12" s="31">
        <f t="shared" si="78"/>
        <v>640</v>
      </c>
      <c r="BT12" s="31">
        <f t="shared" si="78"/>
        <v>597</v>
      </c>
      <c r="BU12" s="31">
        <f t="shared" si="78"/>
        <v>441</v>
      </c>
      <c r="BW12" s="63">
        <f>(BL10*$BT10+BL11*$BT11)/200</f>
        <v>0.40317361111111105</v>
      </c>
      <c r="BX12" s="25"/>
      <c r="BY12" s="28" t="s">
        <v>45</v>
      </c>
      <c r="BZ12" s="72">
        <f>SUM(BZ6:BZ11)</f>
        <v>2770.7</v>
      </c>
      <c r="CA12" s="72">
        <f t="shared" ref="CA12" si="79">SUM(CA6:CA11)</f>
        <v>2770.7</v>
      </c>
      <c r="CB12" s="30">
        <f>SUM(CB6:CB11)</f>
        <v>0</v>
      </c>
      <c r="CC12" s="30">
        <f>SUM(CC6:CC11)</f>
        <v>205.3</v>
      </c>
      <c r="CD12" s="111">
        <f>(CD6*$CS6+CD7*$CS7+CD8*$CS8+CD9*$CS9+CD10*$CS10+CD11*$CS11)/$CS12</f>
        <v>4.8242782010410476E-2</v>
      </c>
      <c r="CE12" s="31">
        <f>SUM(CE6:CE11)</f>
        <v>1488</v>
      </c>
      <c r="CF12" s="111">
        <f>(CF6*$CS6+CF7*$CS7+CF8*$CS8+CF9*$CS9+CF10*$CS10+CF11*$CS11)/$CS12</f>
        <v>0.25460636515912899</v>
      </c>
      <c r="CG12" s="30">
        <f>SUM(CG6:CG11)</f>
        <v>0</v>
      </c>
      <c r="CH12" s="111">
        <f>(CH6*$CS6+CH7*$CS7+CH8*$CS8+CH9*$CS9+CH10*$CS10+CH11*$CS11)/$CS12</f>
        <v>0</v>
      </c>
      <c r="CI12" s="30">
        <f>SUM(CI6:CI11)</f>
        <v>237.98</v>
      </c>
      <c r="CJ12" s="111">
        <f>(CJ6*$CS6+CJ7*$CS7+CJ8*$CS8+CJ9*$CS9+CJ10*$CS10+CJ11*$CS11)/$CS12</f>
        <v>0.69715085283046052</v>
      </c>
      <c r="CK12" s="111">
        <f>(CK6*$CS6+CK7*$CS7+CK8*$CS8+CK9*$CS9+CK10*$CS10+CK11*$CS11)/$CS12</f>
        <v>0.63998106572287972</v>
      </c>
      <c r="CL12" s="111">
        <f>(CL6*$CS6+CL7*$CS7+CL8*$CS8+CL9*$CS9+CL10*$CS10+CL11*$CS11)/$CS12</f>
        <v>9.7303275829722119E-2</v>
      </c>
      <c r="CM12" s="111">
        <f>(CM6*$CS6+CM7*$CS7+CM8*$CS8+CM9*$CS9+CM10*$CS10+CM11*$CS11)/$CS12</f>
        <v>0.59157120729093493</v>
      </c>
      <c r="CN12" s="111">
        <f>(CN6*$CS6+CN7*$CS7+CN8*$CS8+CN9*$CS9+CN10*$CS10+CN11*$CS11)/$CS12</f>
        <v>5.7169787107580909E-2</v>
      </c>
      <c r="CO12" s="31">
        <f>SUM(CO6:CO11)</f>
        <v>5</v>
      </c>
      <c r="CP12" s="52">
        <f>SUM(CP6:CP11)</f>
        <v>4464</v>
      </c>
      <c r="CQ12" s="51">
        <f>SUM(CQ6:CQ11)</f>
        <v>262757</v>
      </c>
      <c r="CR12" s="32">
        <f>SUM(CR6:CR11)</f>
        <v>640</v>
      </c>
      <c r="CS12" s="32">
        <v>597</v>
      </c>
      <c r="CT12" s="31">
        <f>SUM(CT6:CT11)</f>
        <v>442</v>
      </c>
      <c r="CW12" s="25"/>
      <c r="CX12" s="28" t="s">
        <v>45</v>
      </c>
      <c r="CY12" s="51">
        <f>SUM(CY6:CY11)</f>
        <v>2296.1</v>
      </c>
      <c r="CZ12" s="51">
        <f t="shared" ref="CZ12" si="80">SUM(CZ6:CZ11)</f>
        <v>2296.1</v>
      </c>
      <c r="DA12" s="30">
        <f>SUM(DA6:DA11)</f>
        <v>0</v>
      </c>
      <c r="DB12" s="11">
        <f>SUM(DB6:DB11)</f>
        <v>530</v>
      </c>
      <c r="DC12" s="2">
        <f t="shared" si="45"/>
        <v>73.611111111111114</v>
      </c>
      <c r="DD12" s="52">
        <f>SUM(DD6:DD11)</f>
        <v>1440</v>
      </c>
      <c r="DE12" s="2">
        <f t="shared" si="46"/>
        <v>200</v>
      </c>
      <c r="DF12" s="11">
        <f>SUM(DF6:DF11)</f>
        <v>53.900000000000006</v>
      </c>
      <c r="DG12" s="2">
        <f t="shared" si="47"/>
        <v>7.4861111111111116</v>
      </c>
      <c r="DH12" s="11">
        <f>SUM(DH6:DH11)</f>
        <v>137.56</v>
      </c>
      <c r="DI12" s="2">
        <f t="shared" si="48"/>
        <v>318.90277777777777</v>
      </c>
      <c r="DJ12" s="2">
        <f t="shared" si="49"/>
        <v>299.79722222222222</v>
      </c>
      <c r="DK12" s="128">
        <f t="shared" si="50"/>
        <v>22.524851028795474</v>
      </c>
      <c r="DL12" s="2">
        <f t="shared" si="51"/>
        <v>51.117159873441274</v>
      </c>
      <c r="DM12" s="111">
        <f t="shared" ref="DM12" si="81">(DM6*$DR6+DM7*$DR7+DM8*$DR8+DM9*$DR9+DM10*$DR10+DM11*$DR11)/$DR12</f>
        <v>3.2984087102177553E-2</v>
      </c>
      <c r="DN12" s="31">
        <f>SUM(DN6:DN11)</f>
        <v>3</v>
      </c>
      <c r="DO12" s="72">
        <f>SUM(DO6:DO11)</f>
        <v>4320</v>
      </c>
      <c r="DP12" s="72">
        <f>SUM(DP6:DP11)</f>
        <v>219722</v>
      </c>
      <c r="DQ12" s="31">
        <f>SUM(DQ6:DQ11)</f>
        <v>640</v>
      </c>
      <c r="DR12" s="31">
        <v>597</v>
      </c>
      <c r="DS12" s="31">
        <f>SUM(DS6:DS11)</f>
        <v>447</v>
      </c>
      <c r="DV12" s="25"/>
      <c r="DW12" s="28" t="s">
        <v>45</v>
      </c>
      <c r="DX12" s="51">
        <f>SUM(DX6:DX11)</f>
        <v>0</v>
      </c>
      <c r="DY12" s="51">
        <f t="shared" ref="DY12" si="82">SUM(DY6:DY11)</f>
        <v>0</v>
      </c>
      <c r="DZ12" s="30">
        <f>SUM(DZ6:DZ11)</f>
        <v>0</v>
      </c>
      <c r="EA12" s="30">
        <f>SUM(EA6:EA11)</f>
        <v>0</v>
      </c>
      <c r="EN12" s="72">
        <f>SUM(EN6:EN11)</f>
        <v>0</v>
      </c>
      <c r="EP12" s="31">
        <f>SUM(EP6:EP11)</f>
        <v>640</v>
      </c>
      <c r="EQ12" s="31">
        <v>597</v>
      </c>
      <c r="EU12" s="25"/>
      <c r="EV12" s="28" t="s">
        <v>45</v>
      </c>
      <c r="EW12" s="51">
        <f>SUM(EW6:EW11)</f>
        <v>0</v>
      </c>
      <c r="EX12" s="51">
        <f t="shared" ref="EX12" si="83">SUM(EX6:EX11)</f>
        <v>0</v>
      </c>
      <c r="EY12" s="30">
        <f>SUM(EY6:EY11)</f>
        <v>0</v>
      </c>
      <c r="EZ12" s="30">
        <f>SUM(EZ6:EZ11)</f>
        <v>0</v>
      </c>
      <c r="FM12" s="72">
        <f>SUM(FM6:FM11)</f>
        <v>0</v>
      </c>
      <c r="FO12" s="31">
        <f>SUM(FO6:FO11)</f>
        <v>640</v>
      </c>
      <c r="FP12" s="31">
        <v>597</v>
      </c>
      <c r="FT12" s="25"/>
      <c r="FU12" s="28" t="s">
        <v>45</v>
      </c>
      <c r="FV12" s="51">
        <f>SUM(FV6:FV11)</f>
        <v>0</v>
      </c>
      <c r="FW12" s="51">
        <f t="shared" ref="FW12" si="84">SUM(FW6:FW11)</f>
        <v>0</v>
      </c>
      <c r="FX12" s="30">
        <f>SUM(FX6:FX11)</f>
        <v>0</v>
      </c>
      <c r="FY12" s="30">
        <f>SUM(FY6:FY11)</f>
        <v>0</v>
      </c>
      <c r="GL12" s="72">
        <f>SUM(GL6:GL11)</f>
        <v>0</v>
      </c>
      <c r="GN12" s="31">
        <f>SUM(GN6:GN11)</f>
        <v>640</v>
      </c>
      <c r="GO12" s="31">
        <v>597</v>
      </c>
      <c r="GS12" s="25"/>
      <c r="GT12" s="28" t="s">
        <v>45</v>
      </c>
      <c r="GU12" s="51">
        <f>SUM(GU6:GU11)</f>
        <v>0</v>
      </c>
      <c r="GV12" s="51">
        <f t="shared" ref="GV12" si="85">SUM(GV6:GV11)</f>
        <v>0</v>
      </c>
      <c r="GW12" s="30">
        <f>SUM(GW6:GW11)</f>
        <v>0</v>
      </c>
      <c r="GX12" s="30">
        <f>SUM(GX6:GX11)</f>
        <v>0</v>
      </c>
      <c r="HK12" s="72">
        <f>SUM(HK6:HK11)</f>
        <v>0</v>
      </c>
      <c r="HM12" s="31">
        <f>SUM(HM6:HM11)</f>
        <v>640</v>
      </c>
      <c r="HN12" s="31">
        <v>597</v>
      </c>
      <c r="HR12" s="25"/>
      <c r="HS12" s="28" t="s">
        <v>45</v>
      </c>
      <c r="HT12" s="51">
        <f>SUM(HT6:HT11)</f>
        <v>0</v>
      </c>
      <c r="HU12" s="51">
        <f t="shared" ref="HU12" si="86">SUM(HU6:HU11)</f>
        <v>0</v>
      </c>
      <c r="HV12" s="30">
        <f>SUM(HV6:HV11)</f>
        <v>0</v>
      </c>
      <c r="HW12" s="30">
        <f>SUM(HW6:HW11)</f>
        <v>0</v>
      </c>
      <c r="IJ12" s="72">
        <f>SUM(IJ6:IJ11)</f>
        <v>0</v>
      </c>
      <c r="IL12" s="31">
        <f>SUM(IL6:IL11)</f>
        <v>640</v>
      </c>
      <c r="IM12" s="31">
        <v>597</v>
      </c>
      <c r="IQ12" s="25"/>
      <c r="IR12" s="28" t="s">
        <v>45</v>
      </c>
      <c r="IS12" s="51">
        <f>SUM(IS6:IS11)</f>
        <v>0</v>
      </c>
      <c r="IT12" s="51">
        <f t="shared" ref="IT12" si="87">SUM(IT6:IT11)</f>
        <v>0</v>
      </c>
      <c r="IU12" s="30">
        <f>SUM(IU6:IU11)</f>
        <v>0</v>
      </c>
      <c r="IV12" s="30">
        <f>SUM(IV6:IV11)</f>
        <v>0</v>
      </c>
      <c r="JI12" s="72">
        <f>SUM(JI6:JI11)</f>
        <v>0</v>
      </c>
      <c r="JK12" s="31">
        <f>SUM(JK6:JK11)</f>
        <v>640</v>
      </c>
      <c r="JL12" s="31">
        <v>597</v>
      </c>
      <c r="JP12" s="25"/>
      <c r="JQ12" s="28" t="s">
        <v>45</v>
      </c>
      <c r="JR12" s="51">
        <f>SUM(JR6:JR11)</f>
        <v>0</v>
      </c>
      <c r="JS12" s="51">
        <f t="shared" ref="JS12" si="88">SUM(JS6:JS11)</f>
        <v>0</v>
      </c>
      <c r="JT12" s="30">
        <f>SUM(JT6:JT11)</f>
        <v>0</v>
      </c>
      <c r="JU12" s="30">
        <f>SUM(JU6:JU11)</f>
        <v>0</v>
      </c>
      <c r="KH12" s="72">
        <f>SUM(KH6:KH11)</f>
        <v>0</v>
      </c>
      <c r="KJ12" s="31">
        <f>SUM(KJ6:KJ11)</f>
        <v>640</v>
      </c>
      <c r="KK12" s="31">
        <v>597</v>
      </c>
    </row>
    <row r="13" spans="1:299" ht="14" x14ac:dyDescent="0.35">
      <c r="A13" s="24" t="s">
        <v>47</v>
      </c>
      <c r="B13" s="25">
        <v>3</v>
      </c>
      <c r="C13" s="19">
        <f>$B$4-F13-H13-J13</f>
        <v>739.33</v>
      </c>
      <c r="D13" s="19">
        <f>$B$4-E13-F13-H13-J13</f>
        <v>739.33</v>
      </c>
      <c r="E13" s="2">
        <v>0</v>
      </c>
      <c r="F13" s="2">
        <v>4.67</v>
      </c>
      <c r="G13" s="110">
        <f>F13/$B$4</f>
        <v>6.2768817204301077E-3</v>
      </c>
      <c r="H13" s="2">
        <v>0</v>
      </c>
      <c r="I13" s="110">
        <f>H13/$B$4</f>
        <v>0</v>
      </c>
      <c r="J13" s="19">
        <v>0</v>
      </c>
      <c r="K13" s="110">
        <f>J13/$B$4</f>
        <v>0</v>
      </c>
      <c r="L13" s="2">
        <v>271.25</v>
      </c>
      <c r="M13" s="110">
        <f>C13/$B$4</f>
        <v>0.99372311827956994</v>
      </c>
      <c r="N13" s="110">
        <f>(C13-L13)/$B$4</f>
        <v>0.62913978494623657</v>
      </c>
      <c r="O13" s="124">
        <f>IF((AND(D13=0,F13=0)),0,(F13+L13)/(D13+F13+L13))</f>
        <v>0.27177542477222361</v>
      </c>
      <c r="P13" s="110">
        <f>T13/($B$4*V13)</f>
        <v>0.65956868430590798</v>
      </c>
      <c r="Q13" s="110">
        <f>L13/$B$4</f>
        <v>0.36458333333333331</v>
      </c>
      <c r="R13" s="9">
        <v>1</v>
      </c>
      <c r="S13" s="9">
        <f>SUM(D13,E13,F13,H13,J13)</f>
        <v>744</v>
      </c>
      <c r="T13" s="38">
        <v>87348</v>
      </c>
      <c r="U13" s="26">
        <v>216</v>
      </c>
      <c r="V13" s="2">
        <v>178</v>
      </c>
      <c r="W13" s="2">
        <v>130</v>
      </c>
      <c r="X13" s="63">
        <f>SUM(G13,I13,K13,N13,Q13)</f>
        <v>1</v>
      </c>
      <c r="Z13" s="24" t="s">
        <v>47</v>
      </c>
      <c r="AA13" s="25">
        <v>3</v>
      </c>
      <c r="AB13" s="19">
        <f>$AA$4-AE13-AG13-AI13</f>
        <v>744</v>
      </c>
      <c r="AC13" s="19">
        <f>$AA$4-AD13-AE13-AG13-AI13</f>
        <v>744</v>
      </c>
      <c r="AD13" s="19">
        <v>0</v>
      </c>
      <c r="AE13" s="19">
        <v>0</v>
      </c>
      <c r="AF13" s="110">
        <f>AE13/$AA$4</f>
        <v>0</v>
      </c>
      <c r="AG13" s="19">
        <v>0</v>
      </c>
      <c r="AH13" s="110">
        <f>AG13/$AA$4</f>
        <v>0</v>
      </c>
      <c r="AI13" s="19">
        <v>0</v>
      </c>
      <c r="AJ13" s="110">
        <f>AI13/$AA$4</f>
        <v>0</v>
      </c>
      <c r="AK13" s="19">
        <v>296.22000000000003</v>
      </c>
      <c r="AL13" s="110">
        <f>AB13/$AA$4</f>
        <v>1</v>
      </c>
      <c r="AM13" s="110">
        <f>(AB13-AK13)/$AA$4</f>
        <v>0.60185483870967738</v>
      </c>
      <c r="AN13" s="124">
        <f>IF((AND(AC13=0,AE13=0)),0,(AE13+AK13)/(AC13+AE13+AK13))</f>
        <v>0.28476668397069854</v>
      </c>
      <c r="AO13" s="110">
        <f>AS13/($AA$4*AU13)</f>
        <v>0.66970973782771537</v>
      </c>
      <c r="AP13" s="110">
        <f>AK13/$AA$4</f>
        <v>0.39814516129032262</v>
      </c>
      <c r="AQ13" s="2">
        <v>0</v>
      </c>
      <c r="AR13" s="9">
        <f>SUM(AC13,AD13,AE13,AG13,AI13)</f>
        <v>744</v>
      </c>
      <c r="AS13" s="13">
        <v>88691</v>
      </c>
      <c r="AT13" s="26">
        <v>216</v>
      </c>
      <c r="AU13" s="2">
        <v>178</v>
      </c>
      <c r="AV13" s="2">
        <v>130</v>
      </c>
      <c r="AW13" s="63">
        <f>SUM(AF13,AH13,AJ13,AM13,AP13)</f>
        <v>1</v>
      </c>
      <c r="AX13" s="63">
        <f>(AF10*AU10+AF11*AU11)/200</f>
        <v>9.0725806451612909E-3</v>
      </c>
      <c r="AY13" s="24" t="s">
        <v>47</v>
      </c>
      <c r="AZ13" s="25">
        <v>3</v>
      </c>
      <c r="BA13" s="2">
        <f>$AZ$4-BD13-BF13-BH13</f>
        <v>704.52</v>
      </c>
      <c r="BB13" s="2">
        <f>$AZ$4-BC13-BD13-BF13-BH13</f>
        <v>704.52</v>
      </c>
      <c r="BC13" s="19">
        <f>'[29]UNIT DATA'!L2</f>
        <v>0</v>
      </c>
      <c r="BD13" s="2">
        <f>'[29]UNIT DATA'!M2</f>
        <v>15.48</v>
      </c>
      <c r="BE13" s="110">
        <f>BD13/$AZ$4</f>
        <v>2.1500000000000002E-2</v>
      </c>
      <c r="BF13" s="19">
        <f>'[29]UNIT DATA'!N2</f>
        <v>0</v>
      </c>
      <c r="BG13" s="110">
        <f>BF13/$AZ$4</f>
        <v>0</v>
      </c>
      <c r="BH13" s="19">
        <f>'[29]UNIT DATA'!O2</f>
        <v>0</v>
      </c>
      <c r="BI13" s="110">
        <f>BH13/$AZ$4</f>
        <v>0</v>
      </c>
      <c r="BJ13" s="2">
        <f>'[29]UNIT DATA'!$P2</f>
        <v>314.11</v>
      </c>
      <c r="BK13" s="110">
        <f>BA13/$AZ$4</f>
        <v>0.97849999999999993</v>
      </c>
      <c r="BL13" s="110">
        <f>(BA13-BJ13)/$AZ$4</f>
        <v>0.54223611111111103</v>
      </c>
      <c r="BM13" s="124">
        <f>IF((AND(BB13=0,BD13=0)),0,(BD13+BJ13)/(BB13+BD13+BJ13))</f>
        <v>0.31871851157033582</v>
      </c>
      <c r="BN13" s="110">
        <f>BR13/($AZ$4*BT13)</f>
        <v>0.56805555555555554</v>
      </c>
      <c r="BO13" s="110">
        <f>BJ13/$AZ$4</f>
        <v>0.4362638888888889</v>
      </c>
      <c r="BP13" s="2">
        <f>'[29]UNIT DATA'!$Q2</f>
        <v>2</v>
      </c>
      <c r="BQ13" s="9">
        <f>SUM(BB13,BC13,BD13,BF13,BH13)</f>
        <v>720</v>
      </c>
      <c r="BR13" s="44">
        <f>'[29]UNIT DATA'!$F2</f>
        <v>72802</v>
      </c>
      <c r="BS13" s="26">
        <v>216</v>
      </c>
      <c r="BT13" s="2">
        <v>178</v>
      </c>
      <c r="BU13" s="2">
        <f>'[29]UNIT DATA'!$E2</f>
        <v>100</v>
      </c>
      <c r="BV13" s="63">
        <f>SUM(BE13,BG13,BI13,BL13,BO13)</f>
        <v>0.99999999999999989</v>
      </c>
      <c r="BX13" s="24" t="s">
        <v>47</v>
      </c>
      <c r="BY13" s="25">
        <v>3</v>
      </c>
      <c r="BZ13" s="2">
        <f>$BY$4-CC13-CE13-CG13</f>
        <v>640.45000000000005</v>
      </c>
      <c r="CA13" s="2">
        <f>$BY$4-CB13-CC13-CE13-CG13</f>
        <v>640.45000000000005</v>
      </c>
      <c r="CB13" s="2">
        <f>'[30]UNIT DATA'!L2</f>
        <v>0</v>
      </c>
      <c r="CC13" s="2">
        <f>'[30]UNIT DATA'!M2</f>
        <v>103.55</v>
      </c>
      <c r="CD13" s="110">
        <f>CC13/$BY$4</f>
        <v>0.13918010752688173</v>
      </c>
      <c r="CE13" s="2">
        <f>'[30]UNIT DATA'!N2</f>
        <v>0</v>
      </c>
      <c r="CF13" s="110">
        <f>CE13/$BY$4</f>
        <v>0</v>
      </c>
      <c r="CG13" s="2">
        <f>'[30]UNIT DATA'!O2</f>
        <v>0</v>
      </c>
      <c r="CH13" s="110">
        <f>CG13/$BY$4</f>
        <v>0</v>
      </c>
      <c r="CI13" s="2">
        <f>'[30]UNIT DATA'!P2</f>
        <v>264.55</v>
      </c>
      <c r="CJ13" s="110">
        <f>BZ13/$BY$4</f>
        <v>0.8608198924731183</v>
      </c>
      <c r="CK13" s="110">
        <f>(BZ13-CI13)/$BY$4</f>
        <v>0.50524193548387097</v>
      </c>
      <c r="CL13" s="124">
        <f>IF((AND(CA13=0,CC13=0)),0,(CC13+CI13)/(CA13+CC13+CI13))</f>
        <v>0.36497942590848254</v>
      </c>
      <c r="CM13" s="110">
        <f>CQ13/($BY$4*CS13)</f>
        <v>0.53924278120091818</v>
      </c>
      <c r="CN13" s="110">
        <f>CI13/$BY$4</f>
        <v>0.35557795698924732</v>
      </c>
      <c r="CO13" s="2">
        <f>'[30]UNIT DATA'!Q2</f>
        <v>1</v>
      </c>
      <c r="CP13" s="9">
        <f>SUM(CA13,CB13,CC13,CE13,CG13)</f>
        <v>744</v>
      </c>
      <c r="CQ13" s="22">
        <f>'[30]UNIT DATA'!F2</f>
        <v>71413</v>
      </c>
      <c r="CR13" s="26">
        <v>216</v>
      </c>
      <c r="CS13" s="2">
        <v>178</v>
      </c>
      <c r="CT13" s="2">
        <f>'[30]UNIT DATA'!E2</f>
        <v>145</v>
      </c>
      <c r="CU13" s="63">
        <f>SUM(CD13,CF13,CH13,CK13,CN13)</f>
        <v>1</v>
      </c>
      <c r="CW13" s="24" t="s">
        <v>47</v>
      </c>
      <c r="CX13" s="25">
        <v>3</v>
      </c>
      <c r="CY13" s="2">
        <f>$CX$4-DB13-DD13-DF13</f>
        <v>628.18000000000006</v>
      </c>
      <c r="CZ13" s="2">
        <f>$CX$4-DA13-DB13-DD13-DF13</f>
        <v>628.18000000000006</v>
      </c>
      <c r="DA13" s="2">
        <f>'[46]UNIT DATA'!L2</f>
        <v>0</v>
      </c>
      <c r="DB13" s="2">
        <f>'[46]UNIT DATA'!M2</f>
        <v>91.82</v>
      </c>
      <c r="DC13" s="2">
        <f t="shared" si="45"/>
        <v>12.752777777777776</v>
      </c>
      <c r="DD13" s="2">
        <f>'[46]UNIT DATA'!$N2</f>
        <v>0</v>
      </c>
      <c r="DE13" s="2">
        <f t="shared" si="46"/>
        <v>0</v>
      </c>
      <c r="DF13" s="2">
        <f>'[46]UNIT DATA'!$O2</f>
        <v>0</v>
      </c>
      <c r="DG13" s="2">
        <f t="shared" si="47"/>
        <v>0</v>
      </c>
      <c r="DH13" s="19">
        <f>'[46]UNIT DATA'!$P2</f>
        <v>206.5</v>
      </c>
      <c r="DI13" s="2">
        <f t="shared" si="48"/>
        <v>87.247222222222234</v>
      </c>
      <c r="DJ13" s="2">
        <f t="shared" si="49"/>
        <v>58.566666666666677</v>
      </c>
      <c r="DK13" s="128">
        <f t="shared" si="50"/>
        <v>32.198596869940637</v>
      </c>
      <c r="DL13" s="2">
        <f t="shared" si="51"/>
        <v>55.866885143570535</v>
      </c>
      <c r="DM13" s="110">
        <f>DH13/$CX$4</f>
        <v>0.28680555555555554</v>
      </c>
      <c r="DN13" s="9">
        <f>'[46]UNIT DATA'!$Q2</f>
        <v>2</v>
      </c>
      <c r="DO13" s="9">
        <f>SUM(CZ13,DA13,DB13,DD13,DF13)</f>
        <v>720</v>
      </c>
      <c r="DP13" s="2">
        <f>'[46]UNIT DATA'!$F2</f>
        <v>71599</v>
      </c>
      <c r="DQ13" s="26">
        <v>216</v>
      </c>
      <c r="DR13" s="2">
        <v>178</v>
      </c>
      <c r="DS13" s="2">
        <f>'[46]UNIT DATA'!$E2</f>
        <v>145</v>
      </c>
      <c r="DT13" s="63">
        <f>SUM(DC13,DE13,DG13,DJ13,DM13)</f>
        <v>71.606250000000017</v>
      </c>
      <c r="DV13" s="24" t="s">
        <v>47</v>
      </c>
      <c r="DW13" s="25">
        <v>3</v>
      </c>
      <c r="EN13" s="9">
        <f>SUM(DY13,DZ13,EA13,EC13,EE13)</f>
        <v>0</v>
      </c>
      <c r="EP13" s="26">
        <v>216</v>
      </c>
      <c r="EQ13" s="2">
        <v>178</v>
      </c>
      <c r="ES13" s="63">
        <f>SUM(EB13,ED13,EF13,EI13,EL13)</f>
        <v>0</v>
      </c>
      <c r="EU13" s="24" t="s">
        <v>47</v>
      </c>
      <c r="EV13" s="25">
        <v>3</v>
      </c>
      <c r="FM13" s="9">
        <f>SUM(EX13,EY13,EZ13,FB13,FD13)</f>
        <v>0</v>
      </c>
      <c r="FO13" s="26">
        <v>216</v>
      </c>
      <c r="FP13" s="2">
        <v>178</v>
      </c>
      <c r="FR13" s="63">
        <f>SUM(FA13,FC13,FE13,FH13,FK13)</f>
        <v>0</v>
      </c>
      <c r="FT13" s="24" t="s">
        <v>47</v>
      </c>
      <c r="FU13" s="25">
        <v>3</v>
      </c>
      <c r="GL13" s="9">
        <f>SUM(FW13,FX13,FY13,GA13,GC13)</f>
        <v>0</v>
      </c>
      <c r="GN13" s="26">
        <v>216</v>
      </c>
      <c r="GO13" s="2">
        <v>178</v>
      </c>
      <c r="GQ13" s="63">
        <f>SUM(FZ13,GB13,GD13,GG13,GJ13)</f>
        <v>0</v>
      </c>
      <c r="GS13" s="24" t="s">
        <v>47</v>
      </c>
      <c r="GT13" s="25">
        <v>3</v>
      </c>
      <c r="HK13" s="9">
        <f>SUM(GV13,GW13,GX13,GZ13,HB13)</f>
        <v>0</v>
      </c>
      <c r="HM13" s="26">
        <v>216</v>
      </c>
      <c r="HN13" s="2">
        <v>178</v>
      </c>
      <c r="HP13" s="63">
        <f>SUM(GY13,HA13,HC13,HF13,HI13)</f>
        <v>0</v>
      </c>
      <c r="HR13" s="24" t="s">
        <v>47</v>
      </c>
      <c r="HS13" s="25">
        <v>3</v>
      </c>
      <c r="IJ13" s="9">
        <f>SUM(HU13,HV13,HW13,HY13,IA13)</f>
        <v>0</v>
      </c>
      <c r="IL13" s="26">
        <v>216</v>
      </c>
      <c r="IM13" s="2">
        <v>178</v>
      </c>
      <c r="IO13" s="63">
        <f>SUM(HX13,HZ13,IB13,IE13,IH13)</f>
        <v>0</v>
      </c>
      <c r="IQ13" s="24" t="s">
        <v>47</v>
      </c>
      <c r="IR13" s="25">
        <v>3</v>
      </c>
      <c r="JI13" s="9">
        <f>SUM(IT13,IU13,IV13,IX13,IZ13)</f>
        <v>0</v>
      </c>
      <c r="JK13" s="26">
        <v>216</v>
      </c>
      <c r="JL13" s="2">
        <v>178</v>
      </c>
      <c r="JN13" s="63">
        <f>SUM(IW13,IY13,JA13,JD13,JG13)</f>
        <v>0</v>
      </c>
      <c r="JP13" s="24" t="s">
        <v>47</v>
      </c>
      <c r="JQ13" s="25">
        <v>3</v>
      </c>
      <c r="KH13" s="9">
        <f>SUM(JS13,JT13,JU13,JW13,JY13)</f>
        <v>0</v>
      </c>
      <c r="KJ13" s="26">
        <v>216</v>
      </c>
      <c r="KK13" s="2">
        <v>178</v>
      </c>
      <c r="KM13" s="63">
        <f>SUM(JV13,JX13,JZ13,KC13,KF13)</f>
        <v>0</v>
      </c>
    </row>
    <row r="14" spans="1:299" ht="14" x14ac:dyDescent="0.35">
      <c r="A14" s="24" t="s">
        <v>49</v>
      </c>
      <c r="B14" s="25">
        <v>4</v>
      </c>
      <c r="C14" s="19">
        <f t="shared" ref="C14" si="89">$B$4-F14-H14-J14</f>
        <v>0</v>
      </c>
      <c r="D14" s="19">
        <f>$B$4-E14-F14-H14-J14</f>
        <v>0</v>
      </c>
      <c r="E14" s="2">
        <v>0</v>
      </c>
      <c r="F14" s="2">
        <v>744</v>
      </c>
      <c r="G14" s="110">
        <f t="shared" ref="G14" si="90">F14/$B$4</f>
        <v>1</v>
      </c>
      <c r="H14" s="2">
        <v>0</v>
      </c>
      <c r="I14" s="110">
        <f t="shared" ref="I14" si="91">H14/$B$4</f>
        <v>0</v>
      </c>
      <c r="J14" s="19">
        <v>0</v>
      </c>
      <c r="K14" s="110">
        <f t="shared" ref="K14" si="92">J14/$B$4</f>
        <v>0</v>
      </c>
      <c r="L14" s="2">
        <v>0</v>
      </c>
      <c r="M14" s="110">
        <f>C14/$B$4</f>
        <v>0</v>
      </c>
      <c r="N14" s="110">
        <f t="shared" ref="N14" si="93">(C14-L14)/$B$4</f>
        <v>0</v>
      </c>
      <c r="O14" s="124">
        <f t="shared" ref="O14" si="94">IF((AND(D14=0,F14=0)),0,(F14+L14)/(D14+F14+L14))</f>
        <v>1</v>
      </c>
      <c r="P14" s="110">
        <f t="shared" ref="P14" si="95">T14/($B$4*V14)</f>
        <v>0</v>
      </c>
      <c r="Q14" s="110">
        <f t="shared" ref="Q14" si="96">L14/$B$4</f>
        <v>0</v>
      </c>
      <c r="R14" s="9">
        <v>0</v>
      </c>
      <c r="S14" s="9">
        <f t="shared" ref="S14" si="97">SUM(D14,E14,F14,H14,J14)</f>
        <v>744</v>
      </c>
      <c r="T14" s="27">
        <v>0</v>
      </c>
      <c r="U14" s="26">
        <v>216</v>
      </c>
      <c r="V14" s="2">
        <v>216</v>
      </c>
      <c r="W14" s="2">
        <v>0</v>
      </c>
      <c r="X14" s="63">
        <f t="shared" ref="X14" si="98">SUM(G14,I14,K14,N14,Q14)</f>
        <v>1</v>
      </c>
      <c r="Z14" s="24" t="s">
        <v>49</v>
      </c>
      <c r="AA14" s="25">
        <v>4</v>
      </c>
      <c r="AB14" s="19">
        <f>$AA$4-AE14-AG14-AI14</f>
        <v>0</v>
      </c>
      <c r="AC14" s="19">
        <f>$AA$4-AD14-AE14-AG14-AI14</f>
        <v>0</v>
      </c>
      <c r="AD14" s="19">
        <v>0</v>
      </c>
      <c r="AE14" s="19">
        <v>744</v>
      </c>
      <c r="AF14" s="110">
        <f t="shared" ref="AF14" si="99">AE14/$AA$4</f>
        <v>1</v>
      </c>
      <c r="AG14" s="19">
        <v>0</v>
      </c>
      <c r="AH14" s="110">
        <f t="shared" ref="AH14" si="100">AG14/$AA$4</f>
        <v>0</v>
      </c>
      <c r="AI14" s="19">
        <v>0</v>
      </c>
      <c r="AJ14" s="110">
        <f t="shared" ref="AJ14" si="101">AI14/$AA$4</f>
        <v>0</v>
      </c>
      <c r="AK14" s="19">
        <v>0</v>
      </c>
      <c r="AL14" s="110">
        <f t="shared" ref="AL14" si="102">AB14/$AA$4</f>
        <v>0</v>
      </c>
      <c r="AM14" s="110">
        <f t="shared" ref="AM14" si="103">(AB14-AK14)/$AA$4</f>
        <v>0</v>
      </c>
      <c r="AN14" s="124">
        <f t="shared" ref="AN14" si="104">IF((AND(AC14=0,AE14=0)),0,(AE14+AK14)/(AC14+AE14+AK14))</f>
        <v>1</v>
      </c>
      <c r="AO14" s="110">
        <f t="shared" ref="AO14" si="105">AS14/($AA$4*AU14)</f>
        <v>0</v>
      </c>
      <c r="AP14" s="110">
        <f t="shared" ref="AP14" si="106">AK14/$AA$4</f>
        <v>0</v>
      </c>
      <c r="AQ14" s="2">
        <v>0</v>
      </c>
      <c r="AR14" s="9">
        <f t="shared" ref="AR14" si="107">SUM(AC14,AD14,AE14,AG14,AI14)</f>
        <v>744</v>
      </c>
      <c r="AS14" s="2">
        <v>0</v>
      </c>
      <c r="AT14" s="26">
        <v>216</v>
      </c>
      <c r="AU14" s="2">
        <v>216</v>
      </c>
      <c r="AV14" s="2">
        <v>0</v>
      </c>
      <c r="AW14" s="63">
        <f t="shared" ref="AW14" si="108">SUM(AF14,AH14,AJ14,AM14,AP14)</f>
        <v>1</v>
      </c>
      <c r="AY14" s="24" t="s">
        <v>49</v>
      </c>
      <c r="AZ14" s="25">
        <v>4</v>
      </c>
      <c r="BA14" s="2">
        <f>$AZ$4-BD14-BF14-BH14</f>
        <v>113.88</v>
      </c>
      <c r="BB14" s="2">
        <f>$AZ$4-BC14-BD14-BF14-BH14</f>
        <v>113.88</v>
      </c>
      <c r="BC14" s="19">
        <f>'[29]UNIT DATA'!L3</f>
        <v>0</v>
      </c>
      <c r="BD14" s="2">
        <f>'[29]UNIT DATA'!M3</f>
        <v>606.12</v>
      </c>
      <c r="BE14" s="110">
        <f>BD14/$AZ$4</f>
        <v>0.84183333333333332</v>
      </c>
      <c r="BF14" s="19">
        <f>'[29]UNIT DATA'!N3</f>
        <v>0</v>
      </c>
      <c r="BG14" s="110">
        <f>BF14/$AZ$4</f>
        <v>0</v>
      </c>
      <c r="BH14" s="19">
        <f>'[29]UNIT DATA'!O3</f>
        <v>0</v>
      </c>
      <c r="BI14" s="110">
        <f>BH14/$AZ$4</f>
        <v>0</v>
      </c>
      <c r="BJ14" s="2">
        <f>'[29]UNIT DATA'!$P3</f>
        <v>66.84</v>
      </c>
      <c r="BK14" s="110">
        <f>BA14/$AZ$4</f>
        <v>0.15816666666666665</v>
      </c>
      <c r="BL14" s="110">
        <f>(BA14-BJ14)/$AZ$4</f>
        <v>6.5333333333333327E-2</v>
      </c>
      <c r="BM14" s="124">
        <f t="shared" ref="BM14" si="109">IF((AND(BB14=0,BD14=0)),0,(BD14+BJ14)/(BB14+BD14+BJ14))</f>
        <v>0.85526917797773372</v>
      </c>
      <c r="BN14" s="110">
        <f>BR14/($AZ$4*BT14)</f>
        <v>5.0919495884773659E-2</v>
      </c>
      <c r="BO14" s="110">
        <f>BJ14/$AZ$4</f>
        <v>9.2833333333333337E-2</v>
      </c>
      <c r="BP14" s="2">
        <f>'[29]UNIT DATA'!$Q3</f>
        <v>1</v>
      </c>
      <c r="BQ14" s="9">
        <f t="shared" ref="BQ14" si="110">SUM(BB14,BC14,BD14,BF14,BH14)</f>
        <v>720</v>
      </c>
      <c r="BR14" s="44">
        <f>'[29]UNIT DATA'!$F3</f>
        <v>7919</v>
      </c>
      <c r="BS14" s="26">
        <v>216</v>
      </c>
      <c r="BT14" s="2">
        <v>216</v>
      </c>
      <c r="BU14" s="2">
        <f>'[29]UNIT DATA'!$E3</f>
        <v>80</v>
      </c>
      <c r="BV14" s="63">
        <f t="shared" ref="BV14" si="111">SUM(BE14,BG14,BI14,BL14,BO14)</f>
        <v>1</v>
      </c>
      <c r="BX14" s="24" t="s">
        <v>49</v>
      </c>
      <c r="BY14" s="25">
        <v>4</v>
      </c>
      <c r="BZ14" s="2">
        <f t="shared" ref="BZ14" si="112">$BY$4-CC14-CE14-CG14</f>
        <v>649.99</v>
      </c>
      <c r="CA14" s="2">
        <f t="shared" ref="CA14" si="113">$BY$4-CB14-CC14-CE14-CG14</f>
        <v>649.99</v>
      </c>
      <c r="CB14" s="2">
        <f>'[30]UNIT DATA'!L3</f>
        <v>0</v>
      </c>
      <c r="CC14" s="2">
        <f>'[30]UNIT DATA'!M3</f>
        <v>94.01</v>
      </c>
      <c r="CD14" s="110">
        <f t="shared" ref="CD14" si="114">CC14/$BY$4</f>
        <v>0.12635752688172044</v>
      </c>
      <c r="CE14" s="2">
        <f>'[30]UNIT DATA'!N3</f>
        <v>0</v>
      </c>
      <c r="CF14" s="110">
        <f t="shared" ref="CF14" si="115">CE14/$BY$4</f>
        <v>0</v>
      </c>
      <c r="CG14" s="2">
        <f>'[30]UNIT DATA'!O3</f>
        <v>0</v>
      </c>
      <c r="CH14" s="110">
        <f t="shared" ref="CH14" si="116">CG14/$BY$4</f>
        <v>0</v>
      </c>
      <c r="CI14" s="2">
        <f>'[30]UNIT DATA'!P3</f>
        <v>193.48</v>
      </c>
      <c r="CJ14" s="110">
        <f t="shared" ref="CJ14" si="117">BZ14/$BY$4</f>
        <v>0.87364247311827958</v>
      </c>
      <c r="CK14" s="110">
        <f t="shared" ref="CK14" si="118">(BZ14-CI14)/$BY$4</f>
        <v>0.6135887096774193</v>
      </c>
      <c r="CL14" s="124">
        <f t="shared" ref="CL14" si="119">IF((AND(CA14=0,CC14=0)),0,(CC14+CI14)/(CA14+CC14+CI14))</f>
        <v>0.30666254213423222</v>
      </c>
      <c r="CM14" s="110">
        <f t="shared" ref="CM14" si="120">CQ14/($BY$4*CS14)</f>
        <v>0.52699372759856633</v>
      </c>
      <c r="CN14" s="110">
        <f t="shared" ref="CN14" si="121">CI14/$BY$4</f>
        <v>0.26005376344086018</v>
      </c>
      <c r="CO14" s="2">
        <f>'[30]UNIT DATA'!Q3</f>
        <v>6</v>
      </c>
      <c r="CP14" s="9">
        <f t="shared" ref="CP14" si="122">SUM(CA14,CB14,CC14,CE14,CG14)</f>
        <v>744</v>
      </c>
      <c r="CQ14" s="22">
        <f>'[30]UNIT DATA'!F3</f>
        <v>84690</v>
      </c>
      <c r="CR14" s="26">
        <v>216</v>
      </c>
      <c r="CS14" s="2">
        <v>216</v>
      </c>
      <c r="CT14" s="2">
        <f>'[30]UNIT DATA'!E3</f>
        <v>170</v>
      </c>
      <c r="CU14" s="63">
        <f t="shared" ref="CU14" si="123">SUM(CD14,CF14,CH14,CK14,CN14)</f>
        <v>0.99999999999999989</v>
      </c>
      <c r="CW14" s="24" t="s">
        <v>49</v>
      </c>
      <c r="CX14" s="25">
        <v>4</v>
      </c>
      <c r="CY14" s="2">
        <f t="shared" ref="CY14" si="124">$CX$4-DB14-DD14-DF14</f>
        <v>480.91999999999996</v>
      </c>
      <c r="CZ14" s="2">
        <f t="shared" ref="CZ14" si="125">$CX$4-DA14-DB14-DD14-DF14</f>
        <v>394.44</v>
      </c>
      <c r="DA14" s="2">
        <f>'[46]UNIT DATA'!L3</f>
        <v>86.48</v>
      </c>
      <c r="DB14" s="2">
        <f>'[46]UNIT DATA'!M3</f>
        <v>169.45</v>
      </c>
      <c r="DC14" s="2">
        <f t="shared" si="45"/>
        <v>23.534722222222221</v>
      </c>
      <c r="DD14" s="2">
        <f>'[46]UNIT DATA'!$N3</f>
        <v>0</v>
      </c>
      <c r="DE14" s="2">
        <f t="shared" si="46"/>
        <v>0</v>
      </c>
      <c r="DF14" s="2">
        <f>'[46]UNIT DATA'!$O3</f>
        <v>69.63</v>
      </c>
      <c r="DG14" s="2">
        <f t="shared" si="47"/>
        <v>9.6708333333333325</v>
      </c>
      <c r="DH14" s="19">
        <f>'[46]UNIT DATA'!$P3</f>
        <v>150.4</v>
      </c>
      <c r="DI14" s="2">
        <f t="shared" si="48"/>
        <v>66.794444444444437</v>
      </c>
      <c r="DJ14" s="2">
        <f t="shared" si="49"/>
        <v>45.905555555555551</v>
      </c>
      <c r="DK14" s="128">
        <f t="shared" si="50"/>
        <v>44.778731327612043</v>
      </c>
      <c r="DL14" s="2">
        <f t="shared" si="51"/>
        <v>23.242026748971192</v>
      </c>
      <c r="DM14" s="110">
        <f t="shared" ref="DM14" si="126">DH14/$CX$4</f>
        <v>0.2088888888888889</v>
      </c>
      <c r="DN14" s="9">
        <f>'[46]UNIT DATA'!$Q3</f>
        <v>2</v>
      </c>
      <c r="DO14" s="9">
        <f t="shared" ref="DO14" si="127">SUM(CZ14,DA14,DB14,DD14,DF14)</f>
        <v>720</v>
      </c>
      <c r="DP14" s="2">
        <f>'[46]UNIT DATA'!$F3</f>
        <v>36146</v>
      </c>
      <c r="DQ14" s="26">
        <v>216</v>
      </c>
      <c r="DR14" s="2">
        <v>216</v>
      </c>
      <c r="DS14" s="2">
        <f>'[46]UNIT DATA'!$E3</f>
        <v>85</v>
      </c>
      <c r="DT14" s="63">
        <f t="shared" ref="DT14" si="128">SUM(DC14,DE14,DG14,DJ14,DM14)</f>
        <v>79.320000000000007</v>
      </c>
      <c r="DV14" s="24" t="s">
        <v>49</v>
      </c>
      <c r="DW14" s="25">
        <v>4</v>
      </c>
      <c r="EN14" s="9">
        <f t="shared" ref="EN14" si="129">SUM(DY14,DZ14,EA14,EC14,EE14)</f>
        <v>0</v>
      </c>
      <c r="EP14" s="26">
        <v>216</v>
      </c>
      <c r="EQ14" s="2">
        <v>216</v>
      </c>
      <c r="ES14" s="63">
        <f t="shared" ref="ES14" si="130">SUM(EB14,ED14,EF14,EI14,EL14)</f>
        <v>0</v>
      </c>
      <c r="EU14" s="24" t="s">
        <v>49</v>
      </c>
      <c r="EV14" s="25">
        <v>4</v>
      </c>
      <c r="FM14" s="9">
        <f t="shared" ref="FM14" si="131">SUM(EX14,EY14,EZ14,FB14,FD14)</f>
        <v>0</v>
      </c>
      <c r="FO14" s="26">
        <v>216</v>
      </c>
      <c r="FP14" s="2">
        <v>216</v>
      </c>
      <c r="FR14" s="63">
        <f t="shared" ref="FR14" si="132">SUM(FA14,FC14,FE14,FH14,FK14)</f>
        <v>0</v>
      </c>
      <c r="FT14" s="24" t="s">
        <v>49</v>
      </c>
      <c r="FU14" s="25">
        <v>4</v>
      </c>
      <c r="GL14" s="9">
        <f t="shared" ref="GL14" si="133">SUM(FW14,FX14,FY14,GA14,GC14)</f>
        <v>0</v>
      </c>
      <c r="GN14" s="26">
        <v>216</v>
      </c>
      <c r="GO14" s="2">
        <v>216</v>
      </c>
      <c r="GQ14" s="63">
        <f t="shared" ref="GQ14" si="134">SUM(FZ14,GB14,GD14,GG14,GJ14)</f>
        <v>0</v>
      </c>
      <c r="GS14" s="24" t="s">
        <v>49</v>
      </c>
      <c r="GT14" s="25">
        <v>4</v>
      </c>
      <c r="HK14" s="9">
        <f t="shared" ref="HK14" si="135">SUM(GV14,GW14,GX14,GZ14,HB14)</f>
        <v>0</v>
      </c>
      <c r="HM14" s="26">
        <v>216</v>
      </c>
      <c r="HN14" s="2">
        <v>216</v>
      </c>
      <c r="HP14" s="63">
        <f t="shared" ref="HP14" si="136">SUM(GY14,HA14,HC14,HF14,HI14)</f>
        <v>0</v>
      </c>
      <c r="HR14" s="24" t="s">
        <v>49</v>
      </c>
      <c r="HS14" s="25">
        <v>4</v>
      </c>
      <c r="IJ14" s="9">
        <f t="shared" ref="IJ14" si="137">SUM(HU14,HV14,HW14,HY14,IA14)</f>
        <v>0</v>
      </c>
      <c r="IL14" s="26">
        <v>216</v>
      </c>
      <c r="IM14" s="2">
        <v>216</v>
      </c>
      <c r="IO14" s="63">
        <f t="shared" ref="IO14" si="138">SUM(HX14,HZ14,IB14,IE14,IH14)</f>
        <v>0</v>
      </c>
      <c r="IQ14" s="24" t="s">
        <v>49</v>
      </c>
      <c r="IR14" s="25">
        <v>4</v>
      </c>
      <c r="JI14" s="9">
        <f t="shared" ref="JI14" si="139">SUM(IT14,IU14,IV14,IX14,IZ14)</f>
        <v>0</v>
      </c>
      <c r="JK14" s="26">
        <v>216</v>
      </c>
      <c r="JL14" s="2">
        <v>216</v>
      </c>
      <c r="JN14" s="63">
        <f t="shared" ref="JN14" si="140">SUM(IW14,IY14,JA14,JD14,JG14)</f>
        <v>0</v>
      </c>
      <c r="JP14" s="24" t="s">
        <v>49</v>
      </c>
      <c r="JQ14" s="25">
        <v>4</v>
      </c>
      <c r="KH14" s="9">
        <f t="shared" ref="KH14" si="141">SUM(JS14,JT14,JU14,JW14,JY14)</f>
        <v>0</v>
      </c>
      <c r="KJ14" s="26">
        <v>216</v>
      </c>
      <c r="KK14" s="2">
        <v>216</v>
      </c>
      <c r="KM14" s="63">
        <f t="shared" ref="KM14" si="142">SUM(JV14,JX14,JZ14,KC14,KF14)</f>
        <v>0</v>
      </c>
    </row>
    <row r="15" spans="1:299" ht="14" hidden="1" x14ac:dyDescent="0.35">
      <c r="A15" s="24"/>
      <c r="B15" s="49" t="s">
        <v>45</v>
      </c>
      <c r="C15" s="10">
        <f>SUM(C13:C14)</f>
        <v>739.33</v>
      </c>
      <c r="D15" s="10">
        <f t="shared" ref="D15:L15" si="143">SUM(D13:D14)</f>
        <v>739.33</v>
      </c>
      <c r="E15" s="10">
        <f>SUM(E13:E14)</f>
        <v>0</v>
      </c>
      <c r="F15" s="10">
        <f t="shared" si="143"/>
        <v>748.67</v>
      </c>
      <c r="G15" s="111">
        <f>(G13*V13+G14*V14)/V15</f>
        <v>0.55105909884831616</v>
      </c>
      <c r="H15" s="10">
        <f t="shared" si="143"/>
        <v>0</v>
      </c>
      <c r="I15" s="111">
        <f>(I13*V13+I14*V14)/V15</f>
        <v>0</v>
      </c>
      <c r="J15" s="11">
        <f>SUM(J13:J14)</f>
        <v>0</v>
      </c>
      <c r="K15" s="111">
        <f>(K13*V13+K14*V14)/V15</f>
        <v>0</v>
      </c>
      <c r="L15" s="10">
        <f t="shared" si="143"/>
        <v>271.25</v>
      </c>
      <c r="M15" s="111">
        <f>(M13*V13+M14*V14)/V15</f>
        <v>0.44894090115168389</v>
      </c>
      <c r="N15" s="123">
        <f>(N13*V13+N14*V14)/V15</f>
        <v>0.284230664265051</v>
      </c>
      <c r="O15" s="123">
        <f>(O13*V13+O14*V14)/V15</f>
        <v>0.67100514114075072</v>
      </c>
      <c r="P15" s="123">
        <f>(P13*V13+P14*V14)/V15</f>
        <v>0.29797773047322745</v>
      </c>
      <c r="Q15" s="123">
        <f>(Q13*V13+Q14*V14)/V15</f>
        <v>0.1647102368866328</v>
      </c>
      <c r="R15" s="23">
        <f t="shared" ref="R15:W15" si="144">SUM(R13:R14)</f>
        <v>1</v>
      </c>
      <c r="S15" s="52">
        <f t="shared" si="144"/>
        <v>1488</v>
      </c>
      <c r="T15" s="50">
        <f t="shared" si="144"/>
        <v>87348</v>
      </c>
      <c r="U15" s="32">
        <f t="shared" si="144"/>
        <v>432</v>
      </c>
      <c r="V15" s="32">
        <f t="shared" si="144"/>
        <v>394</v>
      </c>
      <c r="W15" s="32">
        <f t="shared" si="144"/>
        <v>130</v>
      </c>
      <c r="Z15" s="24"/>
      <c r="AA15" s="49" t="s">
        <v>45</v>
      </c>
      <c r="AB15" s="11">
        <f>SUM(AB13:AB14)</f>
        <v>744</v>
      </c>
      <c r="AC15" s="11">
        <f t="shared" ref="AC15:AE15" si="145">SUM(AC13:AC14)</f>
        <v>744</v>
      </c>
      <c r="AD15" s="11">
        <f>SUM(AD13:AD14)</f>
        <v>0</v>
      </c>
      <c r="AE15" s="11">
        <f t="shared" si="145"/>
        <v>744</v>
      </c>
      <c r="AF15" s="111">
        <f>(AF13*$AU$13+AF14*$AU$14)/$AU$15</f>
        <v>0.54822335025380708</v>
      </c>
      <c r="AG15" s="11">
        <f t="shared" ref="AG15" si="146">SUM(AG13:AG14)</f>
        <v>0</v>
      </c>
      <c r="AH15" s="111">
        <f>(AH13*$AU$13+AH14*$AU$14)/$AU$15</f>
        <v>0</v>
      </c>
      <c r="AI15" s="11">
        <f>SUM(AI13:AI14)</f>
        <v>0</v>
      </c>
      <c r="AJ15" s="111">
        <f>(AJ13*$AU$13+AJ14*$AU$14)/$AU$15</f>
        <v>0</v>
      </c>
      <c r="AK15" s="11">
        <f>SUM(AK13:AK14)</f>
        <v>296.22000000000003</v>
      </c>
      <c r="AL15" s="111">
        <f>(AL13*$AU$13+AL14*$AU$14)/$AU$15</f>
        <v>0.45177664974619292</v>
      </c>
      <c r="AM15" s="111">
        <f t="shared" ref="AM15:AP15" si="147">(AM13*$AU$13+AM14*$AU$14)/$AU$15</f>
        <v>0.27190396266579336</v>
      </c>
      <c r="AN15" s="111">
        <f t="shared" si="147"/>
        <v>0.67687428869742217</v>
      </c>
      <c r="AO15" s="111">
        <f t="shared" si="147"/>
        <v>0.30255922165820642</v>
      </c>
      <c r="AP15" s="111">
        <f t="shared" si="147"/>
        <v>0.17987268708039955</v>
      </c>
      <c r="AQ15" s="32">
        <f>SUM(AQ13:AQ14)</f>
        <v>0</v>
      </c>
      <c r="AR15" s="52">
        <f>SUM(AR13:AR14)</f>
        <v>1488</v>
      </c>
      <c r="AS15" s="52">
        <f t="shared" ref="AS15" si="148">SUM(AS13:AS14)</f>
        <v>88691</v>
      </c>
      <c r="AT15" s="32">
        <f>SUM(AT13:AT14)</f>
        <v>432</v>
      </c>
      <c r="AU15" s="32">
        <f>SUM(AU13:AU14)</f>
        <v>394</v>
      </c>
      <c r="AV15" s="32">
        <f>SUM(AV13:AV14)</f>
        <v>130</v>
      </c>
      <c r="AY15" s="24"/>
      <c r="AZ15" s="49" t="s">
        <v>45</v>
      </c>
      <c r="BA15" s="11">
        <f>SUM(BA13:BA14)</f>
        <v>818.4</v>
      </c>
      <c r="BB15" s="11">
        <f t="shared" ref="BB15:BJ15" si="149">SUM(BB13:BB14)</f>
        <v>818.4</v>
      </c>
      <c r="BC15" s="11">
        <f>SUM(BC13:BC14)</f>
        <v>0</v>
      </c>
      <c r="BD15" s="11">
        <f t="shared" si="149"/>
        <v>621.6</v>
      </c>
      <c r="BE15" s="111">
        <f>(BE13*$BT13+BE14*$BT14)/$BT15</f>
        <v>0.47122588832487305</v>
      </c>
      <c r="BF15" s="11">
        <f t="shared" si="149"/>
        <v>0</v>
      </c>
      <c r="BG15" s="111">
        <f>(BG13*$BT13+BG14*$BT14)/$BT15</f>
        <v>0</v>
      </c>
      <c r="BH15" s="11">
        <f t="shared" si="149"/>
        <v>0</v>
      </c>
      <c r="BI15" s="111">
        <f>(BI13*$BT13+BI14*$BT14)/$BT15</f>
        <v>0</v>
      </c>
      <c r="BJ15" s="11">
        <f t="shared" si="149"/>
        <v>380.95000000000005</v>
      </c>
      <c r="BK15" s="111">
        <f>(BK13*$BT13+BK14*$BT14)/$BT15</f>
        <v>0.52877411167512678</v>
      </c>
      <c r="BL15" s="111">
        <f>(BL13*$BT13+BL14*$BT14)/$BT15</f>
        <v>0.28078687253243084</v>
      </c>
      <c r="BM15" s="111">
        <f>(BM13*$BT13+BM14*$BT14)/$BT15</f>
        <v>0.61286811548911235</v>
      </c>
      <c r="BN15" s="111">
        <f>(BN13*$BT13+BN14*$BT14)/$BT15</f>
        <v>0.28454949238578675</v>
      </c>
      <c r="BO15" s="111">
        <f>(BO13*$BT13+BO14*$BT14)/$BT15</f>
        <v>0.24798723914269599</v>
      </c>
      <c r="BP15" s="32">
        <f t="shared" ref="BP15" si="150">SUM(BP13:BP14)</f>
        <v>3</v>
      </c>
      <c r="BQ15" s="52">
        <f>SUM(BQ13:BQ14)</f>
        <v>1440</v>
      </c>
      <c r="BR15" s="98">
        <f t="shared" ref="BR15" si="151">SUM(BR13:BR14)</f>
        <v>80721</v>
      </c>
      <c r="BS15" s="32">
        <f>SUM(BS13:BS14)</f>
        <v>432</v>
      </c>
      <c r="BT15" s="32">
        <f>SUM(BT13:BT14)</f>
        <v>394</v>
      </c>
      <c r="BU15" s="32">
        <f t="shared" ref="BU15" si="152">SUM(BU13:BU14)</f>
        <v>180</v>
      </c>
      <c r="BX15" s="24"/>
      <c r="BY15" s="49" t="s">
        <v>45</v>
      </c>
      <c r="BZ15" s="52">
        <f>SUM(BZ13:BZ14)</f>
        <v>1290.44</v>
      </c>
      <c r="CA15" s="52">
        <f t="shared" ref="CA15:CI15" si="153">SUM(CA13:CA14)</f>
        <v>1290.44</v>
      </c>
      <c r="CB15" s="11">
        <f>SUM(CB13:CB14)</f>
        <v>0</v>
      </c>
      <c r="CC15" s="11">
        <f t="shared" si="153"/>
        <v>197.56</v>
      </c>
      <c r="CD15" s="111">
        <f>(CD13*$CS13+CD14*$CS14)/$CS15</f>
        <v>0.13215046940669181</v>
      </c>
      <c r="CE15" s="11">
        <f t="shared" si="153"/>
        <v>0</v>
      </c>
      <c r="CF15" s="111">
        <f>(CF13*$CS13+CF14*$CS14)/$CS15</f>
        <v>0</v>
      </c>
      <c r="CG15" s="11">
        <f t="shared" si="153"/>
        <v>0</v>
      </c>
      <c r="CH15" s="111">
        <f>(CH13*$CS13+CH14*$CS14)/$CS15</f>
        <v>0</v>
      </c>
      <c r="CI15" s="11">
        <f t="shared" si="153"/>
        <v>458.03</v>
      </c>
      <c r="CJ15" s="111">
        <f t="shared" ref="CJ15:CN15" si="154">(CJ13*$CS13+CJ14*$CS14)/$CS15</f>
        <v>0.86784953059330827</v>
      </c>
      <c r="CK15" s="111">
        <f t="shared" si="154"/>
        <v>0.56464016702145081</v>
      </c>
      <c r="CL15" s="111">
        <f t="shared" si="154"/>
        <v>0.33300874850940115</v>
      </c>
      <c r="CM15" s="111">
        <f t="shared" si="154"/>
        <v>0.53252756399759837</v>
      </c>
      <c r="CN15" s="111">
        <f t="shared" si="154"/>
        <v>0.30320936357185746</v>
      </c>
      <c r="CO15" s="32">
        <f>SUM(CO13:CO14)</f>
        <v>7</v>
      </c>
      <c r="CP15" s="52">
        <f>SUM(CP13:CP14)</f>
        <v>1488</v>
      </c>
      <c r="CQ15" s="14">
        <f>SUM(CQ13:CQ14)</f>
        <v>156103</v>
      </c>
      <c r="CR15" s="32">
        <f>SUM(CR13:CR14)</f>
        <v>432</v>
      </c>
      <c r="CS15" s="32">
        <v>394</v>
      </c>
      <c r="CT15" s="52">
        <f>SUM(CT13:CT14)</f>
        <v>315</v>
      </c>
      <c r="CW15" s="24"/>
      <c r="CX15" s="49" t="s">
        <v>45</v>
      </c>
      <c r="CY15" s="14">
        <f>SUM(CY13:CY14)</f>
        <v>1109.0999999999999</v>
      </c>
      <c r="CZ15" s="14">
        <f t="shared" ref="CZ15:DH15" si="155">SUM(CZ13:CZ14)</f>
        <v>1022.6200000000001</v>
      </c>
      <c r="DA15" s="11">
        <f>SUM(DA13:DA14)</f>
        <v>86.48</v>
      </c>
      <c r="DB15" s="11">
        <f t="shared" si="155"/>
        <v>261.27</v>
      </c>
      <c r="DC15" s="2">
        <f t="shared" si="45"/>
        <v>36.287499999999994</v>
      </c>
      <c r="DD15" s="11">
        <f t="shared" si="155"/>
        <v>0</v>
      </c>
      <c r="DE15" s="2">
        <f t="shared" si="46"/>
        <v>0</v>
      </c>
      <c r="DF15" s="11">
        <f t="shared" si="155"/>
        <v>69.63</v>
      </c>
      <c r="DG15" s="2">
        <f t="shared" si="47"/>
        <v>9.6708333333333325</v>
      </c>
      <c r="DH15" s="11">
        <f t="shared" si="155"/>
        <v>356.9</v>
      </c>
      <c r="DI15" s="2">
        <f t="shared" si="48"/>
        <v>154.04166666666666</v>
      </c>
      <c r="DJ15" s="2">
        <f t="shared" si="49"/>
        <v>104.47222222222221</v>
      </c>
      <c r="DK15" s="128">
        <f t="shared" si="50"/>
        <v>37.675144290250429</v>
      </c>
      <c r="DL15" s="2">
        <f t="shared" si="51"/>
        <v>37.981175972927247</v>
      </c>
      <c r="DM15" s="111">
        <f t="shared" ref="DM15" si="156">(DM13*$DR13+DM14*$DR14)/$DR15</f>
        <v>0.2440898195149464</v>
      </c>
      <c r="DN15" s="32">
        <f t="shared" ref="DN15" si="157">SUM(DN13:DN14)</f>
        <v>4</v>
      </c>
      <c r="DO15" s="52">
        <f>SUM(DO13:DO14)</f>
        <v>1440</v>
      </c>
      <c r="DP15" s="52">
        <f t="shared" ref="DP15" si="158">SUM(DP13:DP14)</f>
        <v>107745</v>
      </c>
      <c r="DQ15" s="32">
        <f>SUM(DQ13:DQ14)</f>
        <v>432</v>
      </c>
      <c r="DR15" s="32">
        <v>394</v>
      </c>
      <c r="DS15" s="32">
        <f t="shared" ref="DS15" si="159">SUM(DS13:DS14)</f>
        <v>230</v>
      </c>
      <c r="DV15" s="24"/>
      <c r="DW15" s="49" t="s">
        <v>45</v>
      </c>
      <c r="DX15" s="11">
        <f>SUM(DX13:DX14)</f>
        <v>0</v>
      </c>
      <c r="DY15" s="11">
        <f t="shared" ref="DY15:EA15" si="160">SUM(DY13:DY14)</f>
        <v>0</v>
      </c>
      <c r="DZ15" s="11">
        <f>SUM(DZ13:DZ14)</f>
        <v>0</v>
      </c>
      <c r="EA15" s="11">
        <f t="shared" si="160"/>
        <v>0</v>
      </c>
      <c r="EN15" s="52">
        <f>SUM(EN13:EN14)</f>
        <v>0</v>
      </c>
      <c r="EP15" s="32">
        <f>SUM(EP13:EP14)</f>
        <v>432</v>
      </c>
      <c r="EQ15" s="32">
        <v>394</v>
      </c>
      <c r="EU15" s="24"/>
      <c r="EV15" s="49" t="s">
        <v>45</v>
      </c>
      <c r="EW15" s="11">
        <f>SUM(EW13:EW14)</f>
        <v>0</v>
      </c>
      <c r="EX15" s="11">
        <f t="shared" ref="EX15:EZ15" si="161">SUM(EX13:EX14)</f>
        <v>0</v>
      </c>
      <c r="EY15" s="11">
        <f>SUM(EY13:EY14)</f>
        <v>0</v>
      </c>
      <c r="EZ15" s="11">
        <f t="shared" si="161"/>
        <v>0</v>
      </c>
      <c r="FM15" s="52">
        <f>SUM(FM13:FM14)</f>
        <v>0</v>
      </c>
      <c r="FO15" s="32">
        <f>SUM(FO13:FO14)</f>
        <v>432</v>
      </c>
      <c r="FP15" s="32">
        <v>394</v>
      </c>
      <c r="FT15" s="24"/>
      <c r="FU15" s="49" t="s">
        <v>45</v>
      </c>
      <c r="FV15" s="11">
        <f>SUM(FV13:FV14)</f>
        <v>0</v>
      </c>
      <c r="FW15" s="11">
        <f t="shared" ref="FW15:FY15" si="162">SUM(FW13:FW14)</f>
        <v>0</v>
      </c>
      <c r="FX15" s="11">
        <f>SUM(FX13:FX14)</f>
        <v>0</v>
      </c>
      <c r="FY15" s="11">
        <f t="shared" si="162"/>
        <v>0</v>
      </c>
      <c r="GL15" s="52">
        <f>SUM(GL13:GL14)</f>
        <v>0</v>
      </c>
      <c r="GN15" s="32">
        <f>SUM(GN13:GN14)</f>
        <v>432</v>
      </c>
      <c r="GO15" s="32">
        <v>394</v>
      </c>
      <c r="GS15" s="24"/>
      <c r="GT15" s="49" t="s">
        <v>45</v>
      </c>
      <c r="GU15" s="11">
        <f>SUM(GU13:GU14)</f>
        <v>0</v>
      </c>
      <c r="GV15" s="11">
        <f t="shared" ref="GV15:GX15" si="163">SUM(GV13:GV14)</f>
        <v>0</v>
      </c>
      <c r="GW15" s="11">
        <f>SUM(GW13:GW14)</f>
        <v>0</v>
      </c>
      <c r="GX15" s="11">
        <f t="shared" si="163"/>
        <v>0</v>
      </c>
      <c r="HK15" s="52">
        <f>SUM(HK13:HK14)</f>
        <v>0</v>
      </c>
      <c r="HM15" s="32">
        <f>SUM(HM13:HM14)</f>
        <v>432</v>
      </c>
      <c r="HN15" s="32">
        <v>394</v>
      </c>
      <c r="HR15" s="24"/>
      <c r="HS15" s="49" t="s">
        <v>45</v>
      </c>
      <c r="HT15" s="11">
        <f>SUM(HT13:HT14)</f>
        <v>0</v>
      </c>
      <c r="HU15" s="11">
        <f t="shared" ref="HU15:HW15" si="164">SUM(HU13:HU14)</f>
        <v>0</v>
      </c>
      <c r="HV15" s="11">
        <f>SUM(HV13:HV14)</f>
        <v>0</v>
      </c>
      <c r="HW15" s="11">
        <f t="shared" si="164"/>
        <v>0</v>
      </c>
      <c r="IJ15" s="52">
        <f>SUM(IJ13:IJ14)</f>
        <v>0</v>
      </c>
      <c r="IL15" s="32">
        <f>SUM(IL13:IL14)</f>
        <v>432</v>
      </c>
      <c r="IM15" s="32">
        <v>394</v>
      </c>
      <c r="IQ15" s="24"/>
      <c r="IR15" s="49" t="s">
        <v>45</v>
      </c>
      <c r="IS15" s="11">
        <f>SUM(IS13:IS14)</f>
        <v>0</v>
      </c>
      <c r="IT15" s="11">
        <f t="shared" ref="IT15:IV15" si="165">SUM(IT13:IT14)</f>
        <v>0</v>
      </c>
      <c r="IU15" s="11">
        <f>SUM(IU13:IU14)</f>
        <v>0</v>
      </c>
      <c r="IV15" s="11">
        <f t="shared" si="165"/>
        <v>0</v>
      </c>
      <c r="JI15" s="52">
        <f>SUM(JI13:JI14)</f>
        <v>0</v>
      </c>
      <c r="JK15" s="32">
        <f>SUM(JK13:JK14)</f>
        <v>432</v>
      </c>
      <c r="JL15" s="32">
        <v>394</v>
      </c>
      <c r="JP15" s="24"/>
      <c r="JQ15" s="49" t="s">
        <v>45</v>
      </c>
      <c r="JR15" s="11">
        <f>SUM(JR13:JR14)</f>
        <v>0</v>
      </c>
      <c r="JS15" s="11">
        <f t="shared" ref="JS15:JU15" si="166">SUM(JS13:JS14)</f>
        <v>0</v>
      </c>
      <c r="JT15" s="11">
        <f>SUM(JT13:JT14)</f>
        <v>0</v>
      </c>
      <c r="JU15" s="11">
        <f t="shared" si="166"/>
        <v>0</v>
      </c>
      <c r="KH15" s="52">
        <f>SUM(KH13:KH14)</f>
        <v>0</v>
      </c>
      <c r="KJ15" s="32">
        <f>SUM(KJ13:KJ14)</f>
        <v>432</v>
      </c>
      <c r="KK15" s="32">
        <v>394</v>
      </c>
    </row>
    <row r="16" spans="1:299" ht="14" x14ac:dyDescent="0.35">
      <c r="A16" s="24" t="s">
        <v>50</v>
      </c>
      <c r="B16" s="25">
        <v>5</v>
      </c>
      <c r="C16" s="19">
        <f>$B$4-F16-H16-J16</f>
        <v>628.75</v>
      </c>
      <c r="D16" s="19">
        <f>$B$4-E16-F16-H16-J16</f>
        <v>628.75</v>
      </c>
      <c r="E16" s="2">
        <v>0</v>
      </c>
      <c r="F16" s="2">
        <v>115.25</v>
      </c>
      <c r="G16" s="110">
        <f>F16/$B$4</f>
        <v>0.15490591397849462</v>
      </c>
      <c r="H16" s="2">
        <v>0</v>
      </c>
      <c r="I16" s="110">
        <f>H16/$B$4</f>
        <v>0</v>
      </c>
      <c r="J16" s="19">
        <v>0</v>
      </c>
      <c r="K16" s="110">
        <f>J16/$B$4</f>
        <v>0</v>
      </c>
      <c r="L16" s="2">
        <v>71.64</v>
      </c>
      <c r="M16" s="110">
        <f>C16/$B$4</f>
        <v>0.84509408602150538</v>
      </c>
      <c r="N16" s="110">
        <f>(C16-L16)/$B$4</f>
        <v>0.74880376344086019</v>
      </c>
      <c r="O16" s="124">
        <f>IF((AND(D16=0,F16=0)),0,(F16+L16)/(D16+F16+L16))</f>
        <v>0.22913295081163257</v>
      </c>
      <c r="P16" s="110">
        <f>T16/($B$4*V16)</f>
        <v>0.69089861751152071</v>
      </c>
      <c r="Q16" s="110">
        <f>L16/$B$4</f>
        <v>9.6290322580645168E-2</v>
      </c>
      <c r="R16" s="9">
        <v>1</v>
      </c>
      <c r="S16" s="9">
        <f>SUM(D16,E16,F16,H16,J16)</f>
        <v>744</v>
      </c>
      <c r="T16" s="38">
        <v>179910</v>
      </c>
      <c r="U16" s="2">
        <v>410</v>
      </c>
      <c r="V16" s="2">
        <v>350</v>
      </c>
      <c r="W16" s="2">
        <v>0</v>
      </c>
      <c r="X16" s="63">
        <f>SUM(G16,I16,K16,N16,Q16)</f>
        <v>1</v>
      </c>
      <c r="Z16" s="24" t="s">
        <v>50</v>
      </c>
      <c r="AA16" s="25">
        <v>5</v>
      </c>
      <c r="AB16" s="19">
        <f>$AA$4-AE16-AG16-AI16</f>
        <v>744</v>
      </c>
      <c r="AC16" s="19">
        <f>$AA$4-AD16-AE16-AG16-AI16</f>
        <v>744</v>
      </c>
      <c r="AD16" s="19">
        <v>0</v>
      </c>
      <c r="AE16" s="19">
        <v>0</v>
      </c>
      <c r="AF16" s="110">
        <f>AE16/$AA$4</f>
        <v>0</v>
      </c>
      <c r="AG16" s="19">
        <v>0</v>
      </c>
      <c r="AH16" s="110">
        <f>AG16/$AA$4</f>
        <v>0</v>
      </c>
      <c r="AI16" s="19">
        <v>0</v>
      </c>
      <c r="AJ16" s="110">
        <f>AI16/$AA$4</f>
        <v>0</v>
      </c>
      <c r="AK16" s="19">
        <v>0</v>
      </c>
      <c r="AL16" s="110">
        <f>AB16/$AA$4</f>
        <v>1</v>
      </c>
      <c r="AM16" s="110">
        <f>(AB16-AK16)/$AA$4</f>
        <v>1</v>
      </c>
      <c r="AN16" s="124">
        <f>IF((AND(AC16=0,AE16=0)),0,(AE16+AK16)/(AC16+AE16+AK16))</f>
        <v>0</v>
      </c>
      <c r="AO16" s="110">
        <f>AS16/($AA$4*AU16)</f>
        <v>0.87569124423963129</v>
      </c>
      <c r="AP16" s="110">
        <f>AK16/$AA$4</f>
        <v>0</v>
      </c>
      <c r="AQ16" s="2">
        <v>0</v>
      </c>
      <c r="AR16" s="9">
        <f>SUM(AC16,AD16,AE16,AG16,AI16)</f>
        <v>744</v>
      </c>
      <c r="AS16" s="13">
        <v>228030</v>
      </c>
      <c r="AT16" s="2">
        <v>410</v>
      </c>
      <c r="AU16" s="2">
        <v>350</v>
      </c>
      <c r="AV16" s="2">
        <v>410</v>
      </c>
      <c r="AW16" s="63">
        <f>SUM(AF16,AH16,AJ16,AM16,AP16)</f>
        <v>1</v>
      </c>
      <c r="AY16" s="24" t="s">
        <v>50</v>
      </c>
      <c r="AZ16" s="25">
        <v>5</v>
      </c>
      <c r="BA16" s="2">
        <f>$AZ$4-BD16-BF16-BH16</f>
        <v>720</v>
      </c>
      <c r="BB16" s="2">
        <f>$AZ$4-BC16-BD16-BF16-BH16</f>
        <v>720</v>
      </c>
      <c r="BC16" s="19">
        <f>'[31]UNIT DATA'!L2</f>
        <v>0</v>
      </c>
      <c r="BD16" s="19">
        <f>'[31]UNIT DATA'!M2</f>
        <v>0</v>
      </c>
      <c r="BE16" s="110">
        <f>BD16/$AZ$4</f>
        <v>0</v>
      </c>
      <c r="BF16" s="19">
        <f>'[31]UNIT DATA'!$N2</f>
        <v>0</v>
      </c>
      <c r="BG16" s="110">
        <f>BF16/$AZ$4</f>
        <v>0</v>
      </c>
      <c r="BH16" s="19">
        <f>'[31]UNIT DATA'!$O2</f>
        <v>0</v>
      </c>
      <c r="BI16" s="110">
        <f>BH16/$AZ$4</f>
        <v>0</v>
      </c>
      <c r="BJ16" s="2">
        <f>'[31]UNIT DATA'!$P2</f>
        <v>28.92</v>
      </c>
      <c r="BK16" s="110">
        <f>BA16/$AZ$4</f>
        <v>1</v>
      </c>
      <c r="BL16" s="110">
        <f>(BA16-BJ16)/$AZ$4</f>
        <v>0.95983333333333343</v>
      </c>
      <c r="BM16" s="124">
        <f>IF((AND(BB16=0,BD16=0)),0,(BD16+BJ16)/(BB16+BD16+BJ16))</f>
        <v>3.8615606473321587E-2</v>
      </c>
      <c r="BN16" s="110">
        <f>BR16/($AZ$4*BT16)</f>
        <v>0.83964285714285714</v>
      </c>
      <c r="BO16" s="110">
        <f>BJ16/$AZ$4</f>
        <v>4.016666666666667E-2</v>
      </c>
      <c r="BP16" s="2">
        <f>'[31]UNIT DATA'!$Q2</f>
        <v>0</v>
      </c>
      <c r="BQ16" s="9">
        <f>SUM(BB16,BC16,BD16,BF16,BH16)</f>
        <v>720</v>
      </c>
      <c r="BR16" s="39">
        <f>'[31]UNIT DATA'!$F2</f>
        <v>211590</v>
      </c>
      <c r="BS16" s="2">
        <v>410</v>
      </c>
      <c r="BT16" s="2">
        <v>350</v>
      </c>
      <c r="BU16" s="102">
        <f>'[31]UNIT DATA'!$E$2</f>
        <v>290</v>
      </c>
      <c r="BV16" s="63">
        <f>SUM(BE16,BG16,BI16,BL16,BO16)</f>
        <v>1</v>
      </c>
      <c r="BX16" s="24" t="s">
        <v>50</v>
      </c>
      <c r="BY16" s="25">
        <v>5</v>
      </c>
      <c r="BZ16" s="2">
        <f>$BY$4-CC16-CE16-CG16</f>
        <v>670.7</v>
      </c>
      <c r="CA16" s="2">
        <f>$BY$4-CB16-CC16-CE16-CG16</f>
        <v>670.7</v>
      </c>
      <c r="CB16" s="2">
        <f>'[32]UNIT DATA'!L2</f>
        <v>0</v>
      </c>
      <c r="CC16" s="2">
        <f>'[32]UNIT DATA'!M2</f>
        <v>73.3</v>
      </c>
      <c r="CD16" s="110">
        <f>CC16/$BY$4</f>
        <v>9.8521505376344076E-2</v>
      </c>
      <c r="CE16" s="2">
        <f>'[32]UNIT DATA'!N2</f>
        <v>0</v>
      </c>
      <c r="CF16" s="110">
        <f>CE16/$BY$4</f>
        <v>0</v>
      </c>
      <c r="CG16" s="2">
        <f>'[32]UNIT DATA'!O2</f>
        <v>0</v>
      </c>
      <c r="CH16" s="110">
        <f>CG16/$BY$4</f>
        <v>0</v>
      </c>
      <c r="CI16" s="2">
        <f>'[32]UNIT DATA'!P2</f>
        <v>6.8</v>
      </c>
      <c r="CJ16" s="110">
        <f>BZ16/$BY$4</f>
        <v>0.90147849462365592</v>
      </c>
      <c r="CK16" s="110">
        <f>(BZ16-CI16)/$BY$4</f>
        <v>0.89233870967741946</v>
      </c>
      <c r="CL16" s="124">
        <f>IF((AND(CA16=0,CC16=0)),0,(CC16+CI16)/(CA16+CC16+CI16))</f>
        <v>0.10668620138518912</v>
      </c>
      <c r="CM16" s="110">
        <f>CQ16/($BY$4*CS16)</f>
        <v>0.84020737327188943</v>
      </c>
      <c r="CN16" s="110">
        <f>CI16/$BY$4</f>
        <v>9.1397849462365593E-3</v>
      </c>
      <c r="CO16" s="2">
        <f>'[32]UNIT DATA'!V2</f>
        <v>0</v>
      </c>
      <c r="CP16" s="9">
        <f>SUM(CA16,CB16,CC16,CE16,CG16)</f>
        <v>744</v>
      </c>
      <c r="CQ16" s="22">
        <f>'[32]UNIT DATA'!F2</f>
        <v>218790</v>
      </c>
      <c r="CR16" s="2">
        <v>410</v>
      </c>
      <c r="CS16" s="2">
        <v>350</v>
      </c>
      <c r="CT16" s="2">
        <f>'[32]UNIT DATA'!E2</f>
        <v>410</v>
      </c>
      <c r="CU16" s="63">
        <f>SUM(CD16,CF16,CH16,CK16,CN16)</f>
        <v>1</v>
      </c>
      <c r="CW16" s="24" t="s">
        <v>50</v>
      </c>
      <c r="CX16" s="25">
        <v>5</v>
      </c>
      <c r="CY16" s="2">
        <f>$CX$4-DB16-DD16-DF16</f>
        <v>720</v>
      </c>
      <c r="CZ16" s="2">
        <f>$CX$4-DA16-DB16-DD16-DF16</f>
        <v>720</v>
      </c>
      <c r="DA16" s="2">
        <f>'[47]UNIT DATA'!L2</f>
        <v>0</v>
      </c>
      <c r="DB16" s="2">
        <f>'[47]UNIT DATA'!M2</f>
        <v>0</v>
      </c>
      <c r="DC16" s="2">
        <f t="shared" si="45"/>
        <v>0</v>
      </c>
      <c r="DD16" s="2">
        <f>'[47]UNIT DATA'!$N2</f>
        <v>0</v>
      </c>
      <c r="DE16" s="2">
        <f t="shared" si="46"/>
        <v>0</v>
      </c>
      <c r="DF16" s="2">
        <f>'[47]UNIT DATA'!$O2</f>
        <v>0</v>
      </c>
      <c r="DG16" s="2">
        <f t="shared" si="47"/>
        <v>0</v>
      </c>
      <c r="DH16" s="2">
        <f>'[47]UNIT DATA'!$P2</f>
        <v>0</v>
      </c>
      <c r="DI16" s="2">
        <f t="shared" si="48"/>
        <v>100</v>
      </c>
      <c r="DJ16" s="2">
        <f t="shared" si="49"/>
        <v>100</v>
      </c>
      <c r="DK16" s="128">
        <f t="shared" si="50"/>
        <v>0</v>
      </c>
      <c r="DL16" s="2">
        <f t="shared" si="51"/>
        <v>79.523809523809518</v>
      </c>
      <c r="DM16" s="110">
        <f>DH16/$CX$4</f>
        <v>0</v>
      </c>
      <c r="DN16" s="9">
        <f>'[47]UNIT DATA'!$Q2</f>
        <v>0</v>
      </c>
      <c r="DO16" s="9">
        <f>SUM(CZ16,DA16,DB16,DD16,DF16)</f>
        <v>720</v>
      </c>
      <c r="DP16" s="2">
        <f>'[47]UNIT DATA'!$F2</f>
        <v>200400</v>
      </c>
      <c r="DQ16" s="2">
        <v>410</v>
      </c>
      <c r="DR16" s="2">
        <v>350</v>
      </c>
      <c r="DS16" s="2">
        <f>'[47]UNIT DATA'!$E2</f>
        <v>410</v>
      </c>
      <c r="DT16" s="63">
        <f>SUM(DC16,DE16,DG16,DJ16,DM16)</f>
        <v>100</v>
      </c>
      <c r="DV16" s="24" t="s">
        <v>50</v>
      </c>
      <c r="DW16" s="25">
        <v>5</v>
      </c>
      <c r="EN16" s="9">
        <f>SUM(DY16,DZ16,EA16,EC16,EE16)</f>
        <v>0</v>
      </c>
      <c r="EP16" s="2">
        <v>410</v>
      </c>
      <c r="EQ16" s="2">
        <v>350</v>
      </c>
      <c r="ES16" s="63">
        <f>SUM(EB16,ED16,EF16,EI16,EL16)</f>
        <v>0</v>
      </c>
      <c r="EU16" s="24" t="s">
        <v>50</v>
      </c>
      <c r="EV16" s="25">
        <v>5</v>
      </c>
      <c r="FM16" s="9">
        <f>SUM(EX16,EY16,EZ16,FB16,FD16)</f>
        <v>0</v>
      </c>
      <c r="FO16" s="2">
        <v>410</v>
      </c>
      <c r="FP16" s="2">
        <v>350</v>
      </c>
      <c r="FR16" s="63">
        <f>SUM(FA16,FC16,FE16,FH16,FK16)</f>
        <v>0</v>
      </c>
      <c r="FT16" s="24" t="s">
        <v>50</v>
      </c>
      <c r="FU16" s="25">
        <v>5</v>
      </c>
      <c r="GL16" s="9">
        <f>SUM(FW16,FX16,FY16,GA16,GC16)</f>
        <v>0</v>
      </c>
      <c r="GN16" s="2">
        <v>410</v>
      </c>
      <c r="GO16" s="2">
        <v>350</v>
      </c>
      <c r="GQ16" s="63">
        <f>SUM(FZ16,GB16,GD16,GG16,GJ16)</f>
        <v>0</v>
      </c>
      <c r="GS16" s="24" t="s">
        <v>50</v>
      </c>
      <c r="GT16" s="25">
        <v>5</v>
      </c>
      <c r="HK16" s="9">
        <f>SUM(GV16,GW16,GX16,GZ16,HB16)</f>
        <v>0</v>
      </c>
      <c r="HM16" s="2">
        <v>410</v>
      </c>
      <c r="HN16" s="2">
        <v>350</v>
      </c>
      <c r="HP16" s="63">
        <f>SUM(GY16,HA16,HC16,HF16,HI16)</f>
        <v>0</v>
      </c>
      <c r="HR16" s="24" t="s">
        <v>50</v>
      </c>
      <c r="HS16" s="25">
        <v>5</v>
      </c>
      <c r="IJ16" s="9">
        <f>SUM(HU16,HV16,HW16,HY16,IA16)</f>
        <v>0</v>
      </c>
      <c r="IL16" s="2">
        <v>410</v>
      </c>
      <c r="IM16" s="2">
        <v>350</v>
      </c>
      <c r="IO16" s="63">
        <f>SUM(HX16,HZ16,IB16,IE16,IH16)</f>
        <v>0</v>
      </c>
      <c r="IQ16" s="24" t="s">
        <v>50</v>
      </c>
      <c r="IR16" s="25">
        <v>5</v>
      </c>
      <c r="JI16" s="9">
        <f>SUM(IT16,IU16,IV16,IX16,IZ16)</f>
        <v>0</v>
      </c>
      <c r="JK16" s="2">
        <v>410</v>
      </c>
      <c r="JL16" s="2">
        <v>350</v>
      </c>
      <c r="JN16" s="63">
        <f>SUM(IW16,IY16,JA16,JD16,JG16)</f>
        <v>0</v>
      </c>
      <c r="JP16" s="24" t="s">
        <v>50</v>
      </c>
      <c r="JQ16" s="25">
        <v>5</v>
      </c>
      <c r="KH16" s="9">
        <f>SUM(JS16,JT16,JU16,JW16,JY16)</f>
        <v>0</v>
      </c>
      <c r="KJ16" s="2">
        <v>410</v>
      </c>
      <c r="KK16" s="2">
        <v>350</v>
      </c>
      <c r="KM16" s="63">
        <f>SUM(JV16,JX16,JZ16,KC16,KF16)</f>
        <v>0</v>
      </c>
    </row>
    <row r="17" spans="1:299" ht="14" x14ac:dyDescent="0.35">
      <c r="A17" s="24" t="s">
        <v>52</v>
      </c>
      <c r="B17" s="25">
        <v>6</v>
      </c>
      <c r="C17" s="19">
        <f t="shared" ref="C17" si="167">$B$4-F17-H17-J17</f>
        <v>744</v>
      </c>
      <c r="D17" s="19">
        <f>$B$4-E17-F17-H17-J17</f>
        <v>744</v>
      </c>
      <c r="E17" s="2">
        <v>0</v>
      </c>
      <c r="F17" s="2">
        <v>0</v>
      </c>
      <c r="G17" s="110">
        <f>F17/$B$4</f>
        <v>0</v>
      </c>
      <c r="H17" s="2">
        <v>0</v>
      </c>
      <c r="I17" s="110">
        <f>H17/$B$4</f>
        <v>0</v>
      </c>
      <c r="J17" s="19">
        <v>0</v>
      </c>
      <c r="K17" s="110">
        <f>J17/$B$4</f>
        <v>0</v>
      </c>
      <c r="L17" s="2">
        <v>348.17</v>
      </c>
      <c r="M17" s="110">
        <f>C17/$B$4</f>
        <v>1</v>
      </c>
      <c r="N17" s="110">
        <f t="shared" ref="N17" si="168">(C17-L17)/$B$4</f>
        <v>0.53202956989247308</v>
      </c>
      <c r="O17" s="124">
        <f t="shared" ref="O17" si="169">IF((AND(D17=0,F17=0)),0,(F17+L17)/(D17+F17+L17))</f>
        <v>0.31878736826684489</v>
      </c>
      <c r="P17" s="110">
        <f t="shared" ref="P17" si="170">T17/($B$4*V17)</f>
        <v>0.66916282642089098</v>
      </c>
      <c r="Q17" s="110">
        <f t="shared" ref="Q17" si="171">L17/$B$4</f>
        <v>0.46797043010752692</v>
      </c>
      <c r="R17" s="9">
        <v>0</v>
      </c>
      <c r="S17" s="9">
        <f t="shared" ref="S17" si="172">SUM(D17,E17,F17,H17,J17)</f>
        <v>744</v>
      </c>
      <c r="T17" s="38">
        <v>174250</v>
      </c>
      <c r="U17" s="2">
        <v>410</v>
      </c>
      <c r="V17" s="2">
        <v>350</v>
      </c>
      <c r="W17" s="9">
        <v>350</v>
      </c>
      <c r="X17" s="63">
        <f t="shared" ref="X17" si="173">SUM(G17,I17,K17,N17,Q17)</f>
        <v>1</v>
      </c>
      <c r="Z17" s="24" t="s">
        <v>52</v>
      </c>
      <c r="AA17" s="25">
        <v>6</v>
      </c>
      <c r="AB17" s="2">
        <f>$AA$4-AE17-AG17-AI17</f>
        <v>646.54999999999995</v>
      </c>
      <c r="AC17" s="2">
        <f>$AA$4-AD17-AE17-AG17-AI17</f>
        <v>646.54999999999995</v>
      </c>
      <c r="AD17" s="19">
        <v>0</v>
      </c>
      <c r="AE17" s="19">
        <v>97.45</v>
      </c>
      <c r="AF17" s="110">
        <f t="shared" ref="AF17" si="174">AE17/$AA$4</f>
        <v>0.13098118279569892</v>
      </c>
      <c r="AG17" s="19">
        <v>0</v>
      </c>
      <c r="AH17" s="110">
        <f t="shared" ref="AH17" si="175">AG17/$AA$4</f>
        <v>0</v>
      </c>
      <c r="AI17" s="19">
        <v>0</v>
      </c>
      <c r="AJ17" s="110">
        <f t="shared" ref="AJ17" si="176">AI17/$AA$4</f>
        <v>0</v>
      </c>
      <c r="AK17" s="2">
        <v>49.49</v>
      </c>
      <c r="AL17" s="110">
        <f t="shared" ref="AL17" si="177">AB17/$AA$4</f>
        <v>0.86901881720430096</v>
      </c>
      <c r="AM17" s="110">
        <f t="shared" ref="AM17" si="178">(AB17-AK17)/$AA$4</f>
        <v>0.80249999999999988</v>
      </c>
      <c r="AN17" s="124">
        <f t="shared" ref="AN17" si="179">IF((AND(AC17=0,AE17=0)),0,(AE17+AK17)/(AC17+AE17+AK17))</f>
        <v>0.18518191785655774</v>
      </c>
      <c r="AO17" s="110">
        <f t="shared" ref="AO17" si="180">AS17/($AA$4*AU17)</f>
        <v>0.71090629800307215</v>
      </c>
      <c r="AP17" s="110">
        <f t="shared" ref="AP17" si="181">AK17/$AA$4</f>
        <v>6.6518817204301084E-2</v>
      </c>
      <c r="AQ17" s="2">
        <v>2</v>
      </c>
      <c r="AR17" s="9">
        <f t="shared" ref="AR17" si="182">SUM(AC17,AD17,AE17,AG17,AI17)</f>
        <v>744</v>
      </c>
      <c r="AS17" s="13">
        <v>185120</v>
      </c>
      <c r="AT17" s="2">
        <v>410</v>
      </c>
      <c r="AU17" s="2">
        <v>350</v>
      </c>
      <c r="AV17" s="2">
        <v>360</v>
      </c>
      <c r="AW17" s="63">
        <f t="shared" ref="AW17" si="183">SUM(AF17,AH17,AJ17,AM17,AP17)</f>
        <v>0.99999999999999989</v>
      </c>
      <c r="AY17" s="24" t="s">
        <v>52</v>
      </c>
      <c r="AZ17" s="25">
        <v>6</v>
      </c>
      <c r="BA17" s="2">
        <f>$AZ$4-BD17-BF17-BH17</f>
        <v>655.21</v>
      </c>
      <c r="BB17" s="2">
        <f>$AZ$4-BC17-BD17-BF17-BH17</f>
        <v>655.21</v>
      </c>
      <c r="BC17" s="19">
        <f>'[31]UNIT DATA'!L3</f>
        <v>0</v>
      </c>
      <c r="BD17" s="2">
        <f>'[31]UNIT DATA'!M3</f>
        <v>64.790000000000006</v>
      </c>
      <c r="BE17" s="110">
        <f>BD17/$AZ$4</f>
        <v>8.9986111111111114E-2</v>
      </c>
      <c r="BF17" s="19">
        <f>'[31]UNIT DATA'!$N3</f>
        <v>0</v>
      </c>
      <c r="BG17" s="110">
        <f>BF17/$AZ$4</f>
        <v>0</v>
      </c>
      <c r="BH17" s="19">
        <f>'[31]UNIT DATA'!$O3</f>
        <v>0</v>
      </c>
      <c r="BI17" s="110">
        <f>BH17/$AZ$4</f>
        <v>0</v>
      </c>
      <c r="BJ17" s="2">
        <f>'[31]UNIT DATA'!$P3</f>
        <v>28.75</v>
      </c>
      <c r="BK17" s="110">
        <f>BA17/$AZ$4</f>
        <v>0.9100138888888889</v>
      </c>
      <c r="BL17" s="110">
        <f>(BA17-BJ17)/$AZ$4</f>
        <v>0.87008333333333343</v>
      </c>
      <c r="BM17" s="124">
        <f t="shared" ref="BM17" si="184">IF((AND(BB17=0,BD17=0)),0,(BD17+BJ17)/(BB17+BD17+BJ17))</f>
        <v>0.12492821368948248</v>
      </c>
      <c r="BN17" s="110">
        <f>BR17/($AZ$4*BT17)</f>
        <v>0.71730158730158733</v>
      </c>
      <c r="BO17" s="110">
        <f>BJ17/$AZ$4</f>
        <v>3.9930555555555552E-2</v>
      </c>
      <c r="BP17" s="2">
        <f>'[31]UNIT DATA'!$Q3</f>
        <v>2</v>
      </c>
      <c r="BQ17" s="9">
        <f t="shared" ref="BQ17" si="185">SUM(BB17,BC17,BD17,BF17,BH17)</f>
        <v>720</v>
      </c>
      <c r="BR17" s="39">
        <f>'[31]UNIT DATA'!$F3</f>
        <v>180760</v>
      </c>
      <c r="BS17" s="2">
        <v>410</v>
      </c>
      <c r="BT17" s="2">
        <v>350</v>
      </c>
      <c r="BU17" s="102">
        <f>'[31]UNIT DATA'!$E$3</f>
        <v>252</v>
      </c>
      <c r="BV17" s="63">
        <f t="shared" ref="BV17" si="186">SUM(BE17,BG17,BI17,BL17,BO17)</f>
        <v>1</v>
      </c>
      <c r="BX17" s="24" t="s">
        <v>52</v>
      </c>
      <c r="BY17" s="25">
        <v>6</v>
      </c>
      <c r="BZ17" s="2">
        <f t="shared" ref="BZ17" si="187">$BY$4-CC17-CE17-CG17</f>
        <v>744</v>
      </c>
      <c r="CA17" s="2">
        <f t="shared" ref="CA17" si="188">$BY$4-CB17-CC17-CE17-CG17</f>
        <v>744</v>
      </c>
      <c r="CB17" s="2">
        <f>'[32]UNIT DATA'!L3</f>
        <v>0</v>
      </c>
      <c r="CC17" s="2">
        <f>'[32]UNIT DATA'!M3</f>
        <v>0</v>
      </c>
      <c r="CD17" s="110">
        <f t="shared" ref="CD17" si="189">CC17/$BY$4</f>
        <v>0</v>
      </c>
      <c r="CE17" s="2">
        <f>'[32]UNIT DATA'!N3</f>
        <v>0</v>
      </c>
      <c r="CF17" s="110">
        <f t="shared" ref="CF17" si="190">CE17/$BY$4</f>
        <v>0</v>
      </c>
      <c r="CG17" s="2">
        <f>'[32]UNIT DATA'!O3</f>
        <v>0</v>
      </c>
      <c r="CH17" s="110">
        <f t="shared" ref="CH17" si="191">CG17/$BY$4</f>
        <v>0</v>
      </c>
      <c r="CI17" s="2">
        <f>'[32]UNIT DATA'!P3</f>
        <v>152.87</v>
      </c>
      <c r="CJ17" s="110">
        <f t="shared" ref="CJ17" si="192">BZ17/$BY$4</f>
        <v>1</v>
      </c>
      <c r="CK17" s="110">
        <f t="shared" ref="CK17" si="193">(BZ17-CI17)/$BY$4</f>
        <v>0.79452956989247314</v>
      </c>
      <c r="CL17" s="124">
        <f t="shared" ref="CL17" si="194">IF((AND(CA17=0,CC17=0)),0,(CC17+CI17)/(CA17+CC17+CI17))</f>
        <v>0.17044833699421322</v>
      </c>
      <c r="CM17" s="110">
        <f t="shared" ref="CM17" si="195">CQ17/($BY$4*CS17)</f>
        <v>0.74727342549923192</v>
      </c>
      <c r="CN17" s="110">
        <f t="shared" ref="CN17" si="196">CI17/$BY$4</f>
        <v>0.20547043010752689</v>
      </c>
      <c r="CO17" s="2">
        <f>'[32]UNIT DATA'!V3</f>
        <v>0</v>
      </c>
      <c r="CP17" s="9">
        <f t="shared" ref="CP17" si="197">SUM(CA17,CB17,CC17,CE17,CG17)</f>
        <v>744</v>
      </c>
      <c r="CQ17" s="22">
        <f>'[32]UNIT DATA'!F3</f>
        <v>194590</v>
      </c>
      <c r="CR17" s="2">
        <v>410</v>
      </c>
      <c r="CS17" s="2">
        <v>350</v>
      </c>
      <c r="CT17" s="2">
        <f>'[32]UNIT DATA'!E3</f>
        <v>292</v>
      </c>
      <c r="CU17" s="63">
        <f t="shared" ref="CU17" si="198">SUM(CD17,CF17,CH17,CK17,CN17)</f>
        <v>1</v>
      </c>
      <c r="CW17" s="24" t="s">
        <v>52</v>
      </c>
      <c r="CX17" s="25">
        <v>6</v>
      </c>
      <c r="CY17" s="2">
        <f t="shared" ref="CY17" si="199">$CX$4-DB17-DD17-DF17</f>
        <v>651.04999999999995</v>
      </c>
      <c r="CZ17" s="2">
        <f t="shared" ref="CZ17" si="200">$CX$4-DA17-DB17-DD17-DF17</f>
        <v>651.04999999999995</v>
      </c>
      <c r="DA17" s="2">
        <f>'[47]UNIT DATA'!L3</f>
        <v>0</v>
      </c>
      <c r="DB17" s="2">
        <f>'[47]UNIT DATA'!M3</f>
        <v>68.95</v>
      </c>
      <c r="DC17" s="2">
        <f t="shared" si="45"/>
        <v>9.5763888888888893</v>
      </c>
      <c r="DD17" s="2">
        <f>'[47]UNIT DATA'!$N3</f>
        <v>0</v>
      </c>
      <c r="DE17" s="2">
        <f t="shared" si="46"/>
        <v>0</v>
      </c>
      <c r="DF17" s="2">
        <f>'[47]UNIT DATA'!$O3</f>
        <v>0</v>
      </c>
      <c r="DG17" s="2">
        <f t="shared" si="47"/>
        <v>0</v>
      </c>
      <c r="DH17" s="2">
        <f>'[47]UNIT DATA'!$P3</f>
        <v>58.85</v>
      </c>
      <c r="DI17" s="2">
        <f t="shared" si="48"/>
        <v>90.4236111111111</v>
      </c>
      <c r="DJ17" s="2">
        <f t="shared" si="49"/>
        <v>82.249999999999986</v>
      </c>
      <c r="DK17" s="128">
        <f t="shared" si="50"/>
        <v>16.408807857738974</v>
      </c>
      <c r="DL17" s="2">
        <f t="shared" si="51"/>
        <v>66.837301587301596</v>
      </c>
      <c r="DM17" s="110">
        <f t="shared" ref="DM17" si="201">DH17/$CX$4</f>
        <v>8.1736111111111107E-2</v>
      </c>
      <c r="DN17" s="9">
        <f>'[47]UNIT DATA'!$Q3</f>
        <v>1</v>
      </c>
      <c r="DO17" s="9">
        <f t="shared" ref="DO17" si="202">SUM(CZ17,DA17,DB17,DD17,DF17)</f>
        <v>720</v>
      </c>
      <c r="DP17" s="2">
        <f>'[47]UNIT DATA'!$F3</f>
        <v>168430</v>
      </c>
      <c r="DQ17" s="2">
        <v>410</v>
      </c>
      <c r="DR17" s="2">
        <v>350</v>
      </c>
      <c r="DS17" s="2">
        <f>'[47]UNIT DATA'!$E3</f>
        <v>360</v>
      </c>
      <c r="DT17" s="63">
        <f t="shared" ref="DT17" si="203">SUM(DC17,DE17,DG17,DJ17,DM17)</f>
        <v>91.908124999999984</v>
      </c>
      <c r="DV17" s="24" t="s">
        <v>52</v>
      </c>
      <c r="DW17" s="25">
        <v>6</v>
      </c>
      <c r="EN17" s="9">
        <f t="shared" ref="EN17" si="204">SUM(DY17,DZ17,EA17,EC17,EE17)</f>
        <v>0</v>
      </c>
      <c r="EP17" s="2">
        <v>410</v>
      </c>
      <c r="EQ17" s="2">
        <v>350</v>
      </c>
      <c r="ES17" s="63">
        <f t="shared" ref="ES17" si="205">SUM(EB17,ED17,EF17,EI17,EL17)</f>
        <v>0</v>
      </c>
      <c r="EU17" s="24" t="s">
        <v>52</v>
      </c>
      <c r="EV17" s="25">
        <v>6</v>
      </c>
      <c r="FM17" s="9">
        <f t="shared" ref="FM17" si="206">SUM(EX17,EY17,EZ17,FB17,FD17)</f>
        <v>0</v>
      </c>
      <c r="FO17" s="2">
        <v>410</v>
      </c>
      <c r="FP17" s="2">
        <v>350</v>
      </c>
      <c r="FR17" s="63">
        <f t="shared" ref="FR17" si="207">SUM(FA17,FC17,FE17,FH17,FK17)</f>
        <v>0</v>
      </c>
      <c r="FT17" s="24" t="s">
        <v>52</v>
      </c>
      <c r="FU17" s="25">
        <v>6</v>
      </c>
      <c r="GL17" s="9">
        <f t="shared" ref="GL17" si="208">SUM(FW17,FX17,FY17,GA17,GC17)</f>
        <v>0</v>
      </c>
      <c r="GN17" s="2">
        <v>410</v>
      </c>
      <c r="GO17" s="2">
        <v>350</v>
      </c>
      <c r="GQ17" s="63">
        <f t="shared" ref="GQ17" si="209">SUM(FZ17,GB17,GD17,GG17,GJ17)</f>
        <v>0</v>
      </c>
      <c r="GS17" s="24" t="s">
        <v>52</v>
      </c>
      <c r="GT17" s="25">
        <v>6</v>
      </c>
      <c r="HK17" s="9">
        <f t="shared" ref="HK17" si="210">SUM(GV17,GW17,GX17,GZ17,HB17)</f>
        <v>0</v>
      </c>
      <c r="HM17" s="2">
        <v>410</v>
      </c>
      <c r="HN17" s="2">
        <v>350</v>
      </c>
      <c r="HP17" s="63">
        <f t="shared" ref="HP17" si="211">SUM(GY17,HA17,HC17,HF17,HI17)</f>
        <v>0</v>
      </c>
      <c r="HR17" s="24" t="s">
        <v>52</v>
      </c>
      <c r="HS17" s="25">
        <v>6</v>
      </c>
      <c r="IJ17" s="9">
        <f t="shared" ref="IJ17" si="212">SUM(HU17,HV17,HW17,HY17,IA17)</f>
        <v>0</v>
      </c>
      <c r="IL17" s="2">
        <v>410</v>
      </c>
      <c r="IM17" s="2">
        <v>350</v>
      </c>
      <c r="IO17" s="63">
        <f t="shared" ref="IO17" si="213">SUM(HX17,HZ17,IB17,IE17,IH17)</f>
        <v>0</v>
      </c>
      <c r="IQ17" s="24" t="s">
        <v>52</v>
      </c>
      <c r="IR17" s="25">
        <v>6</v>
      </c>
      <c r="JI17" s="9">
        <f t="shared" ref="JI17" si="214">SUM(IT17,IU17,IV17,IX17,IZ17)</f>
        <v>0</v>
      </c>
      <c r="JK17" s="2">
        <v>410</v>
      </c>
      <c r="JL17" s="2">
        <v>350</v>
      </c>
      <c r="JN17" s="63">
        <f t="shared" ref="JN17" si="215">SUM(IW17,IY17,JA17,JD17,JG17)</f>
        <v>0</v>
      </c>
      <c r="JP17" s="24" t="s">
        <v>52</v>
      </c>
      <c r="JQ17" s="25">
        <v>6</v>
      </c>
      <c r="KH17" s="9">
        <f t="shared" ref="KH17" si="216">SUM(JS17,JT17,JU17,JW17,JY17)</f>
        <v>0</v>
      </c>
      <c r="KJ17" s="2">
        <v>410</v>
      </c>
      <c r="KK17" s="2">
        <v>350</v>
      </c>
      <c r="KM17" s="63">
        <f t="shared" ref="KM17" si="217">SUM(JV17,JX17,JZ17,KC17,KF17)</f>
        <v>0</v>
      </c>
    </row>
    <row r="18" spans="1:299" ht="14" hidden="1" x14ac:dyDescent="0.35">
      <c r="A18" s="24"/>
      <c r="B18" s="49" t="s">
        <v>45</v>
      </c>
      <c r="C18" s="10">
        <f>SUM(C16:C17)</f>
        <v>1372.75</v>
      </c>
      <c r="D18" s="10">
        <f t="shared" ref="D18" si="218">SUM(D16:D17)</f>
        <v>1372.75</v>
      </c>
      <c r="E18" s="10">
        <f>SUM(E16:E17)</f>
        <v>0</v>
      </c>
      <c r="F18" s="10">
        <f t="shared" ref="F18" si="219">SUM(F16:F17)</f>
        <v>115.25</v>
      </c>
      <c r="G18" s="111">
        <f>(G16*V16+G17*V17)/V18</f>
        <v>7.7452956989247312E-2</v>
      </c>
      <c r="H18" s="10">
        <f t="shared" ref="H18:L18" si="220">SUM(H16:H17)</f>
        <v>0</v>
      </c>
      <c r="I18" s="111">
        <f>(I16*V16+I17*V17)/V18</f>
        <v>0</v>
      </c>
      <c r="J18" s="11">
        <f>SUM(J16:J17)</f>
        <v>0</v>
      </c>
      <c r="K18" s="111">
        <f>(K16*V16+K17*V17)/V18</f>
        <v>0</v>
      </c>
      <c r="L18" s="10">
        <f t="shared" si="220"/>
        <v>419.81</v>
      </c>
      <c r="M18" s="111">
        <f>(M16*V16+M17*V17)/V18</f>
        <v>0.92254704301075274</v>
      </c>
      <c r="N18" s="123">
        <f>(N16*V16+N17*V17)/V18</f>
        <v>0.64041666666666663</v>
      </c>
      <c r="O18" s="123">
        <f>(O16*V16+O17*V17)/V18</f>
        <v>0.27396015953923875</v>
      </c>
      <c r="P18" s="123">
        <f>(P16*V16+P17*V17)/V18</f>
        <v>0.68003072196620584</v>
      </c>
      <c r="Q18" s="123">
        <f>(Q16*V16+Q17*V17)/V18</f>
        <v>0.28213037634408605</v>
      </c>
      <c r="R18" s="23">
        <f t="shared" ref="R18:W18" si="221">SUM(R16:R17)</f>
        <v>1</v>
      </c>
      <c r="S18" s="52">
        <f t="shared" si="221"/>
        <v>1488</v>
      </c>
      <c r="T18" s="42">
        <f t="shared" si="221"/>
        <v>354160</v>
      </c>
      <c r="U18" s="32">
        <f t="shared" si="221"/>
        <v>820</v>
      </c>
      <c r="V18" s="32">
        <f t="shared" si="221"/>
        <v>700</v>
      </c>
      <c r="W18" s="32">
        <f t="shared" si="221"/>
        <v>350</v>
      </c>
      <c r="Z18" s="24"/>
      <c r="AA18" s="49" t="s">
        <v>45</v>
      </c>
      <c r="AB18" s="14">
        <f>SUM(AB16:AB17)</f>
        <v>1390.55</v>
      </c>
      <c r="AC18" s="14">
        <f t="shared" ref="AC18" si="222">SUM(AC16:AC17)</f>
        <v>1390.55</v>
      </c>
      <c r="AD18" s="11">
        <f>SUM(AD16:AD17)</f>
        <v>0</v>
      </c>
      <c r="AE18" s="11">
        <f t="shared" ref="AE18" si="223">SUM(AE16:AE17)</f>
        <v>97.45</v>
      </c>
      <c r="AF18" s="111">
        <f>(AF16*$AU$16+AF17*$AU$17)/$AU$18</f>
        <v>6.5490591397849462E-2</v>
      </c>
      <c r="AG18" s="11">
        <f t="shared" ref="AG18" si="224">SUM(AG16:AG17)</f>
        <v>0</v>
      </c>
      <c r="AH18" s="111">
        <f>(AH16*$AU$16+AH17*$AU$17)/$AU$18</f>
        <v>0</v>
      </c>
      <c r="AI18" s="11">
        <f>SUM(AI16:AI17)</f>
        <v>0</v>
      </c>
      <c r="AJ18" s="111">
        <f>(AJ16*$AU$16+AJ17*$AU$17)/$AU$18</f>
        <v>0</v>
      </c>
      <c r="AK18" s="11">
        <f>SUM(AK16:AK17)</f>
        <v>49.49</v>
      </c>
      <c r="AL18" s="111">
        <f t="shared" ref="AL18:AP18" si="225">(AL16*$AU$16+AL17*$AU$17)/$AU$18</f>
        <v>0.93450940860215037</v>
      </c>
      <c r="AM18" s="111">
        <f t="shared" si="225"/>
        <v>0.90125</v>
      </c>
      <c r="AN18" s="111">
        <f t="shared" si="225"/>
        <v>9.2590958928278871E-2</v>
      </c>
      <c r="AO18" s="111">
        <f t="shared" si="225"/>
        <v>0.79329877112135172</v>
      </c>
      <c r="AP18" s="111">
        <f t="shared" si="225"/>
        <v>3.3259408602150542E-2</v>
      </c>
      <c r="AQ18" s="32">
        <f>SUM(AQ16:AQ17)</f>
        <v>2</v>
      </c>
      <c r="AR18" s="52">
        <f>SUM(AR16:AR17)</f>
        <v>1488</v>
      </c>
      <c r="AS18" s="52">
        <f t="shared" ref="AS18" si="226">SUM(AS16:AS17)</f>
        <v>413150</v>
      </c>
      <c r="AT18" s="32">
        <f>SUM(AT16:AT17)</f>
        <v>820</v>
      </c>
      <c r="AU18" s="32">
        <f>SUM(AU16:AU17)</f>
        <v>700</v>
      </c>
      <c r="AV18" s="32">
        <f>SUM(AV16:AV17)</f>
        <v>770</v>
      </c>
      <c r="AY18" s="24"/>
      <c r="AZ18" s="49" t="s">
        <v>45</v>
      </c>
      <c r="BA18" s="14">
        <f>SUM(BA16:BA17)</f>
        <v>1375.21</v>
      </c>
      <c r="BB18" s="14">
        <f t="shared" ref="BB18" si="227">SUM(BB16:BB17)</f>
        <v>1375.21</v>
      </c>
      <c r="BC18" s="11">
        <f>SUM(BC16:BC17)</f>
        <v>0</v>
      </c>
      <c r="BD18" s="11">
        <f t="shared" ref="BD18:BJ18" si="228">SUM(BD16:BD17)</f>
        <v>64.790000000000006</v>
      </c>
      <c r="BE18" s="111">
        <f>(BE16*$BT16+BE17*$BT17)/$BT18</f>
        <v>4.4993055555555557E-2</v>
      </c>
      <c r="BF18" s="11">
        <f t="shared" si="228"/>
        <v>0</v>
      </c>
      <c r="BG18" s="111">
        <f>(BG16*$BT16+BG17*$BT17)/$BT18</f>
        <v>0</v>
      </c>
      <c r="BH18" s="11">
        <f t="shared" si="228"/>
        <v>0</v>
      </c>
      <c r="BI18" s="111">
        <f>(BI16*$BT16+BI17*$BT17)/$BT18</f>
        <v>0</v>
      </c>
      <c r="BJ18" s="11">
        <f t="shared" si="228"/>
        <v>57.67</v>
      </c>
      <c r="BK18" s="111">
        <f>(BK16*$BT16+BK17*$BT17)/$BT18</f>
        <v>0.95500694444444434</v>
      </c>
      <c r="BL18" s="111">
        <f>(BL16*$BT16+BL17*$BT17)/$BT18</f>
        <v>0.91495833333333343</v>
      </c>
      <c r="BM18" s="111">
        <f>(BM16*$BT16+BM17*$BT17)/$BT18</f>
        <v>8.1771910081402041E-2</v>
      </c>
      <c r="BN18" s="111">
        <f>(BN16*$BT16+BN17*$BT17)/$BT18</f>
        <v>0.77847222222222223</v>
      </c>
      <c r="BO18" s="111">
        <f>(BO16*$BT16+BO17*$BT17)/$BT18</f>
        <v>4.0048611111111111E-2</v>
      </c>
      <c r="BP18" s="32">
        <f t="shared" ref="BP18" si="229">SUM(BP16:BP17)</f>
        <v>2</v>
      </c>
      <c r="BQ18" s="52">
        <f>SUM(BQ16:BQ17)</f>
        <v>1440</v>
      </c>
      <c r="BR18" s="50">
        <f t="shared" ref="BR18" si="230">SUM(BR16:BR17)</f>
        <v>392350</v>
      </c>
      <c r="BS18" s="32">
        <f>SUM(BS16:BS17)</f>
        <v>820</v>
      </c>
      <c r="BT18" s="32">
        <f>SUM(BT16:BT17)</f>
        <v>700</v>
      </c>
      <c r="BU18" s="32">
        <f t="shared" ref="BU18" si="231">SUM(BU16:BU17)</f>
        <v>542</v>
      </c>
      <c r="BX18" s="24"/>
      <c r="BY18" s="49" t="s">
        <v>45</v>
      </c>
      <c r="BZ18" s="52">
        <f>SUM(BZ16:BZ17)</f>
        <v>1414.7</v>
      </c>
      <c r="CA18" s="52">
        <f t="shared" ref="CA18" si="232">SUM(CA16:CA17)</f>
        <v>1414.7</v>
      </c>
      <c r="CB18" s="11">
        <f>SUM(CB16:CB17)</f>
        <v>0</v>
      </c>
      <c r="CC18" s="11">
        <f t="shared" ref="CC18:CI18" si="233">SUM(CC16:CC17)</f>
        <v>73.3</v>
      </c>
      <c r="CD18" s="111">
        <f>(CD16*$CS16+CD17*$CS17)/$CS18</f>
        <v>4.9260752688172038E-2</v>
      </c>
      <c r="CE18" s="11">
        <f t="shared" si="233"/>
        <v>0</v>
      </c>
      <c r="CF18" s="111">
        <f>(CF16*$CS16+CF17*$CS17)/$CS18</f>
        <v>0</v>
      </c>
      <c r="CG18" s="11">
        <f t="shared" si="233"/>
        <v>0</v>
      </c>
      <c r="CH18" s="111">
        <f>(CH16*$CS16+CH17*$CS17)/$CS18</f>
        <v>0</v>
      </c>
      <c r="CI18" s="11">
        <f t="shared" si="233"/>
        <v>159.67000000000002</v>
      </c>
      <c r="CJ18" s="111">
        <f t="shared" ref="CJ18:CN18" si="234">(CJ16*$CS16+CJ17*$CS17)/$CS18</f>
        <v>0.95073924731182791</v>
      </c>
      <c r="CK18" s="111">
        <f t="shared" si="234"/>
        <v>0.84343413978494641</v>
      </c>
      <c r="CL18" s="111">
        <f t="shared" si="234"/>
        <v>0.13856726918970116</v>
      </c>
      <c r="CM18" s="111">
        <f t="shared" si="234"/>
        <v>0.79374039938556074</v>
      </c>
      <c r="CN18" s="111">
        <f t="shared" si="234"/>
        <v>0.10730510752688173</v>
      </c>
      <c r="CO18" s="32">
        <f t="shared" ref="CO18" si="235">SUM(CO16:CO17)</f>
        <v>0</v>
      </c>
      <c r="CP18" s="52">
        <f>SUM(CP16:CP17)</f>
        <v>1488</v>
      </c>
      <c r="CQ18" s="14">
        <f t="shared" ref="CQ18" si="236">SUM(CQ16:CQ17)</f>
        <v>413380</v>
      </c>
      <c r="CR18" s="32">
        <f>SUM(CR16:CR17)</f>
        <v>820</v>
      </c>
      <c r="CS18" s="32">
        <v>700</v>
      </c>
      <c r="CT18" s="52">
        <f t="shared" ref="CT18" si="237">SUM(CT16:CT17)</f>
        <v>702</v>
      </c>
      <c r="CW18" s="24"/>
      <c r="CX18" s="49" t="s">
        <v>45</v>
      </c>
      <c r="CY18" s="14">
        <f>SUM(CY16:CY17)</f>
        <v>1371.05</v>
      </c>
      <c r="CZ18" s="14">
        <f t="shared" ref="CZ18" si="238">SUM(CZ16:CZ17)</f>
        <v>1371.05</v>
      </c>
      <c r="DA18" s="11">
        <f>SUM(DA16:DA17)</f>
        <v>0</v>
      </c>
      <c r="DB18" s="11">
        <f t="shared" ref="DB18" si="239">SUM(DB16:DB17)</f>
        <v>68.95</v>
      </c>
      <c r="DC18" s="2">
        <f t="shared" si="45"/>
        <v>9.5763888888888893</v>
      </c>
      <c r="DD18" s="11">
        <f t="shared" ref="DD18" si="240">SUM(DD16:DD17)</f>
        <v>0</v>
      </c>
      <c r="DE18" s="2">
        <f t="shared" si="46"/>
        <v>0</v>
      </c>
      <c r="DF18" s="11">
        <f t="shared" ref="DF18" si="241">SUM(DF16:DF17)</f>
        <v>0</v>
      </c>
      <c r="DG18" s="2">
        <f t="shared" si="47"/>
        <v>0</v>
      </c>
      <c r="DH18" s="11">
        <f t="shared" ref="DH18" si="242">SUM(DH16:DH17)</f>
        <v>58.85</v>
      </c>
      <c r="DI18" s="2">
        <f t="shared" si="48"/>
        <v>190.42361111111111</v>
      </c>
      <c r="DJ18" s="2">
        <f t="shared" si="49"/>
        <v>182.25</v>
      </c>
      <c r="DK18" s="128">
        <f t="shared" si="50"/>
        <v>8.526537011708978</v>
      </c>
      <c r="DL18" s="2">
        <f t="shared" si="51"/>
        <v>73.180555555555557</v>
      </c>
      <c r="DM18" s="111">
        <f t="shared" ref="DM18" si="243">(DM16*$DR16+DM17*$DR17)/$DR18</f>
        <v>4.0868055555555553E-2</v>
      </c>
      <c r="DN18" s="32">
        <f t="shared" ref="DN18" si="244">SUM(DN16:DN17)</f>
        <v>1</v>
      </c>
      <c r="DO18" s="52">
        <f>SUM(DO16:DO17)</f>
        <v>1440</v>
      </c>
      <c r="DP18" s="52">
        <f t="shared" ref="DP18" si="245">SUM(DP16:DP17)</f>
        <v>368830</v>
      </c>
      <c r="DQ18" s="32">
        <f>SUM(DQ16:DQ17)</f>
        <v>820</v>
      </c>
      <c r="DR18" s="32">
        <v>700</v>
      </c>
      <c r="DS18" s="32">
        <f t="shared" ref="DS18" si="246">SUM(DS16:DS17)</f>
        <v>770</v>
      </c>
      <c r="DV18" s="24"/>
      <c r="DW18" s="49" t="s">
        <v>45</v>
      </c>
      <c r="DX18" s="14">
        <f>SUM(DX16:DX17)</f>
        <v>0</v>
      </c>
      <c r="DY18" s="14">
        <f t="shared" ref="DY18" si="247">SUM(DY16:DY17)</f>
        <v>0</v>
      </c>
      <c r="DZ18" s="11">
        <f>SUM(DZ16:DZ17)</f>
        <v>0</v>
      </c>
      <c r="EA18" s="11">
        <f t="shared" ref="EA18" si="248">SUM(EA16:EA17)</f>
        <v>0</v>
      </c>
      <c r="EN18" s="52">
        <f>SUM(EN16:EN17)</f>
        <v>0</v>
      </c>
      <c r="EP18" s="32">
        <f>SUM(EP16:EP17)</f>
        <v>820</v>
      </c>
      <c r="EQ18" s="32">
        <v>700</v>
      </c>
      <c r="EU18" s="24"/>
      <c r="EV18" s="49" t="s">
        <v>45</v>
      </c>
      <c r="EW18" s="14">
        <f>SUM(EW16:EW17)</f>
        <v>0</v>
      </c>
      <c r="EX18" s="14">
        <f t="shared" ref="EX18" si="249">SUM(EX16:EX17)</f>
        <v>0</v>
      </c>
      <c r="EY18" s="11">
        <f>SUM(EY16:EY17)</f>
        <v>0</v>
      </c>
      <c r="EZ18" s="11">
        <f t="shared" ref="EZ18" si="250">SUM(EZ16:EZ17)</f>
        <v>0</v>
      </c>
      <c r="FM18" s="52">
        <f>SUM(FM16:FM17)</f>
        <v>0</v>
      </c>
      <c r="FO18" s="32">
        <f>SUM(FO16:FO17)</f>
        <v>820</v>
      </c>
      <c r="FP18" s="32">
        <v>700</v>
      </c>
      <c r="FT18" s="24"/>
      <c r="FU18" s="49" t="s">
        <v>45</v>
      </c>
      <c r="FV18" s="14">
        <f>SUM(FV16:FV17)</f>
        <v>0</v>
      </c>
      <c r="FW18" s="14">
        <f t="shared" ref="FW18" si="251">SUM(FW16:FW17)</f>
        <v>0</v>
      </c>
      <c r="FX18" s="11">
        <f>SUM(FX16:FX17)</f>
        <v>0</v>
      </c>
      <c r="FY18" s="11">
        <f t="shared" ref="FY18" si="252">SUM(FY16:FY17)</f>
        <v>0</v>
      </c>
      <c r="GL18" s="52">
        <f>SUM(GL16:GL17)</f>
        <v>0</v>
      </c>
      <c r="GN18" s="32">
        <f>SUM(GN16:GN17)</f>
        <v>820</v>
      </c>
      <c r="GO18" s="32">
        <v>700</v>
      </c>
      <c r="GS18" s="24"/>
      <c r="GT18" s="49" t="s">
        <v>45</v>
      </c>
      <c r="GU18" s="14">
        <f>SUM(GU16:GU17)</f>
        <v>0</v>
      </c>
      <c r="GV18" s="14">
        <f t="shared" ref="GV18" si="253">SUM(GV16:GV17)</f>
        <v>0</v>
      </c>
      <c r="GW18" s="11">
        <f>SUM(GW16:GW17)</f>
        <v>0</v>
      </c>
      <c r="GX18" s="11">
        <f t="shared" ref="GX18" si="254">SUM(GX16:GX17)</f>
        <v>0</v>
      </c>
      <c r="HK18" s="52">
        <f>SUM(HK16:HK17)</f>
        <v>0</v>
      </c>
      <c r="HM18" s="32">
        <f>SUM(HM16:HM17)</f>
        <v>820</v>
      </c>
      <c r="HN18" s="32">
        <v>700</v>
      </c>
      <c r="HR18" s="24"/>
      <c r="HS18" s="49" t="s">
        <v>45</v>
      </c>
      <c r="HT18" s="14">
        <f>SUM(HT16:HT17)</f>
        <v>0</v>
      </c>
      <c r="HU18" s="14">
        <f t="shared" ref="HU18" si="255">SUM(HU16:HU17)</f>
        <v>0</v>
      </c>
      <c r="HV18" s="11">
        <f>SUM(HV16:HV17)</f>
        <v>0</v>
      </c>
      <c r="HW18" s="11">
        <f t="shared" ref="HW18" si="256">SUM(HW16:HW17)</f>
        <v>0</v>
      </c>
      <c r="IJ18" s="52">
        <f>SUM(IJ16:IJ17)</f>
        <v>0</v>
      </c>
      <c r="IL18" s="32">
        <f>SUM(IL16:IL17)</f>
        <v>820</v>
      </c>
      <c r="IM18" s="32">
        <v>700</v>
      </c>
      <c r="IQ18" s="24"/>
      <c r="IR18" s="49" t="s">
        <v>45</v>
      </c>
      <c r="IS18" s="14">
        <f>SUM(IS16:IS17)</f>
        <v>0</v>
      </c>
      <c r="IT18" s="14">
        <f t="shared" ref="IT18" si="257">SUM(IT16:IT17)</f>
        <v>0</v>
      </c>
      <c r="IU18" s="11">
        <f>SUM(IU16:IU17)</f>
        <v>0</v>
      </c>
      <c r="IV18" s="11">
        <f t="shared" ref="IV18" si="258">SUM(IV16:IV17)</f>
        <v>0</v>
      </c>
      <c r="JI18" s="52">
        <f>SUM(JI16:JI17)</f>
        <v>0</v>
      </c>
      <c r="JK18" s="32">
        <f>SUM(JK16:JK17)</f>
        <v>820</v>
      </c>
      <c r="JL18" s="32">
        <v>700</v>
      </c>
      <c r="JP18" s="24"/>
      <c r="JQ18" s="49" t="s">
        <v>45</v>
      </c>
      <c r="JR18" s="14">
        <f>SUM(JR16:JR17)</f>
        <v>0</v>
      </c>
      <c r="JS18" s="14">
        <f t="shared" ref="JS18" si="259">SUM(JS16:JS17)</f>
        <v>0</v>
      </c>
      <c r="JT18" s="11">
        <f>SUM(JT16:JT17)</f>
        <v>0</v>
      </c>
      <c r="JU18" s="11">
        <f t="shared" ref="JU18" si="260">SUM(JU16:JU17)</f>
        <v>0</v>
      </c>
      <c r="KH18" s="52">
        <f>SUM(KH16:KH17)</f>
        <v>0</v>
      </c>
      <c r="KJ18" s="32">
        <f>SUM(KJ16:KJ17)</f>
        <v>820</v>
      </c>
      <c r="KK18" s="32">
        <v>700</v>
      </c>
    </row>
    <row r="19" spans="1:299" ht="14" x14ac:dyDescent="0.35">
      <c r="A19" s="24" t="s">
        <v>53</v>
      </c>
      <c r="B19" s="25">
        <v>1</v>
      </c>
      <c r="C19" s="19">
        <f>$B$4-F19-H19-J19</f>
        <v>0</v>
      </c>
      <c r="D19" s="19">
        <f>$B$4-E19-F19-H19-J19</f>
        <v>0</v>
      </c>
      <c r="E19" s="2">
        <v>0</v>
      </c>
      <c r="F19" s="2">
        <v>744</v>
      </c>
      <c r="G19" s="110">
        <f>F19/$B$4</f>
        <v>1</v>
      </c>
      <c r="H19" s="2">
        <v>0</v>
      </c>
      <c r="I19" s="110">
        <f>H19/$B$4</f>
        <v>0</v>
      </c>
      <c r="J19" s="19">
        <v>0</v>
      </c>
      <c r="K19" s="110">
        <f>J19/$B$4</f>
        <v>0</v>
      </c>
      <c r="L19" s="2">
        <v>0</v>
      </c>
      <c r="M19" s="110">
        <f>C19/$B$4</f>
        <v>0</v>
      </c>
      <c r="N19" s="110">
        <f>(C19-L19)/$B$4</f>
        <v>0</v>
      </c>
      <c r="O19" s="124">
        <f>IF((AND(D19=0,F19=0)),0,(F19+L19)/(D19+F19+L19))</f>
        <v>1</v>
      </c>
      <c r="P19" s="110">
        <f>T19/($B$4*V19)</f>
        <v>0</v>
      </c>
      <c r="Q19" s="110">
        <f>L19/$B$4</f>
        <v>0</v>
      </c>
      <c r="R19" s="9">
        <v>0</v>
      </c>
      <c r="S19" s="9">
        <f>SUM(D19,E19,F19,H19,J19)</f>
        <v>744</v>
      </c>
      <c r="T19" s="33">
        <v>0</v>
      </c>
      <c r="U19" s="2">
        <v>450</v>
      </c>
      <c r="V19" s="2">
        <v>450</v>
      </c>
      <c r="W19" s="2">
        <v>0</v>
      </c>
      <c r="X19" s="63">
        <f>SUM(G19,I19,K19,N19,Q19)</f>
        <v>1</v>
      </c>
      <c r="Z19" s="24" t="s">
        <v>53</v>
      </c>
      <c r="AA19" s="25">
        <v>1</v>
      </c>
      <c r="AB19" s="19">
        <f>$AA$4-AE19-AG19-AI19</f>
        <v>0</v>
      </c>
      <c r="AC19" s="19">
        <f>$AA$4-AD19-AE19-AG19-AI19</f>
        <v>0</v>
      </c>
      <c r="AD19" s="19">
        <v>0</v>
      </c>
      <c r="AE19" s="19">
        <v>744</v>
      </c>
      <c r="AF19" s="110">
        <f>AE19/$AA$4</f>
        <v>1</v>
      </c>
      <c r="AG19" s="19">
        <v>0</v>
      </c>
      <c r="AH19" s="110">
        <f>AG19/$AA$4</f>
        <v>0</v>
      </c>
      <c r="AI19" s="19">
        <v>0</v>
      </c>
      <c r="AJ19" s="110">
        <f>AI19/$AA$4</f>
        <v>0</v>
      </c>
      <c r="AK19" s="2">
        <v>0</v>
      </c>
      <c r="AL19" s="110">
        <f>AB19/$AA$4</f>
        <v>0</v>
      </c>
      <c r="AM19" s="110">
        <f>(AB19-AK19)/$AA$4</f>
        <v>0</v>
      </c>
      <c r="AN19" s="124">
        <f>IF((AND(AC19=0,AE19=0)),0,(AE19+AK19)/(AC19+AE19+AK19))</f>
        <v>1</v>
      </c>
      <c r="AO19" s="110">
        <f>AS19/($AA$4*AU19)</f>
        <v>0</v>
      </c>
      <c r="AP19" s="110">
        <f>AK19/$AA$4</f>
        <v>0</v>
      </c>
      <c r="AQ19" s="2">
        <v>0</v>
      </c>
      <c r="AR19" s="9">
        <f>SUM(AC19,AD19,AE19,AG19,AI19)</f>
        <v>744</v>
      </c>
      <c r="AS19" s="2">
        <v>0</v>
      </c>
      <c r="AT19" s="2">
        <v>450</v>
      </c>
      <c r="AU19" s="2">
        <v>450</v>
      </c>
      <c r="AV19" s="2">
        <v>0</v>
      </c>
      <c r="AW19" s="63">
        <f>SUM(AF19,AH19,AJ19,AM19,AP19)</f>
        <v>1</v>
      </c>
      <c r="AY19" s="24" t="s">
        <v>53</v>
      </c>
      <c r="AZ19" s="25">
        <v>1</v>
      </c>
      <c r="BA19" s="19">
        <f>$AZ$4-BD19-BF19-BH19</f>
        <v>0</v>
      </c>
      <c r="BB19" s="19">
        <f>$AZ$4-BC19-BD19-BF19-BH19</f>
        <v>0</v>
      </c>
      <c r="BC19" s="19">
        <f>'[33]UNIT DATA'!L2</f>
        <v>0</v>
      </c>
      <c r="BD19" s="2">
        <f>'[33]UNIT DATA'!M2</f>
        <v>720</v>
      </c>
      <c r="BE19" s="110">
        <f>BD19/$AZ$4</f>
        <v>1</v>
      </c>
      <c r="BF19" s="19">
        <f>'[33]UNIT DATA'!$N2</f>
        <v>0</v>
      </c>
      <c r="BG19" s="110">
        <f>BF19/$AZ$4</f>
        <v>0</v>
      </c>
      <c r="BH19" s="19">
        <f>'[33]UNIT DATA'!$O2</f>
        <v>0</v>
      </c>
      <c r="BI19" s="110">
        <f>BH19/$AZ$4</f>
        <v>0</v>
      </c>
      <c r="BJ19" s="19">
        <f>'[33]UNIT DATA'!$P2</f>
        <v>0</v>
      </c>
      <c r="BK19" s="110">
        <f>BA19/$AZ$4</f>
        <v>0</v>
      </c>
      <c r="BL19" s="110">
        <f>(BA19-BJ19)/$AZ$4</f>
        <v>0</v>
      </c>
      <c r="BM19" s="124">
        <f>IF((AND(BB19=0,BD19=0)),0,(BD19+BJ19)/(BB19+BD19+BJ19))</f>
        <v>1</v>
      </c>
      <c r="BN19" s="110">
        <f>BR19/($AZ$4*BT19)</f>
        <v>0</v>
      </c>
      <c r="BO19" s="110">
        <f>BJ19/$AZ$4</f>
        <v>0</v>
      </c>
      <c r="BP19" s="2">
        <f>'[33]UNIT DATA'!$Q2</f>
        <v>0</v>
      </c>
      <c r="BQ19" s="9">
        <f>SUM(BB19,BC19,BD19,BF19,BH19)</f>
        <v>720</v>
      </c>
      <c r="BR19" s="27">
        <f>'[33]UNIT DATA'!$F2</f>
        <v>0</v>
      </c>
      <c r="BS19" s="2">
        <v>450</v>
      </c>
      <c r="BT19" s="2">
        <v>450</v>
      </c>
      <c r="BU19" s="2">
        <f>'[33]UNIT DATA'!$E2</f>
        <v>0</v>
      </c>
      <c r="BV19" s="63">
        <f>SUM(BE19,BG19,BI19,BL19,BO19)</f>
        <v>1</v>
      </c>
      <c r="BX19" s="24" t="s">
        <v>53</v>
      </c>
      <c r="BY19" s="25">
        <v>1</v>
      </c>
      <c r="BZ19" s="2">
        <f>$BY$4-CC19-CE19-CG19</f>
        <v>0</v>
      </c>
      <c r="CA19" s="2">
        <f>$BY$4-CB19-CC19-CE19-CG19</f>
        <v>0</v>
      </c>
      <c r="CB19" s="2">
        <f>'[34]UNIT DATA'!L2</f>
        <v>0</v>
      </c>
      <c r="CC19" s="2">
        <f>'[34]UNIT DATA'!M2</f>
        <v>744</v>
      </c>
      <c r="CD19" s="110">
        <f>CC19/$BY$4</f>
        <v>1</v>
      </c>
      <c r="CE19" s="2">
        <f>'[34]UNIT DATA'!N2</f>
        <v>0</v>
      </c>
      <c r="CF19" s="110">
        <f>CE19/$BY$4</f>
        <v>0</v>
      </c>
      <c r="CG19" s="2">
        <f>'[34]UNIT DATA'!O2</f>
        <v>0</v>
      </c>
      <c r="CH19" s="110">
        <f>CG19/$BY$4</f>
        <v>0</v>
      </c>
      <c r="CI19" s="2">
        <f>'[34]UNIT DATA'!P2</f>
        <v>0</v>
      </c>
      <c r="CJ19" s="110">
        <f>BZ19/$BY$4</f>
        <v>0</v>
      </c>
      <c r="CK19" s="110">
        <f>(BZ19-CI19)/$BY$4</f>
        <v>0</v>
      </c>
      <c r="CL19" s="124">
        <f>IF((AND(CA19=0,CC19=0)),0,(CC19+CI19)/(CA19+CC19+CI19))</f>
        <v>1</v>
      </c>
      <c r="CM19" s="110">
        <f>CQ19/($BY$4*CS19)</f>
        <v>0</v>
      </c>
      <c r="CN19" s="110">
        <f>CI19/$BY$4</f>
        <v>0</v>
      </c>
      <c r="CO19" s="2">
        <f>'[34]UNIT DATA'!Q2</f>
        <v>0</v>
      </c>
      <c r="CP19" s="9">
        <f>SUM(CA19,CB19,CC19,CE19,CG19)</f>
        <v>744</v>
      </c>
      <c r="CQ19" s="22">
        <f>'[34]UNIT DATA'!$F2</f>
        <v>0</v>
      </c>
      <c r="CR19" s="2">
        <v>450</v>
      </c>
      <c r="CS19" s="2">
        <v>450</v>
      </c>
      <c r="CT19" s="2">
        <f>'[34]UNIT DATA'!$E2</f>
        <v>0</v>
      </c>
      <c r="CU19" s="63">
        <f>SUM(CD19,CF19,CH19,CK19,CN19)</f>
        <v>1</v>
      </c>
      <c r="CW19" s="24" t="s">
        <v>53</v>
      </c>
      <c r="CX19" s="25">
        <v>1</v>
      </c>
      <c r="CY19" s="2">
        <f>$CX$4-DB19-DD19-DF19</f>
        <v>0</v>
      </c>
      <c r="CZ19" s="2">
        <f>$CX$4-DA19-DB19-DD19-DF19</f>
        <v>0</v>
      </c>
      <c r="DA19" s="2">
        <f>'[48]UNIT DATA'!L2</f>
        <v>0</v>
      </c>
      <c r="DB19" s="2">
        <f>'[48]UNIT DATA'!M2</f>
        <v>720</v>
      </c>
      <c r="DC19" s="2">
        <f t="shared" si="45"/>
        <v>100</v>
      </c>
      <c r="DD19" s="2">
        <f>'[48]UNIT DATA'!$N2</f>
        <v>0</v>
      </c>
      <c r="DE19" s="2">
        <f t="shared" si="46"/>
        <v>0</v>
      </c>
      <c r="DF19" s="2">
        <f>'[48]UNIT DATA'!$O2</f>
        <v>0</v>
      </c>
      <c r="DG19" s="2">
        <f t="shared" si="47"/>
        <v>0</v>
      </c>
      <c r="DH19" s="2">
        <f>'[48]UNIT DATA'!$P2</f>
        <v>0</v>
      </c>
      <c r="DI19" s="2">
        <f t="shared" si="48"/>
        <v>0</v>
      </c>
      <c r="DJ19" s="2">
        <f t="shared" si="49"/>
        <v>0</v>
      </c>
      <c r="DK19" s="128">
        <f t="shared" si="50"/>
        <v>100</v>
      </c>
      <c r="DL19" s="2">
        <f t="shared" si="51"/>
        <v>0</v>
      </c>
      <c r="DM19" s="110">
        <f>DH19/$CX$4</f>
        <v>0</v>
      </c>
      <c r="DN19" s="9">
        <f>'[48]UNIT DATA'!$Q2</f>
        <v>0</v>
      </c>
      <c r="DO19" s="9">
        <f>SUM(CZ19,DA19,DB19,DD19,DF19)</f>
        <v>720</v>
      </c>
      <c r="DP19" s="2">
        <f>'[48]UNIT DATA'!$F2</f>
        <v>0</v>
      </c>
      <c r="DQ19" s="2">
        <v>450</v>
      </c>
      <c r="DR19" s="2">
        <v>450</v>
      </c>
      <c r="DS19" s="2">
        <f>'[48]UNIT DATA'!$E2</f>
        <v>0</v>
      </c>
      <c r="DT19" s="63">
        <f>SUM(DC19,DE19,DG19,DJ19,DM19)</f>
        <v>100</v>
      </c>
      <c r="DV19" s="24" t="s">
        <v>53</v>
      </c>
      <c r="DW19" s="25">
        <v>1</v>
      </c>
      <c r="EN19" s="9">
        <f>SUM(DY19,DZ19,EA19,EC19,EE19)</f>
        <v>0</v>
      </c>
      <c r="EP19" s="2">
        <v>450</v>
      </c>
      <c r="EQ19" s="2">
        <v>450</v>
      </c>
      <c r="ES19" s="63">
        <f>SUM(EB19,ED19,EF19,EI19,EL19)</f>
        <v>0</v>
      </c>
      <c r="EU19" s="24" t="s">
        <v>53</v>
      </c>
      <c r="EV19" s="25">
        <v>1</v>
      </c>
      <c r="FM19" s="9">
        <f>SUM(EX19,EY19,EZ19,FB19,FD19)</f>
        <v>0</v>
      </c>
      <c r="FO19" s="2">
        <v>450</v>
      </c>
      <c r="FP19" s="2">
        <v>450</v>
      </c>
      <c r="FR19" s="63">
        <f>SUM(FA19,FC19,FE19,FH19,FK19)</f>
        <v>0</v>
      </c>
      <c r="FT19" s="24" t="s">
        <v>53</v>
      </c>
      <c r="FU19" s="25">
        <v>1</v>
      </c>
      <c r="GL19" s="9">
        <f>SUM(FW19,FX19,FY19,GA19,GC19)</f>
        <v>0</v>
      </c>
      <c r="GN19" s="2">
        <v>450</v>
      </c>
      <c r="GO19" s="2">
        <v>450</v>
      </c>
      <c r="GQ19" s="63">
        <f>SUM(FZ19,GB19,GD19,GG19,GJ19)</f>
        <v>0</v>
      </c>
      <c r="GS19" s="24" t="s">
        <v>53</v>
      </c>
      <c r="GT19" s="25">
        <v>1</v>
      </c>
      <c r="HK19" s="9">
        <f>SUM(GV19,GW19,GX19,GZ19,HB19)</f>
        <v>0</v>
      </c>
      <c r="HM19" s="2">
        <v>450</v>
      </c>
      <c r="HN19" s="2">
        <v>450</v>
      </c>
      <c r="HP19" s="63">
        <f>SUM(GY19,HA19,HC19,HF19,HI19)</f>
        <v>0</v>
      </c>
      <c r="HR19" s="24" t="s">
        <v>53</v>
      </c>
      <c r="HS19" s="25">
        <v>1</v>
      </c>
      <c r="IJ19" s="9">
        <f>SUM(HU19,HV19,HW19,HY19,IA19)</f>
        <v>0</v>
      </c>
      <c r="IL19" s="2">
        <v>450</v>
      </c>
      <c r="IM19" s="2">
        <v>450</v>
      </c>
      <c r="IO19" s="63">
        <f>SUM(HX19,HZ19,IB19,IE19,IH19)</f>
        <v>0</v>
      </c>
      <c r="IQ19" s="24" t="s">
        <v>53</v>
      </c>
      <c r="IR19" s="25">
        <v>1</v>
      </c>
      <c r="JI19" s="9">
        <f>SUM(IT19,IU19,IV19,IX19,IZ19)</f>
        <v>0</v>
      </c>
      <c r="JK19" s="2">
        <v>450</v>
      </c>
      <c r="JL19" s="2">
        <v>450</v>
      </c>
      <c r="JN19" s="63">
        <f>SUM(IW19,IY19,JA19,JD19,JG19)</f>
        <v>0</v>
      </c>
      <c r="JP19" s="24" t="s">
        <v>53</v>
      </c>
      <c r="JQ19" s="25">
        <v>1</v>
      </c>
      <c r="KH19" s="9">
        <f>SUM(JS19,JT19,JU19,JW19,JY19)</f>
        <v>0</v>
      </c>
      <c r="KJ19" s="2">
        <v>450</v>
      </c>
      <c r="KK19" s="2">
        <v>450</v>
      </c>
      <c r="KM19" s="63">
        <f>SUM(JV19,JX19,JZ19,KC19,KF19)</f>
        <v>0</v>
      </c>
    </row>
    <row r="20" spans="1:299" ht="14" x14ac:dyDescent="0.35">
      <c r="B20" s="25">
        <v>2</v>
      </c>
      <c r="C20" s="19">
        <f t="shared" ref="C20" si="261">$B$4-F20-H20-J20</f>
        <v>591.52</v>
      </c>
      <c r="D20" s="19">
        <f>$B$4-E20-F20-H20-J20</f>
        <v>591.52</v>
      </c>
      <c r="E20" s="2">
        <v>0</v>
      </c>
      <c r="F20" s="2">
        <v>152.47999999999999</v>
      </c>
      <c r="G20" s="110">
        <f>F20/$B$4</f>
        <v>0.20494623655913977</v>
      </c>
      <c r="H20" s="2">
        <v>0</v>
      </c>
      <c r="I20" s="110">
        <f t="shared" ref="I20" si="262">H20/$B$4</f>
        <v>0</v>
      </c>
      <c r="J20" s="19">
        <v>0</v>
      </c>
      <c r="K20" s="110">
        <f t="shared" ref="K20" si="263">J20/$B$4</f>
        <v>0</v>
      </c>
      <c r="L20" s="2">
        <v>0</v>
      </c>
      <c r="M20" s="110">
        <f>C20/$B$4</f>
        <v>0.79505376344086021</v>
      </c>
      <c r="N20" s="110">
        <f t="shared" ref="N20" si="264">(C20-L20)/$B$4</f>
        <v>0.79505376344086021</v>
      </c>
      <c r="O20" s="124">
        <f t="shared" ref="O20" si="265">IF((AND(D20=0,F20=0)),0,(F20+L20)/(D20+F20+L20))</f>
        <v>0.20494623655913977</v>
      </c>
      <c r="P20" s="110">
        <f t="shared" ref="P20" si="266">T20/($B$4*V20)</f>
        <v>0.56697388632872503</v>
      </c>
      <c r="Q20" s="110">
        <f t="shared" ref="Q20" si="267">L20/$B$4</f>
        <v>0</v>
      </c>
      <c r="R20" s="9">
        <v>1</v>
      </c>
      <c r="S20" s="9">
        <f t="shared" ref="S20" si="268">SUM(D20,E20,F20,H20,J20)</f>
        <v>744</v>
      </c>
      <c r="T20" s="38">
        <v>147640</v>
      </c>
      <c r="U20" s="2">
        <v>450</v>
      </c>
      <c r="V20" s="2">
        <v>350</v>
      </c>
      <c r="W20" s="9">
        <v>256</v>
      </c>
      <c r="X20" s="63">
        <f t="shared" ref="X20" si="269">SUM(G20,I20,K20,N20,Q20)</f>
        <v>1</v>
      </c>
      <c r="AA20" s="25">
        <v>2</v>
      </c>
      <c r="AB20" s="2">
        <f>$AA$4-AE20-AG20-AI20</f>
        <v>629.51</v>
      </c>
      <c r="AC20" s="2">
        <f>$AA$4-AD20-AE20-AG20-AI20</f>
        <v>629.51</v>
      </c>
      <c r="AD20" s="19">
        <v>0</v>
      </c>
      <c r="AE20" s="2">
        <v>114.49</v>
      </c>
      <c r="AF20" s="110">
        <f t="shared" ref="AF20:AJ20" si="270">AE20/$AA$4</f>
        <v>0.15388440860215052</v>
      </c>
      <c r="AG20" s="19">
        <v>0</v>
      </c>
      <c r="AH20" s="110">
        <f t="shared" si="270"/>
        <v>0</v>
      </c>
      <c r="AI20" s="19">
        <v>0</v>
      </c>
      <c r="AJ20" s="110">
        <f t="shared" si="270"/>
        <v>0</v>
      </c>
      <c r="AK20" s="2">
        <v>139.62</v>
      </c>
      <c r="AL20" s="110">
        <f t="shared" ref="AL20" si="271">AB20/$AA$4</f>
        <v>0.84611559139784942</v>
      </c>
      <c r="AM20" s="110">
        <f t="shared" ref="AM20" si="272">(AB20-AK20)/$AA$4</f>
        <v>0.65845430107526881</v>
      </c>
      <c r="AN20" s="124">
        <f t="shared" ref="AN20" si="273">IF((AND(AC20=0,AE20=0)),0,(AE20+AK20)/(AC20+AE20+AK20))</f>
        <v>0.28757837079287479</v>
      </c>
      <c r="AO20" s="110">
        <f t="shared" ref="AO20" si="274">AS20/($AA$4*AU20)</f>
        <v>0.55583717357910911</v>
      </c>
      <c r="AP20" s="110">
        <f t="shared" ref="AP20" si="275">AK20/$AA$4</f>
        <v>0.18766129032258067</v>
      </c>
      <c r="AQ20" s="2">
        <v>4</v>
      </c>
      <c r="AR20" s="9">
        <f t="shared" ref="AR20" si="276">SUM(AC20,AD20,AE20,AG20,AI20)</f>
        <v>744</v>
      </c>
      <c r="AS20" s="13">
        <v>144740</v>
      </c>
      <c r="AT20" s="2">
        <v>450</v>
      </c>
      <c r="AU20" s="2">
        <v>350</v>
      </c>
      <c r="AV20" s="2">
        <v>350</v>
      </c>
      <c r="AW20" s="63">
        <f t="shared" ref="AW20" si="277">SUM(AF20,AH20,AJ20,AM20,AP20)</f>
        <v>1</v>
      </c>
      <c r="AZ20" s="25">
        <v>2</v>
      </c>
      <c r="BA20" s="2">
        <f>$AZ$4-BD20-BF20-BH20</f>
        <v>717.63</v>
      </c>
      <c r="BB20" s="2">
        <f>$AZ$4-BC20-BD20-BF20-BH20</f>
        <v>717.63</v>
      </c>
      <c r="BC20" s="19">
        <f>'[33]UNIT DATA'!L3</f>
        <v>0</v>
      </c>
      <c r="BD20" s="2">
        <f>'[33]UNIT DATA'!M3</f>
        <v>2.37</v>
      </c>
      <c r="BE20" s="110">
        <f>BD20/$AZ$4</f>
        <v>3.2916666666666667E-3</v>
      </c>
      <c r="BF20" s="19">
        <f>'[33]UNIT DATA'!$N3</f>
        <v>0</v>
      </c>
      <c r="BG20" s="110">
        <f>BF20/$AZ$4</f>
        <v>0</v>
      </c>
      <c r="BH20" s="19">
        <f>'[33]UNIT DATA'!$O3</f>
        <v>0</v>
      </c>
      <c r="BI20" s="110">
        <f>BH20/$AZ$4</f>
        <v>0</v>
      </c>
      <c r="BJ20" s="2">
        <f>'[33]UNIT DATA'!$P3</f>
        <v>102.2</v>
      </c>
      <c r="BK20" s="110">
        <f>BA20/$AZ$4</f>
        <v>0.99670833333333331</v>
      </c>
      <c r="BL20" s="110">
        <f>(BA20-BJ20)/$AZ$4</f>
        <v>0.85476388888888877</v>
      </c>
      <c r="BM20" s="124">
        <f t="shared" ref="BM20" si="278">IF((AND(BB20=0,BD20=0)),0,(BD20+BJ20)/(BB20+BD20+BJ20))</f>
        <v>0.12718316711262467</v>
      </c>
      <c r="BN20" s="110">
        <f>BR20/($AZ$4*BT20)</f>
        <v>0.7176190476190476</v>
      </c>
      <c r="BO20" s="110">
        <f>BJ20/$AZ$4</f>
        <v>0.14194444444444446</v>
      </c>
      <c r="BP20" s="2">
        <f>'[33]UNIT DATA'!$Q3</f>
        <v>1</v>
      </c>
      <c r="BQ20" s="9">
        <f t="shared" ref="BQ20" si="279">SUM(BB20,BC20,BD20,BF20,BH20)</f>
        <v>720</v>
      </c>
      <c r="BR20" s="44">
        <f>'[33]UNIT DATA'!$F3</f>
        <v>180840</v>
      </c>
      <c r="BS20" s="2">
        <v>450</v>
      </c>
      <c r="BT20" s="2">
        <v>350</v>
      </c>
      <c r="BU20" s="2">
        <f>'[33]UNIT DATA'!$E3</f>
        <v>350</v>
      </c>
      <c r="BV20" s="63">
        <f t="shared" ref="BV20" si="280">SUM(BE20,BG20,BI20,BL20,BO20)</f>
        <v>0.99999999999999989</v>
      </c>
      <c r="BY20" s="25">
        <v>2</v>
      </c>
      <c r="BZ20" s="2">
        <f t="shared" ref="BZ20" si="281">$BY$4-CC20-CE20-CG20</f>
        <v>608.95000000000005</v>
      </c>
      <c r="CA20" s="2">
        <f t="shared" ref="CA20" si="282">$BY$4-CB20-CC20-CE20-CG20</f>
        <v>608.95000000000005</v>
      </c>
      <c r="CB20" s="2">
        <f>'[34]UNIT DATA'!L3</f>
        <v>0</v>
      </c>
      <c r="CC20" s="2">
        <f>'[34]UNIT DATA'!M3</f>
        <v>135.05000000000001</v>
      </c>
      <c r="CD20" s="110">
        <f t="shared" ref="CD20" si="283">CC20/$BY$4</f>
        <v>0.1815188172043011</v>
      </c>
      <c r="CE20" s="2">
        <f>'[34]UNIT DATA'!N3</f>
        <v>0</v>
      </c>
      <c r="CF20" s="110">
        <f t="shared" ref="CF20" si="284">CE20/$BY$4</f>
        <v>0</v>
      </c>
      <c r="CG20" s="2">
        <f>'[34]UNIT DATA'!O3</f>
        <v>0</v>
      </c>
      <c r="CH20" s="110">
        <f t="shared" ref="CH20" si="285">CG20/$BY$4</f>
        <v>0</v>
      </c>
      <c r="CI20" s="2">
        <f>'[34]UNIT DATA'!P3</f>
        <v>0</v>
      </c>
      <c r="CJ20" s="110">
        <f t="shared" ref="CJ20" si="286">BZ20/$BY$4</f>
        <v>0.81848118279569904</v>
      </c>
      <c r="CK20" s="110">
        <f t="shared" ref="CK20" si="287">(BZ20-CI20)/$BY$4</f>
        <v>0.81848118279569904</v>
      </c>
      <c r="CL20" s="124">
        <f t="shared" ref="CL20" si="288">IF((AND(CA20=0,CC20=0)),0,(CC20+CI20)/(CA20+CC20+CI20))</f>
        <v>0.1815188172043011</v>
      </c>
      <c r="CM20" s="110">
        <f t="shared" ref="CM20" si="289">CQ20/($BY$4*CS20)</f>
        <v>0.59930875576036868</v>
      </c>
      <c r="CN20" s="110">
        <f t="shared" ref="CN20" si="290">CI20/$BY$4</f>
        <v>0</v>
      </c>
      <c r="CO20" s="2">
        <f>'[34]UNIT DATA'!Q3</f>
        <v>1</v>
      </c>
      <c r="CP20" s="9">
        <f t="shared" ref="CP20" si="291">SUM(CA20,CB20,CC20,CE20,CG20)</f>
        <v>744</v>
      </c>
      <c r="CQ20" s="22">
        <f>'[34]UNIT DATA'!$F3</f>
        <v>156060</v>
      </c>
      <c r="CR20" s="2">
        <v>450</v>
      </c>
      <c r="CS20" s="2">
        <v>350</v>
      </c>
      <c r="CT20" s="2">
        <f>'[34]UNIT DATA'!$E3</f>
        <v>350</v>
      </c>
      <c r="CU20" s="63">
        <f t="shared" ref="CU20" si="292">SUM(CD20,CF20,CH20,CK20,CN20)</f>
        <v>1.0000000000000002</v>
      </c>
      <c r="CX20" s="25">
        <v>2</v>
      </c>
      <c r="CY20" s="2">
        <f t="shared" ref="CY20" si="293">$CX$4-DB20-DD20-DF20</f>
        <v>636.06999999999994</v>
      </c>
      <c r="CZ20" s="2">
        <f t="shared" ref="CZ20" si="294">$CX$4-DA20-DB20-DD20-DF20</f>
        <v>636.06999999999994</v>
      </c>
      <c r="DA20" s="2">
        <f>'[48]UNIT DATA'!L3</f>
        <v>0</v>
      </c>
      <c r="DB20" s="2">
        <f>'[48]UNIT DATA'!M3</f>
        <v>83.93</v>
      </c>
      <c r="DC20" s="2">
        <f t="shared" si="45"/>
        <v>11.656944444444445</v>
      </c>
      <c r="DD20" s="2">
        <f>'[48]UNIT DATA'!$N3</f>
        <v>0</v>
      </c>
      <c r="DE20" s="2">
        <f t="shared" si="46"/>
        <v>0</v>
      </c>
      <c r="DF20" s="2">
        <f>'[48]UNIT DATA'!$O3</f>
        <v>0</v>
      </c>
      <c r="DG20" s="2">
        <f t="shared" si="47"/>
        <v>0</v>
      </c>
      <c r="DH20" s="19">
        <f>'[48]UNIT DATA'!$P3</f>
        <v>181.7</v>
      </c>
      <c r="DI20" s="2">
        <f t="shared" si="48"/>
        <v>88.343055555555551</v>
      </c>
      <c r="DJ20" s="2">
        <f t="shared" si="49"/>
        <v>63.106944444444437</v>
      </c>
      <c r="DK20" s="128">
        <f t="shared" si="50"/>
        <v>29.45880004436065</v>
      </c>
      <c r="DL20" s="2">
        <f t="shared" si="51"/>
        <v>64.890873015873012</v>
      </c>
      <c r="DM20" s="110">
        <f t="shared" ref="DM20" si="295">DH20/$CX$4</f>
        <v>0.25236111111111109</v>
      </c>
      <c r="DN20" s="9">
        <f>'[48]UNIT DATA'!$Q3</f>
        <v>3</v>
      </c>
      <c r="DO20" s="9">
        <f t="shared" ref="DO20" si="296">SUM(CZ20,DA20,DB20,DD20,DF20)</f>
        <v>720</v>
      </c>
      <c r="DP20" s="2">
        <f>'[48]UNIT DATA'!$F3</f>
        <v>163525</v>
      </c>
      <c r="DQ20" s="2">
        <v>450</v>
      </c>
      <c r="DR20" s="2">
        <v>350</v>
      </c>
      <c r="DS20" s="2">
        <f>'[48]UNIT DATA'!$E3</f>
        <v>350</v>
      </c>
      <c r="DT20" s="63">
        <f t="shared" ref="DT20" si="297">SUM(DC20,DE20,DG20,DJ20,DM20)</f>
        <v>75.016249999999999</v>
      </c>
      <c r="DW20" s="25">
        <v>2</v>
      </c>
      <c r="EN20" s="9">
        <f t="shared" ref="EN20" si="298">SUM(DY20,DZ20,EA20,EC20,EE20)</f>
        <v>0</v>
      </c>
      <c r="EP20" s="2">
        <v>450</v>
      </c>
      <c r="EQ20" s="2">
        <v>350</v>
      </c>
      <c r="ES20" s="63">
        <f t="shared" ref="ES20" si="299">SUM(EB20,ED20,EF20,EI20,EL20)</f>
        <v>0</v>
      </c>
      <c r="EV20" s="25">
        <v>2</v>
      </c>
      <c r="FM20" s="9">
        <f t="shared" ref="FM20" si="300">SUM(EX20,EY20,EZ20,FB20,FD20)</f>
        <v>0</v>
      </c>
      <c r="FO20" s="2">
        <v>450</v>
      </c>
      <c r="FP20" s="2">
        <v>350</v>
      </c>
      <c r="FR20" s="63">
        <f t="shared" ref="FR20" si="301">SUM(FA20,FC20,FE20,FH20,FK20)</f>
        <v>0</v>
      </c>
      <c r="FU20" s="25">
        <v>2</v>
      </c>
      <c r="GL20" s="9">
        <f t="shared" ref="GL20" si="302">SUM(FW20,FX20,FY20,GA20,GC20)</f>
        <v>0</v>
      </c>
      <c r="GN20" s="2">
        <v>450</v>
      </c>
      <c r="GO20" s="2">
        <v>350</v>
      </c>
      <c r="GQ20" s="63">
        <f t="shared" ref="GQ20" si="303">SUM(FZ20,GB20,GD20,GG20,GJ20)</f>
        <v>0</v>
      </c>
      <c r="GT20" s="25">
        <v>2</v>
      </c>
      <c r="HK20" s="9">
        <f t="shared" ref="HK20" si="304">SUM(GV20,GW20,GX20,GZ20,HB20)</f>
        <v>0</v>
      </c>
      <c r="HM20" s="2">
        <v>450</v>
      </c>
      <c r="HN20" s="2">
        <v>350</v>
      </c>
      <c r="HP20" s="63">
        <f t="shared" ref="HP20" si="305">SUM(GY20,HA20,HC20,HF20,HI20)</f>
        <v>0</v>
      </c>
      <c r="HS20" s="25">
        <v>2</v>
      </c>
      <c r="IJ20" s="9">
        <f t="shared" ref="IJ20" si="306">SUM(HU20,HV20,HW20,HY20,IA20)</f>
        <v>0</v>
      </c>
      <c r="IL20" s="2">
        <v>450</v>
      </c>
      <c r="IM20" s="2">
        <v>350</v>
      </c>
      <c r="IO20" s="63">
        <f t="shared" ref="IO20" si="307">SUM(HX20,HZ20,IB20,IE20,IH20)</f>
        <v>0</v>
      </c>
      <c r="IR20" s="25">
        <v>2</v>
      </c>
      <c r="JI20" s="9">
        <f t="shared" ref="JI20" si="308">SUM(IT20,IU20,IV20,IX20,IZ20)</f>
        <v>0</v>
      </c>
      <c r="JK20" s="2">
        <v>450</v>
      </c>
      <c r="JL20" s="2">
        <v>350</v>
      </c>
      <c r="JN20" s="63">
        <f t="shared" ref="JN20" si="309">SUM(IW20,IY20,JA20,JD20,JG20)</f>
        <v>0</v>
      </c>
      <c r="JQ20" s="25">
        <v>2</v>
      </c>
      <c r="KH20" s="9">
        <f t="shared" ref="KH20" si="310">SUM(JS20,JT20,JU20,JW20,JY20)</f>
        <v>0</v>
      </c>
      <c r="KJ20" s="2">
        <v>450</v>
      </c>
      <c r="KK20" s="2">
        <v>350</v>
      </c>
      <c r="KM20" s="63">
        <f t="shared" ref="KM20" si="311">SUM(JV20,JX20,JZ20,KC20,KF20)</f>
        <v>0</v>
      </c>
    </row>
    <row r="21" spans="1:299" ht="14" hidden="1" x14ac:dyDescent="0.35">
      <c r="B21" s="49" t="s">
        <v>45</v>
      </c>
      <c r="C21" s="10">
        <f>SUM(C19:C20)</f>
        <v>591.52</v>
      </c>
      <c r="D21" s="10">
        <f t="shared" ref="D21" si="312">SUM(D19:D20)</f>
        <v>591.52</v>
      </c>
      <c r="E21" s="10">
        <f>SUM(E19:E20)</f>
        <v>0</v>
      </c>
      <c r="F21" s="10">
        <f t="shared" ref="F21" si="313">SUM(F19:F20)</f>
        <v>896.48</v>
      </c>
      <c r="G21" s="111">
        <f>(G19*V19+G20*V20)/V21</f>
        <v>0.65216397849462371</v>
      </c>
      <c r="H21" s="10">
        <f t="shared" ref="H21:L21" si="314">SUM(H19:H20)</f>
        <v>0</v>
      </c>
      <c r="I21" s="111">
        <f>(I19*V19+I20*V20)/V21</f>
        <v>0</v>
      </c>
      <c r="J21" s="11">
        <f>SUM(J19:J20)</f>
        <v>0</v>
      </c>
      <c r="K21" s="111">
        <f>(K19*V19+K20*V20)/V21</f>
        <v>0</v>
      </c>
      <c r="L21" s="10">
        <f t="shared" si="314"/>
        <v>0</v>
      </c>
      <c r="M21" s="111">
        <f>(M19*V19+M20*V20)/V21</f>
        <v>0.34783602150537635</v>
      </c>
      <c r="N21" s="123">
        <f>(N19*V19+N20*V20)/V21</f>
        <v>0.34783602150537635</v>
      </c>
      <c r="O21" s="123">
        <f>(O19*V19+O20*V20)/V21</f>
        <v>0.65216397849462371</v>
      </c>
      <c r="P21" s="123">
        <f>(P19*V19+P20*V20)/V21</f>
        <v>0.2480510752688172</v>
      </c>
      <c r="Q21" s="123">
        <f>(Q19*V19+Q20*V20)/V21</f>
        <v>0</v>
      </c>
      <c r="R21" s="23">
        <f t="shared" ref="R21:W21" si="315">SUM(R19:R20)</f>
        <v>1</v>
      </c>
      <c r="S21" s="52">
        <f t="shared" si="315"/>
        <v>1488</v>
      </c>
      <c r="T21" s="42">
        <f t="shared" si="315"/>
        <v>147640</v>
      </c>
      <c r="U21" s="32">
        <f t="shared" si="315"/>
        <v>900</v>
      </c>
      <c r="V21" s="32">
        <f t="shared" si="315"/>
        <v>800</v>
      </c>
      <c r="W21" s="32">
        <f t="shared" si="315"/>
        <v>256</v>
      </c>
      <c r="AA21" s="49" t="s">
        <v>45</v>
      </c>
      <c r="AB21" s="11">
        <f>SUM(AB19:AB20)</f>
        <v>629.51</v>
      </c>
      <c r="AC21" s="11">
        <f t="shared" ref="AC21" si="316">SUM(AC19:AC20)</f>
        <v>629.51</v>
      </c>
      <c r="AD21" s="11">
        <f>SUM(AD19:AD20)</f>
        <v>0</v>
      </c>
      <c r="AE21" s="11">
        <f t="shared" ref="AE21" si="317">SUM(AE19:AE20)</f>
        <v>858.49</v>
      </c>
      <c r="AF21" s="111">
        <f>(AF19*$AU$19+AF20*$AU$20)/$AU$21</f>
        <v>0.62982442876344091</v>
      </c>
      <c r="AG21" s="11">
        <f t="shared" ref="AG21" si="318">SUM(AG19:AG20)</f>
        <v>0</v>
      </c>
      <c r="AH21" s="111">
        <f>(AH19*$AU$19+AH20*$AU$20)/$AU$21</f>
        <v>0</v>
      </c>
      <c r="AI21" s="11">
        <f>SUM(AI19:AI20)</f>
        <v>0</v>
      </c>
      <c r="AJ21" s="111">
        <f>(AJ19*$AU$19+AJ20*$AU$20)/$AU$21</f>
        <v>0</v>
      </c>
      <c r="AK21" s="11">
        <f>SUM(AK19:AK20)</f>
        <v>139.62</v>
      </c>
      <c r="AL21" s="111">
        <f>(AL19*$AU$19+AL20*$AU$20)/$AU$21</f>
        <v>0.37017557123655914</v>
      </c>
      <c r="AM21" s="111">
        <f t="shared" ref="AM21:AP21" si="319">(AM19*$AU$19+AM20*$AU$20)/$AU$21</f>
        <v>0.28807375672043012</v>
      </c>
      <c r="AN21" s="111">
        <f t="shared" si="319"/>
        <v>0.68831553722188277</v>
      </c>
      <c r="AO21" s="111">
        <f t="shared" si="319"/>
        <v>0.24317876344086023</v>
      </c>
      <c r="AP21" s="111">
        <f t="shared" si="319"/>
        <v>8.2101814516129037E-2</v>
      </c>
      <c r="AQ21" s="32">
        <f>SUM(AQ19:AQ20)</f>
        <v>4</v>
      </c>
      <c r="AR21" s="52">
        <f>SUM(AR19:AR20)</f>
        <v>1488</v>
      </c>
      <c r="AS21" s="52">
        <f t="shared" ref="AS21" si="320">SUM(AS19:AS20)</f>
        <v>144740</v>
      </c>
      <c r="AT21" s="32">
        <f>SUM(AT19:AT20)</f>
        <v>900</v>
      </c>
      <c r="AU21" s="32">
        <f>SUM(AU19:AU20)</f>
        <v>800</v>
      </c>
      <c r="AV21" s="32">
        <f>SUM(AV19:AV20)</f>
        <v>350</v>
      </c>
      <c r="AZ21" s="49" t="s">
        <v>45</v>
      </c>
      <c r="BA21" s="11">
        <f>SUM(BA19:BA20)</f>
        <v>717.63</v>
      </c>
      <c r="BB21" s="11">
        <f t="shared" ref="BB21" si="321">SUM(BB19:BB20)</f>
        <v>717.63</v>
      </c>
      <c r="BC21" s="11">
        <f>SUM(BC19:BC20)</f>
        <v>0</v>
      </c>
      <c r="BD21" s="11">
        <f t="shared" ref="BD21:BJ21" si="322">SUM(BD19:BD20)</f>
        <v>722.37</v>
      </c>
      <c r="BE21" s="111">
        <f>(BE19*$BT19+BE20*$BT20)/$BT21</f>
        <v>0.56394010416666662</v>
      </c>
      <c r="BF21" s="11">
        <f t="shared" si="322"/>
        <v>0</v>
      </c>
      <c r="BG21" s="111">
        <f>(BG19*$BT$19+BG20*$BT$20)/$BT$21</f>
        <v>0</v>
      </c>
      <c r="BH21" s="11">
        <f t="shared" si="322"/>
        <v>0</v>
      </c>
      <c r="BI21" s="111">
        <f>(BI19*$BT$19+BI20*$BT$20)/$BT$21</f>
        <v>0</v>
      </c>
      <c r="BJ21" s="11">
        <f t="shared" si="322"/>
        <v>102.2</v>
      </c>
      <c r="BK21" s="111">
        <f>(BK19*$BT$19+BK20*$BT$20)/$BT$21</f>
        <v>0.43605989583333332</v>
      </c>
      <c r="BL21" s="111">
        <f>(BL19*$BT19+BL20*$BT20)/$BT21</f>
        <v>0.37395920138888883</v>
      </c>
      <c r="BM21" s="111">
        <f t="shared" ref="BM21:BO21" si="323">(BM19*$BT$19+BM20*$BT$20)/$BT$21</f>
        <v>0.61814263561177329</v>
      </c>
      <c r="BN21" s="111">
        <f t="shared" si="323"/>
        <v>0.31395833333333334</v>
      </c>
      <c r="BO21" s="111">
        <f t="shared" si="323"/>
        <v>6.2100694444444444E-2</v>
      </c>
      <c r="BP21" s="32">
        <f t="shared" ref="BP21" si="324">SUM(BP19:BP20)</f>
        <v>1</v>
      </c>
      <c r="BQ21" s="52">
        <f>SUM(BQ19:BQ20)</f>
        <v>1440</v>
      </c>
      <c r="BR21" s="98">
        <f t="shared" ref="BR21" si="325">SUM(BR19:BR20)</f>
        <v>180840</v>
      </c>
      <c r="BS21" s="32">
        <f>SUM(BS19:BS20)</f>
        <v>900</v>
      </c>
      <c r="BT21" s="32">
        <f>SUM(BT19:BT20)</f>
        <v>800</v>
      </c>
      <c r="BU21" s="32">
        <f t="shared" ref="BU21" si="326">SUM(BU19:BU20)</f>
        <v>350</v>
      </c>
      <c r="BY21" s="49" t="s">
        <v>45</v>
      </c>
      <c r="BZ21" s="52">
        <f>SUM(BZ19:BZ20)</f>
        <v>608.95000000000005</v>
      </c>
      <c r="CA21" s="52">
        <f t="shared" ref="CA21" si="327">SUM(CA19:CA20)</f>
        <v>608.95000000000005</v>
      </c>
      <c r="CB21" s="11">
        <f>SUM(CB19:CB20)</f>
        <v>0</v>
      </c>
      <c r="CC21" s="11">
        <f t="shared" ref="CC21:CI21" si="328">SUM(CC19:CC20)</f>
        <v>879.05</v>
      </c>
      <c r="CD21" s="111">
        <f>(CD19*$CS19+CD20*$CS20)/$CS21</f>
        <v>0.64191448252688177</v>
      </c>
      <c r="CE21" s="11">
        <f t="shared" si="328"/>
        <v>0</v>
      </c>
      <c r="CF21" s="111">
        <f>(CF19*$CS19+CF20*$CS20)/$CS21</f>
        <v>0</v>
      </c>
      <c r="CG21" s="11">
        <f t="shared" si="328"/>
        <v>0</v>
      </c>
      <c r="CH21" s="111">
        <f>(CH19*$CS19+CH20*$CS20)/$CS21</f>
        <v>0</v>
      </c>
      <c r="CI21" s="11">
        <f t="shared" si="328"/>
        <v>0</v>
      </c>
      <c r="CJ21" s="111">
        <f>(CJ19*$CS19+CJ20*$CS20)/$CS21</f>
        <v>0.35808551747311834</v>
      </c>
      <c r="CK21" s="111">
        <f t="shared" ref="CK21:CN21" si="329">(CK19*$CS19+CK20*$CS20)/$CS21</f>
        <v>0.35808551747311834</v>
      </c>
      <c r="CL21" s="111">
        <f t="shared" si="329"/>
        <v>0.64191448252688177</v>
      </c>
      <c r="CM21" s="111">
        <f t="shared" si="329"/>
        <v>0.2621975806451613</v>
      </c>
      <c r="CN21" s="111">
        <f t="shared" si="329"/>
        <v>0</v>
      </c>
      <c r="CO21" s="32">
        <f t="shared" ref="CO21" si="330">SUM(CO19:CO20)</f>
        <v>1</v>
      </c>
      <c r="CP21" s="52">
        <f>SUM(CP19:CP20)</f>
        <v>1488</v>
      </c>
      <c r="CQ21" s="14">
        <f t="shared" ref="CQ21" si="331">SUM(CQ19:CQ20)</f>
        <v>156060</v>
      </c>
      <c r="CR21" s="32">
        <f>SUM(CR19:CR20)</f>
        <v>900</v>
      </c>
      <c r="CS21" s="32">
        <v>800</v>
      </c>
      <c r="CT21" s="52">
        <f t="shared" ref="CT21" si="332">SUM(CT19:CT20)</f>
        <v>350</v>
      </c>
      <c r="CX21" s="49" t="s">
        <v>45</v>
      </c>
      <c r="CY21" s="14">
        <f>SUM(CY19:CY20)</f>
        <v>636.06999999999994</v>
      </c>
      <c r="CZ21" s="14">
        <f t="shared" ref="CZ21" si="333">SUM(CZ19:CZ20)</f>
        <v>636.06999999999994</v>
      </c>
      <c r="DA21" s="11">
        <f>SUM(DA19:DA20)</f>
        <v>0</v>
      </c>
      <c r="DB21" s="11">
        <f t="shared" ref="DB21" si="334">SUM(DB19:DB20)</f>
        <v>803.93000000000006</v>
      </c>
      <c r="DC21" s="2">
        <f t="shared" si="45"/>
        <v>111.65694444444445</v>
      </c>
      <c r="DD21" s="11">
        <f t="shared" ref="DD21" si="335">SUM(DD19:DD20)</f>
        <v>0</v>
      </c>
      <c r="DE21" s="2">
        <f t="shared" si="46"/>
        <v>0</v>
      </c>
      <c r="DF21" s="11">
        <f t="shared" ref="DF21" si="336">SUM(DF19:DF20)</f>
        <v>0</v>
      </c>
      <c r="DG21" s="2">
        <f t="shared" si="47"/>
        <v>0</v>
      </c>
      <c r="DH21" s="11">
        <f t="shared" ref="DH21" si="337">SUM(DH19:DH20)</f>
        <v>181.7</v>
      </c>
      <c r="DI21" s="2">
        <f t="shared" si="48"/>
        <v>88.343055555555551</v>
      </c>
      <c r="DJ21" s="2">
        <f t="shared" si="49"/>
        <v>63.106944444444437</v>
      </c>
      <c r="DK21" s="128">
        <f t="shared" si="50"/>
        <v>60.777579083677622</v>
      </c>
      <c r="DL21" s="2">
        <f t="shared" si="51"/>
        <v>28.389756944444443</v>
      </c>
      <c r="DM21" s="111">
        <f t="shared" ref="DM21" si="338">(DM19*$DR19+DM20*$DR20)/$DR21</f>
        <v>0.11040798611111111</v>
      </c>
      <c r="DN21" s="32">
        <f t="shared" ref="DN21" si="339">SUM(DN19:DN20)</f>
        <v>3</v>
      </c>
      <c r="DO21" s="52">
        <f>SUM(DO19:DO20)</f>
        <v>1440</v>
      </c>
      <c r="DP21" s="52">
        <f t="shared" ref="DP21" si="340">SUM(DP19:DP20)</f>
        <v>163525</v>
      </c>
      <c r="DQ21" s="32">
        <f>SUM(DQ19:DQ20)</f>
        <v>900</v>
      </c>
      <c r="DR21" s="32">
        <v>800</v>
      </c>
      <c r="DS21" s="32">
        <f t="shared" ref="DS21" si="341">SUM(DS19:DS20)</f>
        <v>350</v>
      </c>
      <c r="DW21" s="49" t="s">
        <v>45</v>
      </c>
      <c r="DX21" s="11">
        <f>SUM(DX19:DX20)</f>
        <v>0</v>
      </c>
      <c r="DY21" s="11">
        <f t="shared" ref="DY21" si="342">SUM(DY19:DY20)</f>
        <v>0</v>
      </c>
      <c r="DZ21" s="11">
        <f>SUM(DZ19:DZ20)</f>
        <v>0</v>
      </c>
      <c r="EA21" s="11">
        <f t="shared" ref="EA21" si="343">SUM(EA19:EA20)</f>
        <v>0</v>
      </c>
      <c r="EN21" s="52">
        <f>SUM(EN19:EN20)</f>
        <v>0</v>
      </c>
      <c r="EP21" s="32">
        <f>SUM(EP19:EP20)</f>
        <v>900</v>
      </c>
      <c r="EQ21" s="32">
        <v>800</v>
      </c>
      <c r="EV21" s="49" t="s">
        <v>45</v>
      </c>
      <c r="EW21" s="11">
        <f>SUM(EW19:EW20)</f>
        <v>0</v>
      </c>
      <c r="EX21" s="11">
        <f t="shared" ref="EX21" si="344">SUM(EX19:EX20)</f>
        <v>0</v>
      </c>
      <c r="EY21" s="11">
        <f>SUM(EY19:EY20)</f>
        <v>0</v>
      </c>
      <c r="EZ21" s="11">
        <f t="shared" ref="EZ21" si="345">SUM(EZ19:EZ20)</f>
        <v>0</v>
      </c>
      <c r="FM21" s="52">
        <f>SUM(FM19:FM20)</f>
        <v>0</v>
      </c>
      <c r="FO21" s="32">
        <f>SUM(FO19:FO20)</f>
        <v>900</v>
      </c>
      <c r="FP21" s="32">
        <v>800</v>
      </c>
      <c r="FU21" s="49" t="s">
        <v>45</v>
      </c>
      <c r="FV21" s="11">
        <f>SUM(FV19:FV20)</f>
        <v>0</v>
      </c>
      <c r="FW21" s="11">
        <f t="shared" ref="FW21" si="346">SUM(FW19:FW20)</f>
        <v>0</v>
      </c>
      <c r="FX21" s="11">
        <f>SUM(FX19:FX20)</f>
        <v>0</v>
      </c>
      <c r="FY21" s="11">
        <f t="shared" ref="FY21" si="347">SUM(FY19:FY20)</f>
        <v>0</v>
      </c>
      <c r="GL21" s="52">
        <f>SUM(GL19:GL20)</f>
        <v>0</v>
      </c>
      <c r="GN21" s="32">
        <f>SUM(GN19:GN20)</f>
        <v>900</v>
      </c>
      <c r="GO21" s="32">
        <v>800</v>
      </c>
      <c r="GT21" s="49" t="s">
        <v>45</v>
      </c>
      <c r="GU21" s="11">
        <f>SUM(GU19:GU20)</f>
        <v>0</v>
      </c>
      <c r="GV21" s="11">
        <f t="shared" ref="GV21" si="348">SUM(GV19:GV20)</f>
        <v>0</v>
      </c>
      <c r="GW21" s="11">
        <f>SUM(GW19:GW20)</f>
        <v>0</v>
      </c>
      <c r="GX21" s="11">
        <f t="shared" ref="GX21" si="349">SUM(GX19:GX20)</f>
        <v>0</v>
      </c>
      <c r="HK21" s="52">
        <f>SUM(HK19:HK20)</f>
        <v>0</v>
      </c>
      <c r="HM21" s="32">
        <f>SUM(HM19:HM20)</f>
        <v>900</v>
      </c>
      <c r="HN21" s="32">
        <v>800</v>
      </c>
      <c r="HS21" s="49" t="s">
        <v>45</v>
      </c>
      <c r="HT21" s="11">
        <f>SUM(HT19:HT20)</f>
        <v>0</v>
      </c>
      <c r="HU21" s="11">
        <f t="shared" ref="HU21" si="350">SUM(HU19:HU20)</f>
        <v>0</v>
      </c>
      <c r="HV21" s="11">
        <f>SUM(HV19:HV20)</f>
        <v>0</v>
      </c>
      <c r="HW21" s="11">
        <f t="shared" ref="HW21" si="351">SUM(HW19:HW20)</f>
        <v>0</v>
      </c>
      <c r="IJ21" s="52">
        <f>SUM(IJ19:IJ20)</f>
        <v>0</v>
      </c>
      <c r="IL21" s="32">
        <f>SUM(IL19:IL20)</f>
        <v>900</v>
      </c>
      <c r="IM21" s="32">
        <v>800</v>
      </c>
      <c r="IR21" s="49" t="s">
        <v>45</v>
      </c>
      <c r="IS21" s="11">
        <f>SUM(IS19:IS20)</f>
        <v>0</v>
      </c>
      <c r="IT21" s="11">
        <f t="shared" ref="IT21" si="352">SUM(IT19:IT20)</f>
        <v>0</v>
      </c>
      <c r="IU21" s="11">
        <f>SUM(IU19:IU20)</f>
        <v>0</v>
      </c>
      <c r="IV21" s="11">
        <f t="shared" ref="IV21" si="353">SUM(IV19:IV20)</f>
        <v>0</v>
      </c>
      <c r="JI21" s="52">
        <f>SUM(JI19:JI20)</f>
        <v>0</v>
      </c>
      <c r="JK21" s="32">
        <f>SUM(JK19:JK20)</f>
        <v>900</v>
      </c>
      <c r="JL21" s="32">
        <v>800</v>
      </c>
      <c r="JQ21" s="49" t="s">
        <v>45</v>
      </c>
      <c r="JR21" s="11">
        <f>SUM(JR19:JR20)</f>
        <v>0</v>
      </c>
      <c r="JS21" s="11">
        <f t="shared" ref="JS21" si="354">SUM(JS19:JS20)</f>
        <v>0</v>
      </c>
      <c r="JT21" s="11">
        <f>SUM(JT19:JT20)</f>
        <v>0</v>
      </c>
      <c r="JU21" s="11">
        <f t="shared" ref="JU21" si="355">SUM(JU19:JU20)</f>
        <v>0</v>
      </c>
      <c r="KH21" s="52">
        <f>SUM(KH19:KH20)</f>
        <v>0</v>
      </c>
      <c r="KJ21" s="32">
        <f>SUM(KJ19:KJ20)</f>
        <v>900</v>
      </c>
      <c r="KK21" s="32">
        <v>800</v>
      </c>
    </row>
    <row r="22" spans="1:299" ht="28" hidden="1" x14ac:dyDescent="0.35">
      <c r="B22" s="54" t="s">
        <v>54</v>
      </c>
      <c r="C22" s="75">
        <f>SUM(C21,C18,C15,C12)</f>
        <v>5410.7</v>
      </c>
      <c r="D22" s="75">
        <f t="shared" ref="D22:L22" si="356">SUM(D21,D18,D15,D12)</f>
        <v>5350.6</v>
      </c>
      <c r="E22" s="76">
        <f t="shared" si="356"/>
        <v>60.1</v>
      </c>
      <c r="F22" s="75">
        <f t="shared" si="356"/>
        <v>1925</v>
      </c>
      <c r="G22" s="108">
        <f>(G12*$V$12+G15*$V$15+G18*$V$18+G21*$V$21)/$V$22</f>
        <v>0.33014376486534319</v>
      </c>
      <c r="H22" s="75">
        <f t="shared" si="356"/>
        <v>1488</v>
      </c>
      <c r="I22" s="108">
        <f>(I12*$V$12+I15*$V$15+I18*$V$18+I21*$V$21)/$V$22</f>
        <v>6.1019670814933764E-2</v>
      </c>
      <c r="J22" s="76">
        <f t="shared" si="356"/>
        <v>104.3</v>
      </c>
      <c r="K22" s="108">
        <f>(K12*$V$12+K15*$V$15+K18*$V$18+K21*$V$21)/$V$22</f>
        <v>5.6364201447792698E-3</v>
      </c>
      <c r="L22" s="75">
        <f t="shared" si="356"/>
        <v>822.36999999999989</v>
      </c>
      <c r="M22" s="108">
        <f>(M12*$V$12+M15*$V$15+M18*$V$18+M21*$V$21)/$V$22</f>
        <v>0.60320014417494383</v>
      </c>
      <c r="N22" s="108">
        <f>(N12*$V$12+N15*$V$15+N18*$V$18+N21*$V$21)/$V$22</f>
        <v>0.4911609382655247</v>
      </c>
      <c r="O22" s="108">
        <f>(O12*$V$12+O15*$V$15+O18*$V$18+O21*$V$21)/$V$22</f>
        <v>0.41264787943163173</v>
      </c>
      <c r="P22" s="108">
        <f>(P12*$V$12+P15*$V$15+P18*$V$18+P21*$V$21)/$V$22</f>
        <v>0.45159185972727622</v>
      </c>
      <c r="Q22" s="108">
        <f>(Q12*$V$12+Q15*$V$15+Q18*$V$18+Q21*$V$21)/$V$22</f>
        <v>0.11290094285664953</v>
      </c>
      <c r="R22" s="78">
        <f t="shared" ref="R22:W22" si="357">SUM(R21,R18,R15,R12)</f>
        <v>14</v>
      </c>
      <c r="S22" s="79">
        <f t="shared" si="357"/>
        <v>8928</v>
      </c>
      <c r="T22" s="75">
        <f t="shared" si="357"/>
        <v>836937</v>
      </c>
      <c r="U22" s="79">
        <f t="shared" si="357"/>
        <v>2792</v>
      </c>
      <c r="V22" s="79">
        <f t="shared" si="357"/>
        <v>2491</v>
      </c>
      <c r="W22" s="79">
        <f t="shared" si="357"/>
        <v>1162</v>
      </c>
      <c r="AA22" s="54" t="s">
        <v>54</v>
      </c>
      <c r="AB22" s="75">
        <f>SUM(AB21,AB18,AB15,AB12)</f>
        <v>5179.16</v>
      </c>
      <c r="AC22" s="75">
        <f t="shared" ref="AC22:AK22" si="358">SUM(AC21,AC18,AC15,AC12)</f>
        <v>5119.0599999999995</v>
      </c>
      <c r="AD22" s="76">
        <f t="shared" si="358"/>
        <v>60.1</v>
      </c>
      <c r="AE22" s="75">
        <f t="shared" si="358"/>
        <v>2102.84</v>
      </c>
      <c r="AF22" s="108">
        <f>(AF12*$AU$12+AF15*$AU$15+AF18*$AU$18+AF21*$AU$21)/$AU$22</f>
        <v>0.33724213620647236</v>
      </c>
      <c r="AG22" s="75">
        <f t="shared" si="358"/>
        <v>1488</v>
      </c>
      <c r="AH22" s="108">
        <f>(AH12*$AU$12+AH15*$AU$15+AH18*$AU$18+AH21*$AU$21)/$AU$22</f>
        <v>6.1019670814933764E-2</v>
      </c>
      <c r="AI22" s="76">
        <f t="shared" si="358"/>
        <v>158</v>
      </c>
      <c r="AJ22" s="108">
        <f>(AJ12*$AU$12+AJ15*$AU$15+AJ18*$AU$18+AJ21*$AU$21)/$AU$22</f>
        <v>8.6076542218653813E-3</v>
      </c>
      <c r="AK22" s="76">
        <f t="shared" si="358"/>
        <v>485.33000000000004</v>
      </c>
      <c r="AL22" s="108">
        <f>(AL12*$AU$12+AL15*$AU$15+AL18*$AU$18+AL21*$AU$21)/$AU$22</f>
        <v>0.59313053875672839</v>
      </c>
      <c r="AM22" s="108">
        <f t="shared" ref="AM22:AP22" si="359">(AM12*$AU$12+AM15*$AU$15+AM18*$AU$18+AM21*$AU$21)/$AU$22</f>
        <v>0.52896639730988548</v>
      </c>
      <c r="AN22" s="108">
        <f t="shared" si="359"/>
        <v>0.38655660173269896</v>
      </c>
      <c r="AO22" s="108">
        <f t="shared" si="359"/>
        <v>0.46788546293538458</v>
      </c>
      <c r="AP22" s="108">
        <f t="shared" si="359"/>
        <v>6.4164141446843043E-2</v>
      </c>
      <c r="AQ22" s="78">
        <f t="shared" ref="AQ22:AV22" si="360">SUM(AQ21,AQ18,AQ15,AQ12)</f>
        <v>11</v>
      </c>
      <c r="AR22" s="79">
        <f t="shared" si="360"/>
        <v>8928</v>
      </c>
      <c r="AS22" s="79">
        <f t="shared" si="360"/>
        <v>867134</v>
      </c>
      <c r="AT22" s="79">
        <f t="shared" si="360"/>
        <v>2792</v>
      </c>
      <c r="AU22" s="79">
        <f t="shared" si="360"/>
        <v>2491</v>
      </c>
      <c r="AV22" s="79">
        <f t="shared" si="360"/>
        <v>1707</v>
      </c>
      <c r="AZ22" s="54" t="s">
        <v>54</v>
      </c>
      <c r="BA22" s="75">
        <f>SUM(BA21,BA18,BA15,BA12)</f>
        <v>5408.72</v>
      </c>
      <c r="BB22" s="75">
        <f t="shared" ref="BB22:BJ22" si="361">SUM(BB21,BB18,BB15,BB12)</f>
        <v>5406.32</v>
      </c>
      <c r="BC22" s="76">
        <f t="shared" si="361"/>
        <v>2.4</v>
      </c>
      <c r="BD22" s="75">
        <f t="shared" si="361"/>
        <v>1545.61</v>
      </c>
      <c r="BE22" s="108">
        <f>(BE12*$BT12+BE15*$BT15+BE18*$BT18+BE21*$BT21)/$BT22</f>
        <v>0.27590540389847895</v>
      </c>
      <c r="BF22" s="75">
        <f t="shared" si="361"/>
        <v>1440</v>
      </c>
      <c r="BG22" s="108">
        <f>(BG12*$BT12+BG15*$BT15+BG18*$BT18+BG21*$BT21)/$BT22</f>
        <v>6.1019670814933764E-2</v>
      </c>
      <c r="BH22" s="75">
        <f t="shared" si="361"/>
        <v>245.67000000000002</v>
      </c>
      <c r="BI22" s="108">
        <f>(BI12*$BT12+BI15*$BT15+BI18*$BT18+BI21*$BT21)/$BT22</f>
        <v>1.6483624381105313E-2</v>
      </c>
      <c r="BJ22" s="75">
        <f t="shared" si="361"/>
        <v>583.30000000000007</v>
      </c>
      <c r="BK22" s="108">
        <f>(BK12*$BT12+BK15*$BT15+BK18*$BT18+BK21*$BT21)/$BT22</f>
        <v>0.64659130090548189</v>
      </c>
      <c r="BL22" s="108">
        <f t="shared" ref="BL22:BO22" si="362">(BL12*$BT12+BL15*$BT15+BL18*$BT18+BL21*$BT21)/$BT22</f>
        <v>0.57380063227619438</v>
      </c>
      <c r="BM22" s="108">
        <f t="shared" si="362"/>
        <v>0.32815745632436588</v>
      </c>
      <c r="BN22" s="108">
        <f t="shared" si="362"/>
        <v>0.49573408715821404</v>
      </c>
      <c r="BO22" s="108">
        <f t="shared" si="362"/>
        <v>7.2790668629287666E-2</v>
      </c>
      <c r="BP22" s="78">
        <f t="shared" ref="BP22:BU22" si="363">SUM(BP21,BP18,BP15,BP12)</f>
        <v>9</v>
      </c>
      <c r="BQ22" s="79">
        <f t="shared" si="363"/>
        <v>8640</v>
      </c>
      <c r="BR22" s="103">
        <f t="shared" si="363"/>
        <v>889109</v>
      </c>
      <c r="BS22" s="79">
        <f t="shared" si="363"/>
        <v>2792</v>
      </c>
      <c r="BT22" s="79">
        <f t="shared" si="363"/>
        <v>2491</v>
      </c>
      <c r="BU22" s="79">
        <f t="shared" si="363"/>
        <v>1513</v>
      </c>
      <c r="BY22" s="54" t="s">
        <v>54</v>
      </c>
      <c r="BZ22" s="79">
        <f>SUM(BZ21,BZ18,BZ15,BZ12)</f>
        <v>6084.79</v>
      </c>
      <c r="CA22" s="79">
        <f t="shared" ref="CA22:CI22" si="364">SUM(CA21,CA18,CA15,CA12)</f>
        <v>6084.79</v>
      </c>
      <c r="CB22" s="76">
        <f t="shared" si="364"/>
        <v>0</v>
      </c>
      <c r="CC22" s="75">
        <f t="shared" si="364"/>
        <v>1355.2099999999998</v>
      </c>
      <c r="CD22" s="108">
        <f>(CD12*$CS12+CD15*$CS15+CD18*$CS18+CD21*$CS21)/$CS22</f>
        <v>0.25246179795651447</v>
      </c>
      <c r="CE22" s="79">
        <f t="shared" si="364"/>
        <v>1488</v>
      </c>
      <c r="CF22" s="108">
        <f>(CF12*$CS12+CF15*$CS15+CF18*$CS18+CF21*$CS21)/$CS22</f>
        <v>6.1019670814933764E-2</v>
      </c>
      <c r="CG22" s="75">
        <f t="shared" si="364"/>
        <v>0</v>
      </c>
      <c r="CH22" s="108">
        <f>(CH12*$CS12+CH15*$CS15+CH18*$CS18+CH21*$CS21)/$CS22</f>
        <v>0</v>
      </c>
      <c r="CI22" s="75">
        <f t="shared" si="364"/>
        <v>855.68000000000006</v>
      </c>
      <c r="CJ22" s="108">
        <f t="shared" ref="CJ22:CN22" si="365">(CJ12*$CS12+CJ15*$CS15+CJ18*$CS18+CJ21*$CS21)/$CS22</f>
        <v>0.68651853122855178</v>
      </c>
      <c r="CK22" s="108">
        <f t="shared" si="365"/>
        <v>0.59470463021716902</v>
      </c>
      <c r="CL22" s="108">
        <f t="shared" si="365"/>
        <v>0.32108557889897404</v>
      </c>
      <c r="CM22" s="108">
        <f t="shared" si="365"/>
        <v>0.53326383583049508</v>
      </c>
      <c r="CN22" s="108">
        <f t="shared" si="365"/>
        <v>9.1813901011382912E-2</v>
      </c>
      <c r="CO22" s="78">
        <f t="shared" ref="CO22:CR22" si="366">SUM(CO21,CO18,CO15,CO12)</f>
        <v>13</v>
      </c>
      <c r="CP22" s="79">
        <f t="shared" si="366"/>
        <v>8928</v>
      </c>
      <c r="CQ22" s="75">
        <f t="shared" si="366"/>
        <v>988300</v>
      </c>
      <c r="CR22" s="79">
        <f t="shared" si="366"/>
        <v>2792</v>
      </c>
      <c r="CS22" s="79">
        <v>2491</v>
      </c>
      <c r="CT22" s="79">
        <f t="shared" ref="CT22" si="367">SUM(CT21,CT18,CT15,CT12)</f>
        <v>1809</v>
      </c>
      <c r="CX22" s="54" t="s">
        <v>54</v>
      </c>
      <c r="CY22" s="75">
        <f>SUM(CY21,CY18,CY15,CY12)</f>
        <v>5412.32</v>
      </c>
      <c r="CZ22" s="75">
        <f t="shared" ref="CZ22:DH22" si="368">SUM(CZ21,CZ18,CZ15,CZ12)</f>
        <v>5325.84</v>
      </c>
      <c r="DA22" s="76">
        <f t="shared" si="368"/>
        <v>86.48</v>
      </c>
      <c r="DB22" s="75">
        <f t="shared" si="368"/>
        <v>1664.15</v>
      </c>
      <c r="DC22" s="2">
        <f t="shared" si="45"/>
        <v>231.13194444444446</v>
      </c>
      <c r="DD22" s="75">
        <f t="shared" si="368"/>
        <v>1440</v>
      </c>
      <c r="DE22" s="2">
        <f t="shared" si="46"/>
        <v>200</v>
      </c>
      <c r="DF22" s="75">
        <f t="shared" si="368"/>
        <v>123.53</v>
      </c>
      <c r="DG22" s="2">
        <f t="shared" si="47"/>
        <v>17.156944444444445</v>
      </c>
      <c r="DH22" s="75">
        <f t="shared" si="368"/>
        <v>735.01</v>
      </c>
      <c r="DI22" s="2">
        <f t="shared" si="48"/>
        <v>751.71111111111099</v>
      </c>
      <c r="DJ22" s="2">
        <f t="shared" si="49"/>
        <v>649.62638888888887</v>
      </c>
      <c r="DK22" s="128">
        <f t="shared" si="50"/>
        <v>31.057087378640773</v>
      </c>
      <c r="DL22" s="2">
        <f t="shared" si="51"/>
        <v>47.940474597439668</v>
      </c>
      <c r="DM22" s="108">
        <f t="shared" ref="DM22" si="369">(DM12*$DR12+DM15*$DR15+DM18*$DR18+DM21*$DR21)/$DR22</f>
        <v>9.3455205406128727E-2</v>
      </c>
      <c r="DN22" s="78">
        <f t="shared" ref="DN22:DQ22" si="370">SUM(DN21,DN18,DN15,DN12)</f>
        <v>11</v>
      </c>
      <c r="DO22" s="79">
        <f t="shared" si="370"/>
        <v>8640</v>
      </c>
      <c r="DP22" s="75">
        <f t="shared" si="370"/>
        <v>859822</v>
      </c>
      <c r="DQ22" s="79">
        <f t="shared" si="370"/>
        <v>2792</v>
      </c>
      <c r="DR22" s="79">
        <v>2491</v>
      </c>
      <c r="DS22" s="75">
        <f t="shared" ref="DS22" si="371">SUM(DS21,DS18,DS15,DS12)</f>
        <v>1797</v>
      </c>
      <c r="DW22" s="54" t="s">
        <v>54</v>
      </c>
      <c r="DX22" s="55">
        <f>SUM(DX21,DX18,DX15,DX12)</f>
        <v>0</v>
      </c>
      <c r="DY22" s="55">
        <f t="shared" ref="DY22:EA22" si="372">SUM(DY21,DY18,DY15,DY12)</f>
        <v>0</v>
      </c>
      <c r="DZ22" s="56">
        <f t="shared" si="372"/>
        <v>0</v>
      </c>
      <c r="EA22" s="55">
        <f t="shared" si="372"/>
        <v>0</v>
      </c>
      <c r="EN22" s="64">
        <f t="shared" ref="EN22" si="373">SUM(EN21,EN18,EN15,EN12)</f>
        <v>0</v>
      </c>
      <c r="EP22" s="64">
        <f t="shared" ref="EP22" si="374">SUM(EP21,EP18,EP15,EP12)</f>
        <v>2792</v>
      </c>
      <c r="EQ22" s="64">
        <v>2491</v>
      </c>
      <c r="EV22" s="54" t="s">
        <v>54</v>
      </c>
      <c r="EW22" s="55">
        <f>SUM(EW21,EW18,EW15,EW12)</f>
        <v>0</v>
      </c>
      <c r="EX22" s="55">
        <f t="shared" ref="EX22:EZ22" si="375">SUM(EX21,EX18,EX15,EX12)</f>
        <v>0</v>
      </c>
      <c r="EY22" s="56">
        <f t="shared" si="375"/>
        <v>0</v>
      </c>
      <c r="EZ22" s="55">
        <f t="shared" si="375"/>
        <v>0</v>
      </c>
      <c r="FM22" s="64">
        <f t="shared" ref="FM22" si="376">SUM(FM21,FM18,FM15,FM12)</f>
        <v>0</v>
      </c>
      <c r="FO22" s="64">
        <f t="shared" ref="FO22" si="377">SUM(FO21,FO18,FO15,FO12)</f>
        <v>2792</v>
      </c>
      <c r="FP22" s="64">
        <v>2491</v>
      </c>
      <c r="FU22" s="54" t="s">
        <v>54</v>
      </c>
      <c r="FV22" s="55">
        <f>SUM(FV21,FV18,FV15,FV12)</f>
        <v>0</v>
      </c>
      <c r="FW22" s="55">
        <f t="shared" ref="FW22:FY22" si="378">SUM(FW21,FW18,FW15,FW12)</f>
        <v>0</v>
      </c>
      <c r="FX22" s="56">
        <f t="shared" si="378"/>
        <v>0</v>
      </c>
      <c r="FY22" s="55">
        <f t="shared" si="378"/>
        <v>0</v>
      </c>
      <c r="GL22" s="64">
        <f t="shared" ref="GL22" si="379">SUM(GL21,GL18,GL15,GL12)</f>
        <v>0</v>
      </c>
      <c r="GN22" s="64">
        <f t="shared" ref="GN22" si="380">SUM(GN21,GN18,GN15,GN12)</f>
        <v>2792</v>
      </c>
      <c r="GO22" s="64">
        <v>2491</v>
      </c>
      <c r="GT22" s="54" t="s">
        <v>54</v>
      </c>
      <c r="GU22" s="55">
        <f>SUM(GU21,GU18,GU15,GU12)</f>
        <v>0</v>
      </c>
      <c r="GV22" s="55">
        <f t="shared" ref="GV22:GX22" si="381">SUM(GV21,GV18,GV15,GV12)</f>
        <v>0</v>
      </c>
      <c r="GW22" s="56">
        <f t="shared" si="381"/>
        <v>0</v>
      </c>
      <c r="GX22" s="55">
        <f t="shared" si="381"/>
        <v>0</v>
      </c>
      <c r="HK22" s="64">
        <f t="shared" ref="HK22" si="382">SUM(HK21,HK18,HK15,HK12)</f>
        <v>0</v>
      </c>
      <c r="HM22" s="64">
        <f t="shared" ref="HM22" si="383">SUM(HM21,HM18,HM15,HM12)</f>
        <v>2792</v>
      </c>
      <c r="HN22" s="64">
        <v>2491</v>
      </c>
      <c r="HS22" s="54" t="s">
        <v>54</v>
      </c>
      <c r="HT22" s="55">
        <f>SUM(HT21,HT18,HT15,HT12)</f>
        <v>0</v>
      </c>
      <c r="HU22" s="55">
        <f t="shared" ref="HU22:HW22" si="384">SUM(HU21,HU18,HU15,HU12)</f>
        <v>0</v>
      </c>
      <c r="HV22" s="56">
        <f t="shared" si="384"/>
        <v>0</v>
      </c>
      <c r="HW22" s="55">
        <f t="shared" si="384"/>
        <v>0</v>
      </c>
      <c r="IJ22" s="64">
        <f t="shared" ref="IJ22" si="385">SUM(IJ21,IJ18,IJ15,IJ12)</f>
        <v>0</v>
      </c>
      <c r="IL22" s="64">
        <f t="shared" ref="IL22" si="386">SUM(IL21,IL18,IL15,IL12)</f>
        <v>2792</v>
      </c>
      <c r="IM22" s="64">
        <v>2491</v>
      </c>
      <c r="IR22" s="54" t="s">
        <v>54</v>
      </c>
      <c r="IS22" s="55">
        <f>SUM(IS21,IS18,IS15,IS12)</f>
        <v>0</v>
      </c>
      <c r="IT22" s="55">
        <f t="shared" ref="IT22:IV22" si="387">SUM(IT21,IT18,IT15,IT12)</f>
        <v>0</v>
      </c>
      <c r="IU22" s="56">
        <f t="shared" si="387"/>
        <v>0</v>
      </c>
      <c r="IV22" s="55">
        <f t="shared" si="387"/>
        <v>0</v>
      </c>
      <c r="IX22" s="55">
        <f t="shared" ref="IX22" si="388">SUM(IX21,IX18,IX15,IX12)</f>
        <v>0</v>
      </c>
      <c r="JI22" s="64">
        <f t="shared" ref="JI22" si="389">SUM(JI21,JI18,JI15,JI12)</f>
        <v>0</v>
      </c>
      <c r="JK22" s="64">
        <f t="shared" ref="JK22" si="390">SUM(JK21,JK18,JK15,JK12)</f>
        <v>2792</v>
      </c>
      <c r="JL22" s="64">
        <v>2491</v>
      </c>
      <c r="JQ22" s="54" t="s">
        <v>54</v>
      </c>
      <c r="JR22" s="55">
        <f>SUM(JR21,JR18,JR15,JR12)</f>
        <v>0</v>
      </c>
      <c r="JS22" s="55">
        <f t="shared" ref="JS22:JU22" si="391">SUM(JS21,JS18,JS15,JS12)</f>
        <v>0</v>
      </c>
      <c r="JT22" s="56">
        <f t="shared" si="391"/>
        <v>0</v>
      </c>
      <c r="JU22" s="55">
        <f t="shared" si="391"/>
        <v>0</v>
      </c>
      <c r="JW22" s="55">
        <f t="shared" ref="JW22" si="392">SUM(JW21,JW18,JW15,JW12)</f>
        <v>0</v>
      </c>
      <c r="KH22" s="64">
        <f t="shared" ref="KH22" si="393">SUM(KH21,KH18,KH15,KH12)</f>
        <v>0</v>
      </c>
      <c r="KJ22" s="64">
        <f t="shared" ref="KJ22" si="394">SUM(KJ21,KJ18,KJ15,KJ12)</f>
        <v>2792</v>
      </c>
      <c r="KK22" s="64">
        <v>2491</v>
      </c>
    </row>
    <row r="23" spans="1:299" ht="14" x14ac:dyDescent="0.35">
      <c r="A23" s="17" t="s">
        <v>55</v>
      </c>
      <c r="B23" s="2" t="s">
        <v>56</v>
      </c>
      <c r="C23" s="19">
        <f>$B$4-F23-H23-J23</f>
        <v>0</v>
      </c>
      <c r="D23" s="19">
        <f t="shared" ref="D23:D32" si="395">$B$4-E23-F23-H23-J23</f>
        <v>0</v>
      </c>
      <c r="E23" s="2">
        <v>0</v>
      </c>
      <c r="F23" s="2">
        <v>744</v>
      </c>
      <c r="G23" s="110">
        <f>F23/$B$4</f>
        <v>1</v>
      </c>
      <c r="H23" s="2">
        <v>0</v>
      </c>
      <c r="I23" s="110">
        <f>H23/$B$4</f>
        <v>0</v>
      </c>
      <c r="J23" s="19">
        <v>0</v>
      </c>
      <c r="K23" s="110">
        <f>J23/$B$4</f>
        <v>0</v>
      </c>
      <c r="L23" s="2">
        <v>0</v>
      </c>
      <c r="M23" s="110">
        <f>C23/$B$4</f>
        <v>0</v>
      </c>
      <c r="N23" s="110">
        <f>(C23-L23)/$B$4</f>
        <v>0</v>
      </c>
      <c r="O23" s="124">
        <f>IF((AND(D23=0,F23=0)),0,(F23+L23)/(D23+F23+L23))</f>
        <v>1</v>
      </c>
      <c r="P23" s="110">
        <f>T23/($B$4*V23)</f>
        <v>0</v>
      </c>
      <c r="Q23" s="110">
        <f>L23/$B$4</f>
        <v>0</v>
      </c>
      <c r="R23" s="9">
        <v>0</v>
      </c>
      <c r="S23" s="9">
        <f>SUM(D23,E23,F23,H23,J23)</f>
        <v>744</v>
      </c>
      <c r="T23" s="33">
        <v>0</v>
      </c>
      <c r="U23" s="2">
        <v>96</v>
      </c>
      <c r="V23" s="2">
        <v>96</v>
      </c>
      <c r="W23" s="2">
        <v>0</v>
      </c>
      <c r="X23" s="63">
        <f>SUM(G23,I23,K23,N23,Q23)</f>
        <v>1</v>
      </c>
      <c r="Z23" s="17" t="s">
        <v>55</v>
      </c>
      <c r="AA23" s="2" t="s">
        <v>56</v>
      </c>
      <c r="AB23" s="19">
        <f>$AA$4-AE23-AG23-AI23</f>
        <v>0</v>
      </c>
      <c r="AC23" s="19">
        <f t="shared" ref="AC23:AC32" si="396">$AA$4-AD23-AE23-AG23-AI23</f>
        <v>0</v>
      </c>
      <c r="AD23" s="2">
        <v>0</v>
      </c>
      <c r="AE23" s="2">
        <v>744</v>
      </c>
      <c r="AF23" s="110">
        <f>AE23/$AA$4</f>
        <v>1</v>
      </c>
      <c r="AG23" s="2">
        <v>0</v>
      </c>
      <c r="AH23" s="110">
        <f>AG23/$AA$4</f>
        <v>0</v>
      </c>
      <c r="AI23" s="2">
        <v>0</v>
      </c>
      <c r="AJ23" s="110">
        <f>AI23/$AA$4</f>
        <v>0</v>
      </c>
      <c r="AK23" s="2">
        <v>0</v>
      </c>
      <c r="AL23" s="110">
        <f>AB23/$AA$4</f>
        <v>0</v>
      </c>
      <c r="AM23" s="110">
        <f>(AB23-AK23)/$AA$4</f>
        <v>0</v>
      </c>
      <c r="AN23" s="124">
        <f>IF((AND(AC23=0,AE23=0)),0,(AE23+AK23)/(AC23+AE23+AK23))</f>
        <v>1</v>
      </c>
      <c r="AO23" s="110">
        <f>AS23/($AA$4*AU23)</f>
        <v>0</v>
      </c>
      <c r="AP23" s="110">
        <f>AK23/$AA$4</f>
        <v>0</v>
      </c>
      <c r="AQ23" s="2">
        <v>0</v>
      </c>
      <c r="AR23" s="9">
        <f>SUM(AC23,AD23,AE23,AG23,AI23)</f>
        <v>744</v>
      </c>
      <c r="AS23" s="2">
        <v>0</v>
      </c>
      <c r="AT23" s="2">
        <v>96</v>
      </c>
      <c r="AU23" s="2">
        <v>96</v>
      </c>
      <c r="AV23" s="2">
        <v>0</v>
      </c>
      <c r="AW23" s="63">
        <f>SUM(AF23,AH23,AJ23,AM23,AP23)</f>
        <v>1</v>
      </c>
      <c r="AY23" s="17" t="s">
        <v>55</v>
      </c>
      <c r="AZ23" s="2" t="s">
        <v>56</v>
      </c>
      <c r="BA23" s="2">
        <f>$AZ$4-BD23-BF23-BH23</f>
        <v>27.299999999999955</v>
      </c>
      <c r="BB23" s="2">
        <f>$AZ$4-BC23-BD23-BF23-BH23</f>
        <v>0</v>
      </c>
      <c r="BC23" s="2">
        <f>'[35]UNIT DATA'!L2</f>
        <v>27.3</v>
      </c>
      <c r="BD23" s="2">
        <f>'[35]UNIT DATA'!M2</f>
        <v>692.7</v>
      </c>
      <c r="BE23" s="110">
        <f>BD23/$AZ$4</f>
        <v>0.9620833333333334</v>
      </c>
      <c r="BF23" s="2">
        <f>'[35]UNIT DATA'!$N2</f>
        <v>0</v>
      </c>
      <c r="BG23" s="110">
        <f>BF23/$AZ$4</f>
        <v>0</v>
      </c>
      <c r="BH23" s="2">
        <f>'[35]UNIT DATA'!$O2</f>
        <v>0</v>
      </c>
      <c r="BI23" s="110">
        <f>BH23/$AZ$4</f>
        <v>0</v>
      </c>
      <c r="BJ23" s="2">
        <f>'[35]UNIT DATA'!$P2</f>
        <v>0</v>
      </c>
      <c r="BK23" s="110">
        <f>BA23/$AZ$4</f>
        <v>3.7916666666666606E-2</v>
      </c>
      <c r="BL23" s="110">
        <f>(BA23-BJ23)/$AZ$4</f>
        <v>3.7916666666666606E-2</v>
      </c>
      <c r="BM23" s="124">
        <f>IF((AND(BB23=0,BD23=0)),0,(BD23+BJ23)/(BB23+BD23+BJ23))</f>
        <v>1</v>
      </c>
      <c r="BN23" s="110">
        <f>BR23/($AZ$4*BT23)</f>
        <v>0</v>
      </c>
      <c r="BO23" s="110">
        <f>BJ23/$AZ$4</f>
        <v>0</v>
      </c>
      <c r="BP23" s="2">
        <f>'[35]UNIT DATA'!$Q2</f>
        <v>0</v>
      </c>
      <c r="BQ23" s="9">
        <f>SUM(BB23,BC23,BD23,BF23,BH23)</f>
        <v>720</v>
      </c>
      <c r="BR23" s="27">
        <f>'[35]UNIT DATA'!$F2</f>
        <v>0</v>
      </c>
      <c r="BS23" s="2">
        <v>96</v>
      </c>
      <c r="BT23" s="2">
        <v>96</v>
      </c>
      <c r="BU23" s="2">
        <f>'[35]UNIT DATA'!$E2</f>
        <v>0</v>
      </c>
      <c r="BV23" s="63">
        <f>SUM(BE23,BG23,BI23,BL23,BO23)</f>
        <v>1</v>
      </c>
      <c r="BX23" s="17" t="s">
        <v>55</v>
      </c>
      <c r="BY23" s="2" t="s">
        <v>56</v>
      </c>
      <c r="BZ23" s="2">
        <f>$BY$4-CC23-CE23-CG23</f>
        <v>0</v>
      </c>
      <c r="CA23" s="2">
        <f>$BY$4-CB23-CC23-CE23-CG23</f>
        <v>0</v>
      </c>
      <c r="CB23" s="2">
        <f>'[36]UNIT DATA'!L2</f>
        <v>0</v>
      </c>
      <c r="CC23" s="2">
        <f>'[36]UNIT DATA'!M2</f>
        <v>744</v>
      </c>
      <c r="CD23" s="110">
        <f>CC23/$BY$4</f>
        <v>1</v>
      </c>
      <c r="CE23" s="2">
        <f>'[36]UNIT DATA'!$N2</f>
        <v>0</v>
      </c>
      <c r="CF23" s="110">
        <f>CE23/$BY$4</f>
        <v>0</v>
      </c>
      <c r="CG23" s="2">
        <f>'[36]UNIT DATA'!$O2</f>
        <v>0</v>
      </c>
      <c r="CH23" s="110">
        <f>CG23/$BY$4</f>
        <v>0</v>
      </c>
      <c r="CI23" s="2">
        <f>'[36]UNIT DATA'!$P2</f>
        <v>0</v>
      </c>
      <c r="CJ23" s="110">
        <f>BZ23/$BY$4</f>
        <v>0</v>
      </c>
      <c r="CK23" s="110">
        <f>(BZ23-CI23)/$BY$4</f>
        <v>0</v>
      </c>
      <c r="CL23" s="124">
        <f>IF((AND(CA23=0,CC23=0)),0,(CC23+CI23)/(CA23+CC23+CI23))</f>
        <v>1</v>
      </c>
      <c r="CM23" s="110">
        <f>CQ23/($BY$4*CS23)</f>
        <v>0</v>
      </c>
      <c r="CN23" s="110">
        <f>CI23/$BY$4</f>
        <v>0</v>
      </c>
      <c r="CO23" s="2">
        <f>'[36]UNIT DATA'!$Q2</f>
        <v>0</v>
      </c>
      <c r="CP23" s="9">
        <f>SUM(CA23,CB23,CC23,CE23,CG23)</f>
        <v>744</v>
      </c>
      <c r="CQ23" s="2">
        <f>'[36]UNIT DATA'!$F2</f>
        <v>0</v>
      </c>
      <c r="CR23" s="2">
        <v>96</v>
      </c>
      <c r="CS23" s="2">
        <v>96</v>
      </c>
      <c r="CT23" s="2">
        <f>'[36]UNIT DATA'!$E2</f>
        <v>0</v>
      </c>
      <c r="CU23" s="63">
        <f>SUM(CD23,CF23,CH23,CK23,CN23)</f>
        <v>1</v>
      </c>
      <c r="CW23" s="17" t="s">
        <v>55</v>
      </c>
      <c r="CX23" s="2" t="s">
        <v>56</v>
      </c>
      <c r="CY23" s="2">
        <f>$CX$4-DB23-DD23-DF23</f>
        <v>0</v>
      </c>
      <c r="CZ23" s="2">
        <f>$CX$4-DA23-DB23-DD23-DF23</f>
        <v>0</v>
      </c>
      <c r="DA23" s="2">
        <f>'[49]UNIT DATA'!L2</f>
        <v>0</v>
      </c>
      <c r="DB23" s="2">
        <f>'[49]UNIT DATA'!M2</f>
        <v>720</v>
      </c>
      <c r="DC23" s="2">
        <f t="shared" si="45"/>
        <v>100</v>
      </c>
      <c r="DD23" s="2">
        <f>'[49]UNIT DATA'!$N2</f>
        <v>0</v>
      </c>
      <c r="DE23" s="2">
        <f t="shared" si="46"/>
        <v>0</v>
      </c>
      <c r="DF23" s="2">
        <f>'[49]UNIT DATA'!$O2</f>
        <v>0</v>
      </c>
      <c r="DG23" s="2">
        <f t="shared" si="47"/>
        <v>0</v>
      </c>
      <c r="DH23" s="2">
        <f>'[49]UNIT DATA'!$P2</f>
        <v>0</v>
      </c>
      <c r="DI23" s="2">
        <f t="shared" si="48"/>
        <v>0</v>
      </c>
      <c r="DJ23" s="2">
        <f t="shared" si="49"/>
        <v>0</v>
      </c>
      <c r="DK23" s="128">
        <f t="shared" si="50"/>
        <v>100</v>
      </c>
      <c r="DL23" s="2">
        <f t="shared" si="51"/>
        <v>0</v>
      </c>
      <c r="DM23" s="110">
        <f>DH23/$CX$4</f>
        <v>0</v>
      </c>
      <c r="DN23" s="2">
        <f>'[49]UNIT DATA'!$Q2</f>
        <v>0</v>
      </c>
      <c r="DO23" s="9">
        <f>SUM(CZ23,DA23,DB23,DD23,DF23)</f>
        <v>720</v>
      </c>
      <c r="DP23" s="2">
        <f>'[49]UNIT DATA'!F2</f>
        <v>0</v>
      </c>
      <c r="DQ23" s="2">
        <v>96</v>
      </c>
      <c r="DR23" s="2">
        <v>96</v>
      </c>
      <c r="DS23" s="2">
        <f>'[49]UNIT DATA'!$E2</f>
        <v>0</v>
      </c>
      <c r="DT23" s="63">
        <f>SUM(DC23,DE23,DG23,DJ23,DM23)</f>
        <v>100</v>
      </c>
      <c r="DV23" s="17" t="s">
        <v>55</v>
      </c>
      <c r="DW23" s="2" t="s">
        <v>56</v>
      </c>
      <c r="EN23" s="9">
        <f>SUM(DY23,DZ23,EA23,EC23,EE23)</f>
        <v>0</v>
      </c>
      <c r="EP23" s="2">
        <v>96</v>
      </c>
      <c r="EQ23" s="2">
        <v>96</v>
      </c>
      <c r="ES23" s="63">
        <f>SUM(EB23,ED23,EF23,EI23,EL23)</f>
        <v>0</v>
      </c>
      <c r="EU23" s="17" t="s">
        <v>55</v>
      </c>
      <c r="EV23" s="2" t="s">
        <v>56</v>
      </c>
      <c r="FM23" s="9">
        <f>SUM(EX23,EY23,EZ23,FB23,FD23)</f>
        <v>0</v>
      </c>
      <c r="FO23" s="2">
        <v>96</v>
      </c>
      <c r="FP23" s="2">
        <v>96</v>
      </c>
      <c r="FR23" s="63">
        <f>SUM(FA23,FC23,FE23,FH23,FK23)</f>
        <v>0</v>
      </c>
      <c r="FT23" s="17" t="s">
        <v>55</v>
      </c>
      <c r="FU23" s="2" t="s">
        <v>56</v>
      </c>
      <c r="GL23" s="9">
        <f>SUM(FW23,FX23,FY23,GA23,GC23)</f>
        <v>0</v>
      </c>
      <c r="GN23" s="2">
        <v>96</v>
      </c>
      <c r="GO23" s="2">
        <v>96</v>
      </c>
      <c r="GQ23" s="63">
        <f>SUM(FZ23,GB23,GD23,GG23,GJ23)</f>
        <v>0</v>
      </c>
      <c r="GS23" s="17" t="s">
        <v>55</v>
      </c>
      <c r="GT23" s="2" t="s">
        <v>56</v>
      </c>
      <c r="HK23" s="9">
        <f>SUM(GV23,GW23,GX23,GZ23,HB23)</f>
        <v>0</v>
      </c>
      <c r="HM23" s="2">
        <v>96</v>
      </c>
      <c r="HN23" s="2">
        <v>96</v>
      </c>
      <c r="HP23" s="63">
        <f>SUM(GY23,HA23,HC23,HF23,HI23)</f>
        <v>0</v>
      </c>
      <c r="HR23" s="17" t="s">
        <v>55</v>
      </c>
      <c r="HS23" s="2" t="s">
        <v>56</v>
      </c>
      <c r="IJ23" s="9">
        <f>SUM(HU23,HV23,HW23,HY23,IA23)</f>
        <v>0</v>
      </c>
      <c r="IL23" s="2">
        <v>96</v>
      </c>
      <c r="IM23" s="2">
        <v>96</v>
      </c>
      <c r="IO23" s="63">
        <f>SUM(HX23,HZ23,IB23,IE23,IH23)</f>
        <v>0</v>
      </c>
      <c r="IQ23" s="17" t="s">
        <v>55</v>
      </c>
      <c r="IR23" s="2" t="s">
        <v>56</v>
      </c>
      <c r="JI23" s="9">
        <f>SUM(IT23,IU23,IV23,IX23,IZ23)</f>
        <v>0</v>
      </c>
      <c r="JK23" s="2">
        <v>96</v>
      </c>
      <c r="JL23" s="2">
        <v>96</v>
      </c>
      <c r="JN23" s="63">
        <f>SUM(IW23,IY23,JA23,JD23,JG23)</f>
        <v>0</v>
      </c>
      <c r="JP23" s="17" t="s">
        <v>55</v>
      </c>
      <c r="JQ23" s="2" t="s">
        <v>56</v>
      </c>
      <c r="KH23" s="9">
        <f>SUM(JS23,JT23,JU23,JW23,JY23)</f>
        <v>0</v>
      </c>
      <c r="KJ23" s="2">
        <v>96</v>
      </c>
      <c r="KK23" s="2">
        <v>96</v>
      </c>
      <c r="KM23" s="63">
        <f>SUM(JV23,JX23,JZ23,KC23,KF23)</f>
        <v>0</v>
      </c>
    </row>
    <row r="24" spans="1:299" ht="14" x14ac:dyDescent="0.35">
      <c r="B24" s="12" t="s">
        <v>57</v>
      </c>
      <c r="C24" s="19">
        <f t="shared" ref="C24:C32" si="397">$B$4-F24-H24-J24</f>
        <v>744</v>
      </c>
      <c r="D24" s="19">
        <f t="shared" si="395"/>
        <v>298</v>
      </c>
      <c r="E24" s="2">
        <v>446</v>
      </c>
      <c r="F24" s="2">
        <v>0</v>
      </c>
      <c r="G24" s="110">
        <f t="shared" ref="G24:G42" si="398">F24/$B$4</f>
        <v>0</v>
      </c>
      <c r="H24" s="2">
        <v>0</v>
      </c>
      <c r="I24" s="110">
        <f t="shared" ref="I24:I32" si="399">H24/$B$4</f>
        <v>0</v>
      </c>
      <c r="J24" s="19">
        <v>0</v>
      </c>
      <c r="K24" s="110">
        <f t="shared" ref="K24:K32" si="400">J24/$B$4</f>
        <v>0</v>
      </c>
      <c r="L24" s="2">
        <v>0</v>
      </c>
      <c r="M24" s="110">
        <f>C24/$B$4</f>
        <v>1</v>
      </c>
      <c r="N24" s="110">
        <f t="shared" ref="N24:N45" si="401">(C24-L24)/$B$4</f>
        <v>1</v>
      </c>
      <c r="O24" s="124">
        <f t="shared" ref="O24:O32" si="402">IF((AND(D24=0,F24=0)),0,(F24+L24)/(D24+F24+L24))</f>
        <v>0</v>
      </c>
      <c r="P24" s="110">
        <f t="shared" ref="P24:P32" si="403">T24/($B$4*V24)</f>
        <v>0.36967741935483872</v>
      </c>
      <c r="Q24" s="110">
        <f t="shared" ref="Q24:Q32" si="404">L24/$B$4</f>
        <v>0</v>
      </c>
      <c r="R24" s="9">
        <v>0</v>
      </c>
      <c r="S24" s="9">
        <f t="shared" ref="S24:S32" si="405">SUM(D24,E24,F24,H24,J24)</f>
        <v>744</v>
      </c>
      <c r="T24" s="38">
        <v>13752</v>
      </c>
      <c r="U24" s="2">
        <v>50</v>
      </c>
      <c r="V24" s="2">
        <v>50</v>
      </c>
      <c r="W24" s="2">
        <v>50</v>
      </c>
      <c r="X24" s="63">
        <f t="shared" ref="X24:X32" si="406">SUM(G24,I24,K24,N24,Q24)</f>
        <v>1</v>
      </c>
      <c r="AA24" s="12" t="s">
        <v>57</v>
      </c>
      <c r="AB24" s="19">
        <f t="shared" ref="AB24:AB25" si="407">$AA$4-AE24-AG24-AI24</f>
        <v>741.3</v>
      </c>
      <c r="AC24" s="19">
        <f t="shared" si="396"/>
        <v>393</v>
      </c>
      <c r="AD24" s="2">
        <v>348.3</v>
      </c>
      <c r="AE24" s="2">
        <v>2.7</v>
      </c>
      <c r="AF24" s="110">
        <f t="shared" ref="AF24:AF45" si="408">AE24/$AA$4</f>
        <v>3.6290322580645163E-3</v>
      </c>
      <c r="AG24" s="2">
        <v>0</v>
      </c>
      <c r="AH24" s="110">
        <f t="shared" ref="AH24:AH45" si="409">AG24/$AA$4</f>
        <v>0</v>
      </c>
      <c r="AI24" s="2">
        <v>0</v>
      </c>
      <c r="AJ24" s="110">
        <f t="shared" ref="AJ24:AJ45" si="410">AI24/$AA$4</f>
        <v>0</v>
      </c>
      <c r="AK24" s="2">
        <v>0</v>
      </c>
      <c r="AL24" s="110">
        <f t="shared" ref="AL24:AL28" si="411">AB24/$AA$4</f>
        <v>0.99637096774193545</v>
      </c>
      <c r="AM24" s="110">
        <f t="shared" ref="AM24:AM28" si="412">(AB24-AK24)/$AA$4</f>
        <v>0.99637096774193545</v>
      </c>
      <c r="AN24" s="124">
        <f t="shared" ref="AN24:AN28" si="413">IF((AND(AC24=0,AE24=0)),0,(AE24+AK24)/(AC24+AE24+AK24))</f>
        <v>6.8233510235026539E-3</v>
      </c>
      <c r="AO24" s="110">
        <f t="shared" ref="AO24:AO28" si="414">AS24/($AA$4*AU24)</f>
        <v>0.34456989247311826</v>
      </c>
      <c r="AP24" s="110">
        <f t="shared" ref="AP24:AP28" si="415">AK24/$AA$4</f>
        <v>0</v>
      </c>
      <c r="AQ24" s="2">
        <v>1</v>
      </c>
      <c r="AR24" s="9">
        <f t="shared" ref="AR24:AR72" si="416">SUM(AC24,AD24,AE24,AG24,AI24)</f>
        <v>744</v>
      </c>
      <c r="AS24" s="13">
        <v>12818</v>
      </c>
      <c r="AT24" s="2">
        <v>50</v>
      </c>
      <c r="AU24" s="2">
        <v>50</v>
      </c>
      <c r="AV24" s="2">
        <v>50</v>
      </c>
      <c r="AW24" s="63">
        <f t="shared" ref="AW24:AW32" si="417">SUM(AF24,AH24,AJ24,AM24,AP24)</f>
        <v>1</v>
      </c>
      <c r="AZ24" s="12" t="s">
        <v>57</v>
      </c>
      <c r="BA24" s="2">
        <f t="shared" ref="BA24:BA25" si="418">$AZ$4-BD24-BF24-BH24</f>
        <v>720</v>
      </c>
      <c r="BB24" s="2">
        <f t="shared" ref="BB24:BB25" si="419">$AZ$4-BC24-BD24-BF24-BH24</f>
        <v>252</v>
      </c>
      <c r="BC24" s="2">
        <f>'[35]UNIT DATA'!L3</f>
        <v>468</v>
      </c>
      <c r="BD24" s="2">
        <f>'[35]UNIT DATA'!M3</f>
        <v>0</v>
      </c>
      <c r="BE24" s="110">
        <f t="shared" ref="BE24:BI32" si="420">BD24/$AZ$4</f>
        <v>0</v>
      </c>
      <c r="BF24" s="2">
        <f>'[35]UNIT DATA'!$N3</f>
        <v>0</v>
      </c>
      <c r="BG24" s="110">
        <f t="shared" si="420"/>
        <v>0</v>
      </c>
      <c r="BH24" s="2">
        <f>'[35]UNIT DATA'!$O3</f>
        <v>0</v>
      </c>
      <c r="BI24" s="110">
        <f t="shared" si="420"/>
        <v>0</v>
      </c>
      <c r="BJ24" s="2">
        <f>'[35]UNIT DATA'!$P3</f>
        <v>0</v>
      </c>
      <c r="BK24" s="110">
        <f>BA24/$AZ$4</f>
        <v>1</v>
      </c>
      <c r="BL24" s="110">
        <f>(BA24-BJ24)/$AZ$4</f>
        <v>1</v>
      </c>
      <c r="BM24" s="124">
        <f t="shared" ref="BM24:BM32" si="421">IF((AND(BB24=0,BD24=0)),0,(BD24+BJ24)/(BB24+BD24+BJ24))</f>
        <v>0</v>
      </c>
      <c r="BN24" s="110">
        <f>BR24/($AZ$4*BT24)</f>
        <v>0.22269444444444444</v>
      </c>
      <c r="BO24" s="110">
        <f>BJ24/$AZ$4</f>
        <v>0</v>
      </c>
      <c r="BP24" s="2">
        <f>'[35]UNIT DATA'!$Q3</f>
        <v>0</v>
      </c>
      <c r="BQ24" s="9">
        <f t="shared" ref="BQ24:BQ72" si="422">SUM(BB24,BC24,BD24,BF24,BH24)</f>
        <v>720</v>
      </c>
      <c r="BR24" s="39">
        <f>'[35]UNIT DATA'!$F3</f>
        <v>8017</v>
      </c>
      <c r="BS24" s="2">
        <v>50</v>
      </c>
      <c r="BT24" s="2">
        <v>50</v>
      </c>
      <c r="BU24" s="2">
        <f>'[35]UNIT DATA'!$E3</f>
        <v>50</v>
      </c>
      <c r="BV24" s="63">
        <f t="shared" ref="BV24:BV32" si="423">SUM(BE24,BG24,BI24,BL24,BO24)</f>
        <v>1</v>
      </c>
      <c r="BY24" s="12" t="s">
        <v>57</v>
      </c>
      <c r="BZ24" s="2">
        <f t="shared" ref="BZ24:BZ32" si="424">$BY$4-CC24-CE24-CG24</f>
        <v>744</v>
      </c>
      <c r="CA24" s="2">
        <f t="shared" ref="CA24:CA32" si="425">$BY$4-CB24-CC24-CE24-CG24</f>
        <v>510</v>
      </c>
      <c r="CB24" s="2">
        <f>'[36]UNIT DATA'!L3</f>
        <v>234</v>
      </c>
      <c r="CC24" s="2">
        <f>'[36]UNIT DATA'!M3</f>
        <v>0</v>
      </c>
      <c r="CD24" s="110">
        <f t="shared" ref="CD24:CH32" si="426">CC24/$BY$4</f>
        <v>0</v>
      </c>
      <c r="CE24" s="2">
        <f>'[36]UNIT DATA'!$N3</f>
        <v>0</v>
      </c>
      <c r="CF24" s="110">
        <f t="shared" si="426"/>
        <v>0</v>
      </c>
      <c r="CG24" s="2">
        <f>'[36]UNIT DATA'!$O3</f>
        <v>0</v>
      </c>
      <c r="CH24" s="110">
        <f t="shared" si="426"/>
        <v>0</v>
      </c>
      <c r="CI24" s="2">
        <f>'[36]UNIT DATA'!$P3</f>
        <v>0</v>
      </c>
      <c r="CJ24" s="110">
        <f t="shared" ref="CJ24:CJ28" si="427">BZ24/$BY$4</f>
        <v>1</v>
      </c>
      <c r="CK24" s="110">
        <f t="shared" ref="CK24:CK28" si="428">(BZ24-CI24)/$BY$4</f>
        <v>1</v>
      </c>
      <c r="CL24" s="124">
        <f t="shared" ref="CL24:CL28" si="429">IF((AND(CA24=0,CC24=0)),0,(CC24+CI24)/(CA24+CC24+CI24))</f>
        <v>0</v>
      </c>
      <c r="CM24" s="110">
        <f t="shared" ref="CM24:CM28" si="430">CQ24/($BY$4*CS24)</f>
        <v>0.44951612903225807</v>
      </c>
      <c r="CN24" s="110">
        <f t="shared" ref="CN24:CN28" si="431">CI24/$BY$4</f>
        <v>0</v>
      </c>
      <c r="CO24" s="2">
        <f>'[36]UNIT DATA'!$Q3</f>
        <v>0</v>
      </c>
      <c r="CP24" s="9">
        <f t="shared" ref="CP24:CP72" si="432">SUM(CA24,CB24,CC24,CE24,CG24)</f>
        <v>744</v>
      </c>
      <c r="CQ24" s="2">
        <f>'[36]UNIT DATA'!$F3</f>
        <v>16722</v>
      </c>
      <c r="CR24" s="2">
        <v>50</v>
      </c>
      <c r="CS24" s="2">
        <v>50</v>
      </c>
      <c r="CT24" s="2">
        <f>'[36]UNIT DATA'!$E3</f>
        <v>50</v>
      </c>
      <c r="CU24" s="63">
        <f t="shared" ref="CU24:CU32" si="433">SUM(CD24,CF24,CH24,CK24,CN24)</f>
        <v>1</v>
      </c>
      <c r="CX24" s="12" t="s">
        <v>57</v>
      </c>
      <c r="CY24" s="2">
        <f t="shared" ref="CY24:CY28" si="434">$CX$4-DB24-DD24-DF24</f>
        <v>699.2</v>
      </c>
      <c r="CZ24" s="2">
        <f t="shared" ref="CZ24:CZ28" si="435">$CX$4-DA24-DB24-DD24-DF24</f>
        <v>427</v>
      </c>
      <c r="DA24" s="2">
        <f>'[49]UNIT DATA'!L3</f>
        <v>272.2</v>
      </c>
      <c r="DB24" s="2">
        <f>'[49]UNIT DATA'!M3</f>
        <v>20.8</v>
      </c>
      <c r="DC24" s="2">
        <f t="shared" si="45"/>
        <v>2.8888888888888893</v>
      </c>
      <c r="DD24" s="2">
        <f>'[49]UNIT DATA'!$N3</f>
        <v>0</v>
      </c>
      <c r="DE24" s="2">
        <f t="shared" si="46"/>
        <v>0</v>
      </c>
      <c r="DF24" s="2">
        <f>'[49]UNIT DATA'!$O3</f>
        <v>0</v>
      </c>
      <c r="DG24" s="2">
        <f t="shared" si="47"/>
        <v>0</v>
      </c>
      <c r="DH24" s="2">
        <f>'[49]UNIT DATA'!$P3</f>
        <v>0</v>
      </c>
      <c r="DI24" s="2">
        <f t="shared" si="48"/>
        <v>97.111111111111114</v>
      </c>
      <c r="DJ24" s="2">
        <f t="shared" si="49"/>
        <v>97.111111111111114</v>
      </c>
      <c r="DK24" s="128">
        <f t="shared" si="50"/>
        <v>4.6449307726663687</v>
      </c>
      <c r="DL24" s="2">
        <f t="shared" si="51"/>
        <v>39.574999999999996</v>
      </c>
      <c r="DM24" s="110">
        <f t="shared" ref="DM24:DM28" si="436">DH24/$CX$4</f>
        <v>0</v>
      </c>
      <c r="DN24" s="2">
        <f>'[49]UNIT DATA'!$Q3</f>
        <v>0</v>
      </c>
      <c r="DO24" s="9">
        <f t="shared" ref="DO24:DO72" si="437">SUM(CZ24,DA24,DB24,DD24,DF24)</f>
        <v>720</v>
      </c>
      <c r="DP24" s="2">
        <f>'[49]UNIT DATA'!F3</f>
        <v>14247</v>
      </c>
      <c r="DQ24" s="2">
        <v>50</v>
      </c>
      <c r="DR24" s="2">
        <v>50</v>
      </c>
      <c r="DS24" s="2">
        <f>'[49]UNIT DATA'!$E3</f>
        <v>50</v>
      </c>
      <c r="DT24" s="63">
        <f t="shared" ref="DT24:DT32" si="438">SUM(DC24,DE24,DG24,DJ24,DM24)</f>
        <v>100</v>
      </c>
      <c r="DW24" s="12" t="s">
        <v>57</v>
      </c>
      <c r="EN24" s="9">
        <f t="shared" ref="EN24:EN72" si="439">SUM(DY24,DZ24,EA24,EC24,EE24)</f>
        <v>0</v>
      </c>
      <c r="EP24" s="2">
        <v>50</v>
      </c>
      <c r="EQ24" s="2">
        <v>50</v>
      </c>
      <c r="ES24" s="63">
        <f t="shared" ref="ES24:ES32" si="440">SUM(EB24,ED24,EF24,EI24,EL24)</f>
        <v>0</v>
      </c>
      <c r="EV24" s="12" t="s">
        <v>57</v>
      </c>
      <c r="FM24" s="9">
        <f t="shared" ref="FM24:FM72" si="441">SUM(EX24,EY24,EZ24,FB24,FD24)</f>
        <v>0</v>
      </c>
      <c r="FO24" s="2">
        <v>50</v>
      </c>
      <c r="FP24" s="2">
        <v>50</v>
      </c>
      <c r="FR24" s="63">
        <f t="shared" ref="FR24:FR32" si="442">SUM(FA24,FC24,FE24,FH24,FK24)</f>
        <v>0</v>
      </c>
      <c r="FU24" s="12" t="s">
        <v>57</v>
      </c>
      <c r="GL24" s="9">
        <f t="shared" ref="GL24:GL72" si="443">SUM(FW24,FX24,FY24,GA24,GC24)</f>
        <v>0</v>
      </c>
      <c r="GN24" s="2">
        <v>50</v>
      </c>
      <c r="GO24" s="2">
        <v>50</v>
      </c>
      <c r="GQ24" s="63">
        <f t="shared" ref="GQ24:GQ32" si="444">SUM(FZ24,GB24,GD24,GG24,GJ24)</f>
        <v>0</v>
      </c>
      <c r="GT24" s="12" t="s">
        <v>57</v>
      </c>
      <c r="HK24" s="9">
        <f t="shared" ref="HK24:HK72" si="445">SUM(GV24,GW24,GX24,GZ24,HB24)</f>
        <v>0</v>
      </c>
      <c r="HM24" s="2">
        <v>50</v>
      </c>
      <c r="HN24" s="2">
        <v>50</v>
      </c>
      <c r="HP24" s="63">
        <f t="shared" ref="HP24:HP32" si="446">SUM(GY24,HA24,HC24,HF24,HI24)</f>
        <v>0</v>
      </c>
      <c r="HS24" s="12" t="s">
        <v>57</v>
      </c>
      <c r="IJ24" s="9">
        <f t="shared" ref="IJ24:IJ28" si="447">SUM(HU24,HV24,HW24,HY24,IA24)</f>
        <v>0</v>
      </c>
      <c r="IL24" s="2">
        <v>50</v>
      </c>
      <c r="IM24" s="2">
        <v>50</v>
      </c>
      <c r="IO24" s="63">
        <f t="shared" ref="IO24:IO28" si="448">SUM(HX24,HZ24,IB24,IE24,IH24)</f>
        <v>0</v>
      </c>
      <c r="IR24" s="12" t="s">
        <v>57</v>
      </c>
      <c r="JI24" s="9">
        <f t="shared" ref="JI24:JI28" si="449">SUM(IT24,IU24,IV24,IX24,IZ24)</f>
        <v>0</v>
      </c>
      <c r="JK24" s="2">
        <v>50</v>
      </c>
      <c r="JL24" s="2">
        <v>50</v>
      </c>
      <c r="JN24" s="63">
        <f t="shared" ref="JN24:JN28" si="450">SUM(IW24,IY24,JA24,JD24,JG24)</f>
        <v>0</v>
      </c>
      <c r="JQ24" s="12" t="s">
        <v>57</v>
      </c>
      <c r="KH24" s="9">
        <f t="shared" ref="KH24:KH28" si="451">SUM(JS24,JT24,JU24,JW24,JY24)</f>
        <v>0</v>
      </c>
      <c r="KJ24" s="2">
        <v>50</v>
      </c>
      <c r="KK24" s="2">
        <v>50</v>
      </c>
      <c r="KM24" s="63">
        <f t="shared" ref="KM24:KM28" si="452">SUM(JV24,JX24,JZ24,KC24,KF24)</f>
        <v>0</v>
      </c>
    </row>
    <row r="25" spans="1:299" ht="14" x14ac:dyDescent="0.35">
      <c r="B25" s="12" t="s">
        <v>58</v>
      </c>
      <c r="C25" s="19">
        <f t="shared" si="397"/>
        <v>742.8</v>
      </c>
      <c r="D25" s="19">
        <f t="shared" si="395"/>
        <v>338</v>
      </c>
      <c r="E25" s="19">
        <v>404.8</v>
      </c>
      <c r="F25" s="19">
        <v>1.2</v>
      </c>
      <c r="G25" s="110">
        <f t="shared" si="398"/>
        <v>1.6129032258064516E-3</v>
      </c>
      <c r="H25" s="2">
        <v>0</v>
      </c>
      <c r="I25" s="110">
        <f t="shared" si="399"/>
        <v>0</v>
      </c>
      <c r="J25" s="19">
        <v>0</v>
      </c>
      <c r="K25" s="110">
        <f t="shared" si="400"/>
        <v>0</v>
      </c>
      <c r="L25" s="2">
        <v>0</v>
      </c>
      <c r="M25" s="110">
        <f t="shared" ref="M25:M28" si="453">C25/$B$4</f>
        <v>0.99838709677419346</v>
      </c>
      <c r="N25" s="110">
        <f t="shared" si="401"/>
        <v>0.99838709677419346</v>
      </c>
      <c r="O25" s="124">
        <f t="shared" si="402"/>
        <v>3.5377358490566039E-3</v>
      </c>
      <c r="P25" s="110">
        <f t="shared" si="403"/>
        <v>0.29706989247311827</v>
      </c>
      <c r="Q25" s="110">
        <f t="shared" si="404"/>
        <v>0</v>
      </c>
      <c r="R25" s="9">
        <v>1</v>
      </c>
      <c r="S25" s="9">
        <f t="shared" si="405"/>
        <v>744</v>
      </c>
      <c r="T25" s="38">
        <v>11051</v>
      </c>
      <c r="U25" s="2">
        <v>50</v>
      </c>
      <c r="V25" s="2">
        <v>50</v>
      </c>
      <c r="W25" s="2">
        <v>50</v>
      </c>
      <c r="X25" s="63">
        <f t="shared" si="406"/>
        <v>0.99999999999999989</v>
      </c>
      <c r="AA25" s="12" t="s">
        <v>58</v>
      </c>
      <c r="AB25" s="19">
        <f t="shared" si="407"/>
        <v>729.5</v>
      </c>
      <c r="AC25" s="19">
        <f t="shared" si="396"/>
        <v>335</v>
      </c>
      <c r="AD25" s="2">
        <v>394.5</v>
      </c>
      <c r="AE25" s="2">
        <v>14.5</v>
      </c>
      <c r="AF25" s="110">
        <f t="shared" si="408"/>
        <v>1.9489247311827957E-2</v>
      </c>
      <c r="AG25" s="2">
        <v>0</v>
      </c>
      <c r="AH25" s="110">
        <f t="shared" si="409"/>
        <v>0</v>
      </c>
      <c r="AI25" s="2">
        <v>0</v>
      </c>
      <c r="AJ25" s="110">
        <f t="shared" si="410"/>
        <v>0</v>
      </c>
      <c r="AK25" s="2">
        <v>0</v>
      </c>
      <c r="AL25" s="110">
        <f t="shared" si="411"/>
        <v>0.980510752688172</v>
      </c>
      <c r="AM25" s="110">
        <f t="shared" si="412"/>
        <v>0.980510752688172</v>
      </c>
      <c r="AN25" s="124">
        <f t="shared" si="413"/>
        <v>4.1487839771101577E-2</v>
      </c>
      <c r="AO25" s="110">
        <f t="shared" si="414"/>
        <v>0.28954301075268818</v>
      </c>
      <c r="AP25" s="110">
        <f t="shared" si="415"/>
        <v>0</v>
      </c>
      <c r="AQ25" s="2">
        <v>0</v>
      </c>
      <c r="AR25" s="9">
        <f t="shared" si="416"/>
        <v>744</v>
      </c>
      <c r="AS25" s="13">
        <v>10771</v>
      </c>
      <c r="AT25" s="2">
        <v>50</v>
      </c>
      <c r="AU25" s="2">
        <v>50</v>
      </c>
      <c r="AV25" s="2">
        <v>50</v>
      </c>
      <c r="AW25" s="63">
        <f t="shared" si="417"/>
        <v>1</v>
      </c>
      <c r="AZ25" s="12" t="s">
        <v>58</v>
      </c>
      <c r="BA25" s="2">
        <f t="shared" si="418"/>
        <v>718.1</v>
      </c>
      <c r="BB25" s="2">
        <f t="shared" si="419"/>
        <v>175.99999999999997</v>
      </c>
      <c r="BC25" s="2">
        <f>'[35]UNIT DATA'!L4</f>
        <v>542.1</v>
      </c>
      <c r="BD25" s="2">
        <f>'[35]UNIT DATA'!M4</f>
        <v>1.9</v>
      </c>
      <c r="BE25" s="110">
        <f t="shared" si="420"/>
        <v>2.638888888888889E-3</v>
      </c>
      <c r="BF25" s="2">
        <f>'[35]UNIT DATA'!$N4</f>
        <v>0</v>
      </c>
      <c r="BG25" s="110">
        <f t="shared" si="420"/>
        <v>0</v>
      </c>
      <c r="BH25" s="2">
        <f>'[35]UNIT DATA'!$O4</f>
        <v>0</v>
      </c>
      <c r="BI25" s="110">
        <f t="shared" si="420"/>
        <v>0</v>
      </c>
      <c r="BJ25" s="2">
        <f>'[35]UNIT DATA'!$P4</f>
        <v>0</v>
      </c>
      <c r="BK25" s="110">
        <f t="shared" ref="BK25:BK32" si="454">BA25/$AZ$4</f>
        <v>0.99736111111111114</v>
      </c>
      <c r="BL25" s="110">
        <f t="shared" ref="BL25:BL32" si="455">(BA25-BJ25)/$AZ$4</f>
        <v>0.99736111111111114</v>
      </c>
      <c r="BM25" s="124">
        <f t="shared" si="421"/>
        <v>1.0680157391793142E-2</v>
      </c>
      <c r="BN25" s="110">
        <f t="shared" ref="BN25:BN32" si="456">BR25/($AZ$4*BT25)</f>
        <v>0.15408333333333332</v>
      </c>
      <c r="BO25" s="110">
        <f t="shared" ref="BO25:BO32" si="457">BJ25/$AZ$4</f>
        <v>0</v>
      </c>
      <c r="BP25" s="2">
        <f>'[35]UNIT DATA'!$Q4</f>
        <v>0</v>
      </c>
      <c r="BQ25" s="9">
        <f t="shared" si="422"/>
        <v>720</v>
      </c>
      <c r="BR25" s="39">
        <f>'[35]UNIT DATA'!$F4</f>
        <v>5547</v>
      </c>
      <c r="BS25" s="2">
        <v>50</v>
      </c>
      <c r="BT25" s="2">
        <v>50</v>
      </c>
      <c r="BU25" s="2">
        <f>'[35]UNIT DATA'!$E4</f>
        <v>48</v>
      </c>
      <c r="BV25" s="63">
        <f t="shared" si="423"/>
        <v>1</v>
      </c>
      <c r="BY25" s="12" t="s">
        <v>58</v>
      </c>
      <c r="BZ25" s="2">
        <f t="shared" si="424"/>
        <v>727.5</v>
      </c>
      <c r="CA25" s="2">
        <f t="shared" si="425"/>
        <v>425</v>
      </c>
      <c r="CB25" s="2">
        <f>'[36]UNIT DATA'!L4</f>
        <v>302.5</v>
      </c>
      <c r="CC25" s="2">
        <f>'[36]UNIT DATA'!M4</f>
        <v>16.5</v>
      </c>
      <c r="CD25" s="110">
        <f t="shared" si="426"/>
        <v>2.2177419354838711E-2</v>
      </c>
      <c r="CE25" s="2">
        <f>'[36]UNIT DATA'!$N4</f>
        <v>0</v>
      </c>
      <c r="CF25" s="110">
        <f t="shared" si="426"/>
        <v>0</v>
      </c>
      <c r="CG25" s="2">
        <f>'[36]UNIT DATA'!$O4</f>
        <v>0</v>
      </c>
      <c r="CH25" s="110">
        <f t="shared" si="426"/>
        <v>0</v>
      </c>
      <c r="CI25" s="2">
        <f>'[36]UNIT DATA'!$P4</f>
        <v>0</v>
      </c>
      <c r="CJ25" s="110">
        <f t="shared" si="427"/>
        <v>0.97782258064516125</v>
      </c>
      <c r="CK25" s="110">
        <f t="shared" si="428"/>
        <v>0.97782258064516125</v>
      </c>
      <c r="CL25" s="124">
        <f t="shared" si="429"/>
        <v>3.7372593431483581E-2</v>
      </c>
      <c r="CM25" s="110">
        <f t="shared" si="430"/>
        <v>0.36862903225806454</v>
      </c>
      <c r="CN25" s="110">
        <f t="shared" si="431"/>
        <v>0</v>
      </c>
      <c r="CO25" s="2">
        <f>'[36]UNIT DATA'!$Q4</f>
        <v>1</v>
      </c>
      <c r="CP25" s="9">
        <f t="shared" si="432"/>
        <v>744</v>
      </c>
      <c r="CQ25" s="2">
        <f>'[36]UNIT DATA'!$F4</f>
        <v>13713</v>
      </c>
      <c r="CR25" s="2">
        <v>50</v>
      </c>
      <c r="CS25" s="2">
        <v>50</v>
      </c>
      <c r="CT25" s="2">
        <f>'[36]UNIT DATA'!$E4</f>
        <v>50</v>
      </c>
      <c r="CU25" s="63">
        <f t="shared" si="433"/>
        <v>1</v>
      </c>
      <c r="CX25" s="12" t="s">
        <v>58</v>
      </c>
      <c r="CY25" s="2">
        <f t="shared" si="434"/>
        <v>720</v>
      </c>
      <c r="CZ25" s="2">
        <f t="shared" si="435"/>
        <v>366</v>
      </c>
      <c r="DA25" s="2">
        <f>'[49]UNIT DATA'!L4</f>
        <v>354</v>
      </c>
      <c r="DB25" s="2">
        <f>'[49]UNIT DATA'!M4</f>
        <v>0</v>
      </c>
      <c r="DC25" s="2">
        <f t="shared" si="45"/>
        <v>0</v>
      </c>
      <c r="DD25" s="2">
        <f>'[49]UNIT DATA'!$N4</f>
        <v>0</v>
      </c>
      <c r="DE25" s="2">
        <f t="shared" si="46"/>
        <v>0</v>
      </c>
      <c r="DF25" s="2">
        <f>'[49]UNIT DATA'!$O4</f>
        <v>0</v>
      </c>
      <c r="DG25" s="2">
        <f t="shared" si="47"/>
        <v>0</v>
      </c>
      <c r="DH25" s="2">
        <f>'[49]UNIT DATA'!$P4</f>
        <v>0</v>
      </c>
      <c r="DI25" s="2">
        <f t="shared" si="48"/>
        <v>100</v>
      </c>
      <c r="DJ25" s="2">
        <f t="shared" si="49"/>
        <v>100</v>
      </c>
      <c r="DK25" s="128">
        <f t="shared" si="50"/>
        <v>0</v>
      </c>
      <c r="DL25" s="2">
        <f t="shared" si="51"/>
        <v>32.705555555555556</v>
      </c>
      <c r="DM25" s="110">
        <f t="shared" si="436"/>
        <v>0</v>
      </c>
      <c r="DN25" s="2">
        <f>'[49]UNIT DATA'!$Q4</f>
        <v>0</v>
      </c>
      <c r="DO25" s="9">
        <f t="shared" si="437"/>
        <v>720</v>
      </c>
      <c r="DP25" s="2">
        <f>'[49]UNIT DATA'!F4</f>
        <v>11774</v>
      </c>
      <c r="DQ25" s="2">
        <v>50</v>
      </c>
      <c r="DR25" s="2">
        <v>50</v>
      </c>
      <c r="DS25" s="2">
        <f>'[49]UNIT DATA'!$E4</f>
        <v>50</v>
      </c>
      <c r="DT25" s="63">
        <f t="shared" si="438"/>
        <v>100</v>
      </c>
      <c r="DW25" s="12" t="s">
        <v>58</v>
      </c>
      <c r="EN25" s="9">
        <f t="shared" si="439"/>
        <v>0</v>
      </c>
      <c r="EP25" s="2">
        <v>50</v>
      </c>
      <c r="EQ25" s="2">
        <v>50</v>
      </c>
      <c r="ES25" s="63">
        <f t="shared" si="440"/>
        <v>0</v>
      </c>
      <c r="EV25" s="12" t="s">
        <v>58</v>
      </c>
      <c r="FM25" s="9">
        <f t="shared" si="441"/>
        <v>0</v>
      </c>
      <c r="FO25" s="2">
        <v>50</v>
      </c>
      <c r="FP25" s="2">
        <v>50</v>
      </c>
      <c r="FR25" s="63">
        <f t="shared" si="442"/>
        <v>0</v>
      </c>
      <c r="FU25" s="12" t="s">
        <v>58</v>
      </c>
      <c r="GL25" s="9">
        <f t="shared" si="443"/>
        <v>0</v>
      </c>
      <c r="GN25" s="2">
        <v>50</v>
      </c>
      <c r="GO25" s="2">
        <v>50</v>
      </c>
      <c r="GQ25" s="63">
        <f t="shared" si="444"/>
        <v>0</v>
      </c>
      <c r="GT25" s="12" t="s">
        <v>58</v>
      </c>
      <c r="HK25" s="9">
        <f t="shared" si="445"/>
        <v>0</v>
      </c>
      <c r="HM25" s="2">
        <v>50</v>
      </c>
      <c r="HN25" s="2">
        <v>50</v>
      </c>
      <c r="HP25" s="63">
        <f t="shared" si="446"/>
        <v>0</v>
      </c>
      <c r="HS25" s="12" t="s">
        <v>58</v>
      </c>
      <c r="IJ25" s="9">
        <f t="shared" si="447"/>
        <v>0</v>
      </c>
      <c r="IL25" s="2">
        <v>50</v>
      </c>
      <c r="IM25" s="2">
        <v>50</v>
      </c>
      <c r="IO25" s="63">
        <f t="shared" si="448"/>
        <v>0</v>
      </c>
      <c r="IR25" s="12" t="s">
        <v>58</v>
      </c>
      <c r="JI25" s="9">
        <f t="shared" si="449"/>
        <v>0</v>
      </c>
      <c r="JK25" s="2">
        <v>50</v>
      </c>
      <c r="JL25" s="2">
        <v>50</v>
      </c>
      <c r="JN25" s="63">
        <f t="shared" si="450"/>
        <v>0</v>
      </c>
      <c r="JQ25" s="12" t="s">
        <v>58</v>
      </c>
      <c r="KH25" s="9">
        <f t="shared" si="451"/>
        <v>0</v>
      </c>
      <c r="KJ25" s="2">
        <v>50</v>
      </c>
      <c r="KK25" s="2">
        <v>50</v>
      </c>
      <c r="KM25" s="63">
        <f t="shared" si="452"/>
        <v>0</v>
      </c>
    </row>
    <row r="26" spans="1:299" ht="14" x14ac:dyDescent="0.35">
      <c r="B26" s="12" t="s">
        <v>59</v>
      </c>
      <c r="C26" s="19">
        <f>$B$4-F26-H26-J26</f>
        <v>0</v>
      </c>
      <c r="D26" s="19">
        <f t="shared" si="395"/>
        <v>0</v>
      </c>
      <c r="E26" s="2">
        <v>0</v>
      </c>
      <c r="F26" s="2">
        <v>0</v>
      </c>
      <c r="G26" s="110">
        <f t="shared" si="398"/>
        <v>0</v>
      </c>
      <c r="H26" s="2">
        <v>744</v>
      </c>
      <c r="I26" s="110">
        <f t="shared" si="399"/>
        <v>1</v>
      </c>
      <c r="J26" s="19">
        <v>0</v>
      </c>
      <c r="K26" s="110">
        <f t="shared" si="400"/>
        <v>0</v>
      </c>
      <c r="L26" s="2">
        <v>0</v>
      </c>
      <c r="M26" s="110">
        <f t="shared" si="453"/>
        <v>0</v>
      </c>
      <c r="N26" s="110">
        <f t="shared" si="401"/>
        <v>0</v>
      </c>
      <c r="O26" s="124">
        <f t="shared" si="402"/>
        <v>0</v>
      </c>
      <c r="P26" s="110">
        <f t="shared" si="403"/>
        <v>0</v>
      </c>
      <c r="Q26" s="110">
        <f t="shared" si="404"/>
        <v>0</v>
      </c>
      <c r="R26" s="9">
        <v>0</v>
      </c>
      <c r="S26" s="9">
        <f t="shared" si="405"/>
        <v>744</v>
      </c>
      <c r="T26" s="34">
        <v>0</v>
      </c>
      <c r="U26" s="2">
        <v>50</v>
      </c>
      <c r="V26" s="2">
        <v>50</v>
      </c>
      <c r="W26" s="2">
        <v>0</v>
      </c>
      <c r="X26" s="63">
        <f t="shared" si="406"/>
        <v>1</v>
      </c>
      <c r="AA26" s="12" t="s">
        <v>59</v>
      </c>
      <c r="AB26" s="19">
        <f>$AA$4-AE26-AG26-AI26</f>
        <v>0</v>
      </c>
      <c r="AC26" s="19">
        <f t="shared" si="396"/>
        <v>0</v>
      </c>
      <c r="AD26" s="2">
        <v>0</v>
      </c>
      <c r="AE26" s="2">
        <v>0</v>
      </c>
      <c r="AF26" s="110">
        <f t="shared" si="408"/>
        <v>0</v>
      </c>
      <c r="AG26" s="2">
        <v>744</v>
      </c>
      <c r="AH26" s="110">
        <f t="shared" si="409"/>
        <v>1</v>
      </c>
      <c r="AI26" s="2">
        <v>0</v>
      </c>
      <c r="AJ26" s="110">
        <f t="shared" si="410"/>
        <v>0</v>
      </c>
      <c r="AK26" s="2">
        <v>0</v>
      </c>
      <c r="AL26" s="110">
        <f t="shared" si="411"/>
        <v>0</v>
      </c>
      <c r="AM26" s="110">
        <f t="shared" si="412"/>
        <v>0</v>
      </c>
      <c r="AN26" s="124">
        <f t="shared" si="413"/>
        <v>0</v>
      </c>
      <c r="AO26" s="110">
        <f t="shared" si="414"/>
        <v>0</v>
      </c>
      <c r="AP26" s="110">
        <f t="shared" si="415"/>
        <v>0</v>
      </c>
      <c r="AQ26" s="2">
        <v>0</v>
      </c>
      <c r="AR26" s="9">
        <f t="shared" si="416"/>
        <v>744</v>
      </c>
      <c r="AS26" s="2">
        <v>0</v>
      </c>
      <c r="AT26" s="2">
        <v>50</v>
      </c>
      <c r="AU26" s="2">
        <v>50</v>
      </c>
      <c r="AV26" s="2">
        <v>0</v>
      </c>
      <c r="AW26" s="63">
        <f t="shared" si="417"/>
        <v>1</v>
      </c>
      <c r="AZ26" s="12" t="s">
        <v>59</v>
      </c>
      <c r="BA26" s="2">
        <f>$AZ$4-BD26-BF26-BH26</f>
        <v>0</v>
      </c>
      <c r="BB26" s="2">
        <f>$AZ$4-BC26-BD26-BF26-BH26</f>
        <v>0</v>
      </c>
      <c r="BC26" s="2">
        <f>'[35]UNIT DATA'!L5</f>
        <v>0</v>
      </c>
      <c r="BD26" s="2">
        <f>'[35]UNIT DATA'!M5</f>
        <v>0</v>
      </c>
      <c r="BE26" s="110">
        <f t="shared" si="420"/>
        <v>0</v>
      </c>
      <c r="BF26" s="2">
        <f>'[35]UNIT DATA'!$N5</f>
        <v>720</v>
      </c>
      <c r="BG26" s="110">
        <f t="shared" si="420"/>
        <v>1</v>
      </c>
      <c r="BH26" s="2">
        <f>'[35]UNIT DATA'!$O5</f>
        <v>0</v>
      </c>
      <c r="BI26" s="110">
        <f t="shared" si="420"/>
        <v>0</v>
      </c>
      <c r="BJ26" s="2">
        <f>'[35]UNIT DATA'!$P5</f>
        <v>0</v>
      </c>
      <c r="BK26" s="110">
        <f t="shared" si="454"/>
        <v>0</v>
      </c>
      <c r="BL26" s="110">
        <f t="shared" si="455"/>
        <v>0</v>
      </c>
      <c r="BM26" s="124">
        <f t="shared" si="421"/>
        <v>0</v>
      </c>
      <c r="BN26" s="110">
        <f t="shared" si="456"/>
        <v>0</v>
      </c>
      <c r="BO26" s="110">
        <f t="shared" si="457"/>
        <v>0</v>
      </c>
      <c r="BP26" s="2">
        <f>'[35]UNIT DATA'!$Q5</f>
        <v>0</v>
      </c>
      <c r="BQ26" s="9">
        <f t="shared" si="422"/>
        <v>720</v>
      </c>
      <c r="BR26" s="27">
        <f>'[35]UNIT DATA'!$F5</f>
        <v>0</v>
      </c>
      <c r="BS26" s="2">
        <v>50</v>
      </c>
      <c r="BT26" s="2">
        <v>50</v>
      </c>
      <c r="BU26" s="2">
        <f>'[35]UNIT DATA'!$E5</f>
        <v>0</v>
      </c>
      <c r="BV26" s="63">
        <f t="shared" si="423"/>
        <v>1</v>
      </c>
      <c r="BY26" s="12" t="s">
        <v>59</v>
      </c>
      <c r="BZ26" s="2">
        <f t="shared" si="424"/>
        <v>0</v>
      </c>
      <c r="CA26" s="2">
        <f t="shared" si="425"/>
        <v>0</v>
      </c>
      <c r="CB26" s="2">
        <f>'[36]UNIT DATA'!L5</f>
        <v>0</v>
      </c>
      <c r="CC26" s="2">
        <f>'[36]UNIT DATA'!M5</f>
        <v>0</v>
      </c>
      <c r="CD26" s="110">
        <f t="shared" si="426"/>
        <v>0</v>
      </c>
      <c r="CE26" s="2">
        <f>'[36]UNIT DATA'!$N5</f>
        <v>744</v>
      </c>
      <c r="CF26" s="110">
        <f t="shared" si="426"/>
        <v>1</v>
      </c>
      <c r="CG26" s="2">
        <f>'[36]UNIT DATA'!$O5</f>
        <v>0</v>
      </c>
      <c r="CH26" s="110">
        <f t="shared" si="426"/>
        <v>0</v>
      </c>
      <c r="CI26" s="2">
        <f>'[36]UNIT DATA'!$P5</f>
        <v>0</v>
      </c>
      <c r="CJ26" s="110">
        <f t="shared" si="427"/>
        <v>0</v>
      </c>
      <c r="CK26" s="110">
        <f t="shared" si="428"/>
        <v>0</v>
      </c>
      <c r="CL26" s="124">
        <f t="shared" si="429"/>
        <v>0</v>
      </c>
      <c r="CM26" s="110">
        <f t="shared" si="430"/>
        <v>0</v>
      </c>
      <c r="CN26" s="110">
        <f t="shared" si="431"/>
        <v>0</v>
      </c>
      <c r="CO26" s="2">
        <f>'[36]UNIT DATA'!$Q5</f>
        <v>0</v>
      </c>
      <c r="CP26" s="9">
        <f t="shared" si="432"/>
        <v>744</v>
      </c>
      <c r="CQ26" s="2">
        <f>'[36]UNIT DATA'!$F5</f>
        <v>0</v>
      </c>
      <c r="CR26" s="2">
        <v>50</v>
      </c>
      <c r="CS26" s="2">
        <v>50</v>
      </c>
      <c r="CT26" s="2">
        <f>'[36]UNIT DATA'!$E5</f>
        <v>0</v>
      </c>
      <c r="CU26" s="63">
        <f t="shared" si="433"/>
        <v>1</v>
      </c>
      <c r="CX26" s="12" t="s">
        <v>59</v>
      </c>
      <c r="CY26" s="2">
        <f t="shared" si="434"/>
        <v>0</v>
      </c>
      <c r="CZ26" s="2">
        <f t="shared" si="435"/>
        <v>0</v>
      </c>
      <c r="DA26" s="2">
        <f>'[49]UNIT DATA'!L5</f>
        <v>0</v>
      </c>
      <c r="DB26" s="2">
        <f>'[49]UNIT DATA'!M5</f>
        <v>0</v>
      </c>
      <c r="DC26" s="2">
        <f t="shared" si="45"/>
        <v>0</v>
      </c>
      <c r="DD26" s="2">
        <f>'[49]UNIT DATA'!$N5</f>
        <v>720</v>
      </c>
      <c r="DE26" s="2">
        <f t="shared" si="46"/>
        <v>100</v>
      </c>
      <c r="DF26" s="2">
        <f>'[49]UNIT DATA'!$O5</f>
        <v>0</v>
      </c>
      <c r="DG26" s="2">
        <f t="shared" si="47"/>
        <v>0</v>
      </c>
      <c r="DH26" s="2">
        <f>'[49]UNIT DATA'!$P5</f>
        <v>0</v>
      </c>
      <c r="DI26" s="2">
        <f t="shared" si="48"/>
        <v>0</v>
      </c>
      <c r="DJ26" s="2">
        <f t="shared" si="49"/>
        <v>0</v>
      </c>
      <c r="DK26" s="128">
        <f t="shared" si="50"/>
        <v>0</v>
      </c>
      <c r="DL26" s="2">
        <f t="shared" si="51"/>
        <v>0</v>
      </c>
      <c r="DM26" s="110">
        <f t="shared" si="436"/>
        <v>0</v>
      </c>
      <c r="DN26" s="2">
        <f>'[49]UNIT DATA'!$Q5</f>
        <v>0</v>
      </c>
      <c r="DO26" s="9">
        <f t="shared" si="437"/>
        <v>720</v>
      </c>
      <c r="DP26" s="2">
        <f>'[49]UNIT DATA'!F5</f>
        <v>0</v>
      </c>
      <c r="DQ26" s="2">
        <v>50</v>
      </c>
      <c r="DR26" s="2">
        <v>50</v>
      </c>
      <c r="DS26" s="2">
        <f>'[49]UNIT DATA'!$E5</f>
        <v>0</v>
      </c>
      <c r="DT26" s="63">
        <f t="shared" si="438"/>
        <v>100</v>
      </c>
      <c r="DW26" s="12" t="s">
        <v>59</v>
      </c>
      <c r="EN26" s="9">
        <f t="shared" si="439"/>
        <v>0</v>
      </c>
      <c r="EP26" s="2">
        <v>50</v>
      </c>
      <c r="EQ26" s="2">
        <v>50</v>
      </c>
      <c r="ES26" s="63">
        <f t="shared" si="440"/>
        <v>0</v>
      </c>
      <c r="EV26" s="12" t="s">
        <v>59</v>
      </c>
      <c r="FM26" s="9">
        <f t="shared" si="441"/>
        <v>0</v>
      </c>
      <c r="FO26" s="2">
        <v>50</v>
      </c>
      <c r="FP26" s="2">
        <v>50</v>
      </c>
      <c r="FR26" s="63">
        <f t="shared" si="442"/>
        <v>0</v>
      </c>
      <c r="FU26" s="12" t="s">
        <v>59</v>
      </c>
      <c r="GL26" s="9">
        <f t="shared" si="443"/>
        <v>0</v>
      </c>
      <c r="GN26" s="2">
        <v>50</v>
      </c>
      <c r="GO26" s="2">
        <v>50</v>
      </c>
      <c r="GQ26" s="63">
        <f t="shared" si="444"/>
        <v>0</v>
      </c>
      <c r="GT26" s="12" t="s">
        <v>59</v>
      </c>
      <c r="HK26" s="9">
        <f t="shared" si="445"/>
        <v>0</v>
      </c>
      <c r="HM26" s="2">
        <v>50</v>
      </c>
      <c r="HN26" s="2">
        <v>50</v>
      </c>
      <c r="HP26" s="63">
        <f t="shared" si="446"/>
        <v>0</v>
      </c>
      <c r="HS26" s="12" t="s">
        <v>59</v>
      </c>
      <c r="IJ26" s="9">
        <f t="shared" si="447"/>
        <v>0</v>
      </c>
      <c r="IL26" s="2">
        <v>50</v>
      </c>
      <c r="IM26" s="2">
        <v>50</v>
      </c>
      <c r="IO26" s="63">
        <f t="shared" si="448"/>
        <v>0</v>
      </c>
      <c r="IR26" s="12" t="s">
        <v>59</v>
      </c>
      <c r="JI26" s="9">
        <f t="shared" si="449"/>
        <v>0</v>
      </c>
      <c r="JK26" s="2">
        <v>50</v>
      </c>
      <c r="JL26" s="2">
        <v>50</v>
      </c>
      <c r="JN26" s="63">
        <f t="shared" si="450"/>
        <v>0</v>
      </c>
      <c r="JQ26" s="12" t="s">
        <v>59</v>
      </c>
      <c r="KH26" s="9">
        <f t="shared" si="451"/>
        <v>0</v>
      </c>
      <c r="KJ26" s="2">
        <v>50</v>
      </c>
      <c r="KK26" s="2">
        <v>50</v>
      </c>
      <c r="KM26" s="63">
        <f t="shared" si="452"/>
        <v>0</v>
      </c>
    </row>
    <row r="27" spans="1:299" ht="14" x14ac:dyDescent="0.35">
      <c r="B27" s="12" t="s">
        <v>60</v>
      </c>
      <c r="C27" s="19">
        <f t="shared" si="397"/>
        <v>488.30000000000007</v>
      </c>
      <c r="D27" s="19">
        <f t="shared" si="395"/>
        <v>273</v>
      </c>
      <c r="E27" s="19">
        <v>215.3</v>
      </c>
      <c r="F27" s="19">
        <v>23.8</v>
      </c>
      <c r="G27" s="110">
        <f t="shared" si="398"/>
        <v>3.1989247311827958E-2</v>
      </c>
      <c r="H27" s="19">
        <v>231.9</v>
      </c>
      <c r="I27" s="110">
        <f t="shared" si="399"/>
        <v>0.31169354838709679</v>
      </c>
      <c r="J27" s="19">
        <v>0</v>
      </c>
      <c r="K27" s="110">
        <f t="shared" si="400"/>
        <v>0</v>
      </c>
      <c r="L27" s="2">
        <v>0</v>
      </c>
      <c r="M27" s="110">
        <f t="shared" si="453"/>
        <v>0.65631720430107532</v>
      </c>
      <c r="N27" s="110">
        <f t="shared" si="401"/>
        <v>0.65631720430107532</v>
      </c>
      <c r="O27" s="124">
        <f t="shared" si="402"/>
        <v>8.0188679245283015E-2</v>
      </c>
      <c r="P27" s="110">
        <f t="shared" si="403"/>
        <v>0.24634408602150537</v>
      </c>
      <c r="Q27" s="110">
        <f t="shared" si="404"/>
        <v>0</v>
      </c>
      <c r="R27" s="9">
        <v>0</v>
      </c>
      <c r="S27" s="9">
        <f t="shared" si="405"/>
        <v>744</v>
      </c>
      <c r="T27" s="38">
        <v>9164</v>
      </c>
      <c r="U27" s="2">
        <v>50</v>
      </c>
      <c r="V27" s="2">
        <v>50</v>
      </c>
      <c r="W27" s="2">
        <v>50</v>
      </c>
      <c r="X27" s="63">
        <f t="shared" si="406"/>
        <v>1</v>
      </c>
      <c r="AA27" s="12" t="s">
        <v>60</v>
      </c>
      <c r="AB27" s="19">
        <f t="shared" ref="AB27" si="458">$AA$4-AE27-AG27-AI27</f>
        <v>0</v>
      </c>
      <c r="AC27" s="19">
        <f t="shared" si="396"/>
        <v>0</v>
      </c>
      <c r="AD27" s="2">
        <v>0</v>
      </c>
      <c r="AE27" s="2">
        <v>0</v>
      </c>
      <c r="AF27" s="110">
        <f t="shared" si="408"/>
        <v>0</v>
      </c>
      <c r="AG27" s="2">
        <v>744</v>
      </c>
      <c r="AH27" s="110">
        <f t="shared" si="409"/>
        <v>1</v>
      </c>
      <c r="AI27" s="2">
        <v>0</v>
      </c>
      <c r="AJ27" s="110">
        <f t="shared" si="410"/>
        <v>0</v>
      </c>
      <c r="AK27" s="2">
        <v>0</v>
      </c>
      <c r="AL27" s="110">
        <f t="shared" si="411"/>
        <v>0</v>
      </c>
      <c r="AM27" s="110">
        <f t="shared" si="412"/>
        <v>0</v>
      </c>
      <c r="AN27" s="124">
        <f t="shared" si="413"/>
        <v>0</v>
      </c>
      <c r="AO27" s="110">
        <f t="shared" si="414"/>
        <v>0</v>
      </c>
      <c r="AP27" s="110">
        <f t="shared" si="415"/>
        <v>0</v>
      </c>
      <c r="AQ27" s="2">
        <v>0</v>
      </c>
      <c r="AR27" s="9">
        <f t="shared" si="416"/>
        <v>744</v>
      </c>
      <c r="AS27" s="2">
        <v>0</v>
      </c>
      <c r="AT27" s="2">
        <v>50</v>
      </c>
      <c r="AU27" s="2">
        <v>50</v>
      </c>
      <c r="AV27" s="2">
        <v>0</v>
      </c>
      <c r="AW27" s="63">
        <f t="shared" si="417"/>
        <v>1</v>
      </c>
      <c r="AZ27" s="12" t="s">
        <v>60</v>
      </c>
      <c r="BA27" s="2">
        <f t="shared" ref="BA27:BA28" si="459">$AZ$4-BD27-BF27-BH27</f>
        <v>0</v>
      </c>
      <c r="BB27" s="2">
        <f t="shared" ref="BB27:BB28" si="460">$AZ$4-BC27-BD27-BF27-BH27</f>
        <v>0</v>
      </c>
      <c r="BC27" s="2">
        <f>'[35]UNIT DATA'!L6</f>
        <v>0</v>
      </c>
      <c r="BD27" s="2">
        <f>'[35]UNIT DATA'!M6</f>
        <v>0</v>
      </c>
      <c r="BE27" s="110">
        <f t="shared" si="420"/>
        <v>0</v>
      </c>
      <c r="BF27" s="2">
        <f>'[35]UNIT DATA'!$N6</f>
        <v>720</v>
      </c>
      <c r="BG27" s="110">
        <f t="shared" si="420"/>
        <v>1</v>
      </c>
      <c r="BH27" s="2">
        <f>'[35]UNIT DATA'!$O6</f>
        <v>0</v>
      </c>
      <c r="BI27" s="110">
        <f t="shared" si="420"/>
        <v>0</v>
      </c>
      <c r="BJ27" s="2">
        <f>'[35]UNIT DATA'!$P6</f>
        <v>0</v>
      </c>
      <c r="BK27" s="110">
        <f t="shared" si="454"/>
        <v>0</v>
      </c>
      <c r="BL27" s="110">
        <f t="shared" si="455"/>
        <v>0</v>
      </c>
      <c r="BM27" s="124">
        <f t="shared" si="421"/>
        <v>0</v>
      </c>
      <c r="BN27" s="110">
        <f t="shared" si="456"/>
        <v>0</v>
      </c>
      <c r="BO27" s="110">
        <f t="shared" si="457"/>
        <v>0</v>
      </c>
      <c r="BP27" s="2">
        <f>'[35]UNIT DATA'!$Q6</f>
        <v>0</v>
      </c>
      <c r="BQ27" s="9">
        <f t="shared" si="422"/>
        <v>720</v>
      </c>
      <c r="BR27" s="27">
        <f>'[35]UNIT DATA'!$F6</f>
        <v>0</v>
      </c>
      <c r="BS27" s="2">
        <v>50</v>
      </c>
      <c r="BT27" s="2">
        <v>50</v>
      </c>
      <c r="BU27" s="2">
        <f>'[35]UNIT DATA'!$E6</f>
        <v>0</v>
      </c>
      <c r="BV27" s="63">
        <f t="shared" si="423"/>
        <v>1</v>
      </c>
      <c r="BY27" s="12" t="s">
        <v>60</v>
      </c>
      <c r="BZ27" s="2">
        <f t="shared" si="424"/>
        <v>0</v>
      </c>
      <c r="CA27" s="2">
        <f t="shared" si="425"/>
        <v>0</v>
      </c>
      <c r="CB27" s="2">
        <f>'[36]UNIT DATA'!L6</f>
        <v>0</v>
      </c>
      <c r="CC27" s="2">
        <f>'[36]UNIT DATA'!M6</f>
        <v>0</v>
      </c>
      <c r="CD27" s="110">
        <f t="shared" si="426"/>
        <v>0</v>
      </c>
      <c r="CE27" s="2">
        <f>'[36]UNIT DATA'!$N6</f>
        <v>744</v>
      </c>
      <c r="CF27" s="110">
        <f t="shared" si="426"/>
        <v>1</v>
      </c>
      <c r="CG27" s="2">
        <f>'[36]UNIT DATA'!$O6</f>
        <v>0</v>
      </c>
      <c r="CH27" s="110">
        <f t="shared" si="426"/>
        <v>0</v>
      </c>
      <c r="CI27" s="2">
        <f>'[36]UNIT DATA'!$P6</f>
        <v>0</v>
      </c>
      <c r="CJ27" s="110">
        <f t="shared" si="427"/>
        <v>0</v>
      </c>
      <c r="CK27" s="110">
        <f t="shared" si="428"/>
        <v>0</v>
      </c>
      <c r="CL27" s="124">
        <f t="shared" si="429"/>
        <v>0</v>
      </c>
      <c r="CM27" s="110">
        <f t="shared" si="430"/>
        <v>0</v>
      </c>
      <c r="CN27" s="110">
        <f t="shared" si="431"/>
        <v>0</v>
      </c>
      <c r="CO27" s="2">
        <f>'[36]UNIT DATA'!$Q6</f>
        <v>0</v>
      </c>
      <c r="CP27" s="9">
        <f t="shared" si="432"/>
        <v>744</v>
      </c>
      <c r="CQ27" s="2">
        <f>'[36]UNIT DATA'!$F6</f>
        <v>0</v>
      </c>
      <c r="CR27" s="2">
        <v>50</v>
      </c>
      <c r="CS27" s="2">
        <v>50</v>
      </c>
      <c r="CT27" s="2">
        <f>'[36]UNIT DATA'!$E6</f>
        <v>0</v>
      </c>
      <c r="CU27" s="63">
        <f t="shared" si="433"/>
        <v>1</v>
      </c>
      <c r="CX27" s="12" t="s">
        <v>60</v>
      </c>
      <c r="CY27" s="2">
        <f t="shared" si="434"/>
        <v>0</v>
      </c>
      <c r="CZ27" s="2">
        <f t="shared" si="435"/>
        <v>0</v>
      </c>
      <c r="DA27" s="2">
        <f>'[49]UNIT DATA'!L6</f>
        <v>0</v>
      </c>
      <c r="DB27" s="2">
        <f>'[49]UNIT DATA'!M6</f>
        <v>0</v>
      </c>
      <c r="DC27" s="2">
        <f t="shared" si="45"/>
        <v>0</v>
      </c>
      <c r="DD27" s="2">
        <f>'[49]UNIT DATA'!$N6</f>
        <v>720</v>
      </c>
      <c r="DE27" s="2">
        <f t="shared" si="46"/>
        <v>100</v>
      </c>
      <c r="DF27" s="2">
        <f>'[49]UNIT DATA'!$O6</f>
        <v>0</v>
      </c>
      <c r="DG27" s="2">
        <f t="shared" si="47"/>
        <v>0</v>
      </c>
      <c r="DH27" s="2">
        <f>'[49]UNIT DATA'!$P6</f>
        <v>0</v>
      </c>
      <c r="DI27" s="2">
        <f t="shared" si="48"/>
        <v>0</v>
      </c>
      <c r="DJ27" s="2">
        <f t="shared" si="49"/>
        <v>0</v>
      </c>
      <c r="DK27" s="128">
        <f t="shared" si="50"/>
        <v>0</v>
      </c>
      <c r="DL27" s="2">
        <f t="shared" si="51"/>
        <v>0</v>
      </c>
      <c r="DM27" s="110">
        <f t="shared" si="436"/>
        <v>0</v>
      </c>
      <c r="DN27" s="2">
        <f>'[49]UNIT DATA'!$Q6</f>
        <v>0</v>
      </c>
      <c r="DO27" s="9">
        <f t="shared" si="437"/>
        <v>720</v>
      </c>
      <c r="DP27" s="2">
        <f>'[49]UNIT DATA'!F6</f>
        <v>0</v>
      </c>
      <c r="DQ27" s="2">
        <v>50</v>
      </c>
      <c r="DR27" s="2">
        <v>50</v>
      </c>
      <c r="DS27" s="2">
        <f>'[49]UNIT DATA'!$E6</f>
        <v>0</v>
      </c>
      <c r="DT27" s="63">
        <f t="shared" si="438"/>
        <v>100</v>
      </c>
      <c r="DW27" s="12" t="s">
        <v>60</v>
      </c>
      <c r="EN27" s="9">
        <f t="shared" si="439"/>
        <v>0</v>
      </c>
      <c r="EP27" s="2">
        <v>50</v>
      </c>
      <c r="EQ27" s="2">
        <v>50</v>
      </c>
      <c r="ES27" s="63">
        <f t="shared" si="440"/>
        <v>0</v>
      </c>
      <c r="EV27" s="12" t="s">
        <v>60</v>
      </c>
      <c r="FM27" s="9">
        <f t="shared" si="441"/>
        <v>0</v>
      </c>
      <c r="FO27" s="2">
        <v>50</v>
      </c>
      <c r="FP27" s="2">
        <v>50</v>
      </c>
      <c r="FR27" s="63">
        <f t="shared" si="442"/>
        <v>0</v>
      </c>
      <c r="FU27" s="12" t="s">
        <v>60</v>
      </c>
      <c r="GL27" s="9">
        <f t="shared" si="443"/>
        <v>0</v>
      </c>
      <c r="GN27" s="2">
        <v>50</v>
      </c>
      <c r="GO27" s="2">
        <v>50</v>
      </c>
      <c r="GQ27" s="63">
        <f t="shared" si="444"/>
        <v>0</v>
      </c>
      <c r="GT27" s="12" t="s">
        <v>60</v>
      </c>
      <c r="HK27" s="9">
        <f t="shared" si="445"/>
        <v>0</v>
      </c>
      <c r="HM27" s="2">
        <v>50</v>
      </c>
      <c r="HN27" s="2">
        <v>50</v>
      </c>
      <c r="HP27" s="63">
        <f t="shared" si="446"/>
        <v>0</v>
      </c>
      <c r="HS27" s="12" t="s">
        <v>60</v>
      </c>
      <c r="IJ27" s="9">
        <f t="shared" si="447"/>
        <v>0</v>
      </c>
      <c r="IL27" s="2">
        <v>50</v>
      </c>
      <c r="IM27" s="2">
        <v>50</v>
      </c>
      <c r="IO27" s="63">
        <f t="shared" si="448"/>
        <v>0</v>
      </c>
      <c r="IR27" s="12" t="s">
        <v>60</v>
      </c>
      <c r="JI27" s="9">
        <f t="shared" si="449"/>
        <v>0</v>
      </c>
      <c r="JK27" s="2">
        <v>50</v>
      </c>
      <c r="JL27" s="2">
        <v>50</v>
      </c>
      <c r="JN27" s="63">
        <f t="shared" si="450"/>
        <v>0</v>
      </c>
      <c r="JQ27" s="12" t="s">
        <v>60</v>
      </c>
      <c r="KH27" s="9">
        <f t="shared" si="451"/>
        <v>0</v>
      </c>
      <c r="KJ27" s="2">
        <v>50</v>
      </c>
      <c r="KK27" s="2">
        <v>50</v>
      </c>
      <c r="KM27" s="63">
        <f t="shared" si="452"/>
        <v>0</v>
      </c>
    </row>
    <row r="28" spans="1:299" ht="14" x14ac:dyDescent="0.35">
      <c r="B28" s="12" t="s">
        <v>61</v>
      </c>
      <c r="C28" s="19">
        <f>$B$4-F28-H28-J28</f>
        <v>0</v>
      </c>
      <c r="D28" s="19">
        <f t="shared" si="395"/>
        <v>0</v>
      </c>
      <c r="E28" s="2">
        <v>0</v>
      </c>
      <c r="F28" s="2">
        <v>0</v>
      </c>
      <c r="G28" s="110">
        <f t="shared" si="398"/>
        <v>0</v>
      </c>
      <c r="H28" s="2">
        <v>744</v>
      </c>
      <c r="I28" s="110">
        <f t="shared" si="399"/>
        <v>1</v>
      </c>
      <c r="J28" s="19">
        <v>0</v>
      </c>
      <c r="K28" s="110">
        <f t="shared" si="400"/>
        <v>0</v>
      </c>
      <c r="L28" s="2">
        <v>0</v>
      </c>
      <c r="M28" s="110">
        <f t="shared" si="453"/>
        <v>0</v>
      </c>
      <c r="N28" s="110">
        <f t="shared" si="401"/>
        <v>0</v>
      </c>
      <c r="O28" s="124">
        <f t="shared" si="402"/>
        <v>0</v>
      </c>
      <c r="P28" s="110">
        <f t="shared" si="403"/>
        <v>0</v>
      </c>
      <c r="Q28" s="110">
        <f t="shared" si="404"/>
        <v>0</v>
      </c>
      <c r="R28" s="9">
        <v>0</v>
      </c>
      <c r="S28" s="9">
        <f t="shared" si="405"/>
        <v>744</v>
      </c>
      <c r="T28" s="34">
        <v>0</v>
      </c>
      <c r="U28" s="2">
        <v>96</v>
      </c>
      <c r="V28" s="2">
        <v>96</v>
      </c>
      <c r="W28" s="2">
        <v>0</v>
      </c>
      <c r="X28" s="63">
        <f t="shared" si="406"/>
        <v>1</v>
      </c>
      <c r="AA28" s="12" t="s">
        <v>61</v>
      </c>
      <c r="AB28" s="19">
        <f>$AA$4-AE28-AG28-AI28</f>
        <v>0</v>
      </c>
      <c r="AC28" s="19">
        <f t="shared" si="396"/>
        <v>0</v>
      </c>
      <c r="AD28" s="2">
        <v>0</v>
      </c>
      <c r="AE28" s="2">
        <v>0</v>
      </c>
      <c r="AF28" s="110">
        <f t="shared" si="408"/>
        <v>0</v>
      </c>
      <c r="AG28" s="2">
        <v>744</v>
      </c>
      <c r="AH28" s="110">
        <f t="shared" si="409"/>
        <v>1</v>
      </c>
      <c r="AI28" s="2">
        <v>0</v>
      </c>
      <c r="AJ28" s="110">
        <f t="shared" si="410"/>
        <v>0</v>
      </c>
      <c r="AK28" s="2">
        <v>0</v>
      </c>
      <c r="AL28" s="110">
        <f t="shared" si="411"/>
        <v>0</v>
      </c>
      <c r="AM28" s="110">
        <f t="shared" si="412"/>
        <v>0</v>
      </c>
      <c r="AN28" s="124">
        <f t="shared" si="413"/>
        <v>0</v>
      </c>
      <c r="AO28" s="110">
        <f t="shared" si="414"/>
        <v>0</v>
      </c>
      <c r="AP28" s="110">
        <f t="shared" si="415"/>
        <v>0</v>
      </c>
      <c r="AQ28" s="2">
        <v>0</v>
      </c>
      <c r="AR28" s="9">
        <f t="shared" si="416"/>
        <v>744</v>
      </c>
      <c r="AS28" s="2">
        <v>0</v>
      </c>
      <c r="AT28" s="2">
        <v>96</v>
      </c>
      <c r="AU28" s="2">
        <v>96</v>
      </c>
      <c r="AV28" s="2">
        <v>0</v>
      </c>
      <c r="AW28" s="63">
        <f t="shared" si="417"/>
        <v>1</v>
      </c>
      <c r="AZ28" s="12" t="s">
        <v>61</v>
      </c>
      <c r="BA28" s="2">
        <f t="shared" si="459"/>
        <v>0</v>
      </c>
      <c r="BB28" s="2">
        <f t="shared" si="460"/>
        <v>0</v>
      </c>
      <c r="BC28" s="2">
        <f>'[35]UNIT DATA'!L7</f>
        <v>0</v>
      </c>
      <c r="BD28" s="2">
        <f>'[35]UNIT DATA'!M7</f>
        <v>0</v>
      </c>
      <c r="BE28" s="110">
        <f t="shared" si="420"/>
        <v>0</v>
      </c>
      <c r="BF28" s="2">
        <f>'[35]UNIT DATA'!$N7</f>
        <v>720</v>
      </c>
      <c r="BG28" s="110">
        <f t="shared" si="420"/>
        <v>1</v>
      </c>
      <c r="BH28" s="2">
        <f>'[35]UNIT DATA'!$O7</f>
        <v>0</v>
      </c>
      <c r="BI28" s="110">
        <f t="shared" si="420"/>
        <v>0</v>
      </c>
      <c r="BJ28" s="2">
        <f>'[35]UNIT DATA'!$P7</f>
        <v>0</v>
      </c>
      <c r="BK28" s="110">
        <f t="shared" si="454"/>
        <v>0</v>
      </c>
      <c r="BL28" s="110">
        <f t="shared" si="455"/>
        <v>0</v>
      </c>
      <c r="BM28" s="124">
        <f t="shared" si="421"/>
        <v>0</v>
      </c>
      <c r="BN28" s="110">
        <f t="shared" si="456"/>
        <v>0</v>
      </c>
      <c r="BO28" s="110">
        <f t="shared" si="457"/>
        <v>0</v>
      </c>
      <c r="BP28" s="2">
        <f>'[35]UNIT DATA'!$Q7</f>
        <v>0</v>
      </c>
      <c r="BQ28" s="9">
        <f t="shared" si="422"/>
        <v>720</v>
      </c>
      <c r="BR28" s="27">
        <f>'[35]UNIT DATA'!$F7</f>
        <v>0</v>
      </c>
      <c r="BS28" s="2">
        <v>96</v>
      </c>
      <c r="BT28" s="2">
        <v>96</v>
      </c>
      <c r="BU28" s="2">
        <f>'[35]UNIT DATA'!$E7</f>
        <v>0</v>
      </c>
      <c r="BV28" s="63">
        <f t="shared" si="423"/>
        <v>1</v>
      </c>
      <c r="BY28" s="12" t="s">
        <v>61</v>
      </c>
      <c r="BZ28" s="2">
        <f t="shared" si="424"/>
        <v>0</v>
      </c>
      <c r="CA28" s="2">
        <f t="shared" si="425"/>
        <v>0</v>
      </c>
      <c r="CB28" s="2">
        <f>'[36]UNIT DATA'!L7</f>
        <v>0</v>
      </c>
      <c r="CC28" s="2">
        <f>'[36]UNIT DATA'!M7</f>
        <v>0</v>
      </c>
      <c r="CD28" s="110">
        <f t="shared" si="426"/>
        <v>0</v>
      </c>
      <c r="CE28" s="2">
        <f>'[36]UNIT DATA'!$N7</f>
        <v>744</v>
      </c>
      <c r="CF28" s="110">
        <f t="shared" si="426"/>
        <v>1</v>
      </c>
      <c r="CG28" s="2">
        <f>'[36]UNIT DATA'!$O7</f>
        <v>0</v>
      </c>
      <c r="CH28" s="110">
        <f t="shared" si="426"/>
        <v>0</v>
      </c>
      <c r="CI28" s="2">
        <f>'[36]UNIT DATA'!$P7</f>
        <v>0</v>
      </c>
      <c r="CJ28" s="110">
        <f t="shared" si="427"/>
        <v>0</v>
      </c>
      <c r="CK28" s="110">
        <f t="shared" si="428"/>
        <v>0</v>
      </c>
      <c r="CL28" s="124">
        <f t="shared" si="429"/>
        <v>0</v>
      </c>
      <c r="CM28" s="110">
        <f t="shared" si="430"/>
        <v>0</v>
      </c>
      <c r="CN28" s="110">
        <f t="shared" si="431"/>
        <v>0</v>
      </c>
      <c r="CO28" s="2">
        <f>'[36]UNIT DATA'!$Q7</f>
        <v>0</v>
      </c>
      <c r="CP28" s="9">
        <f t="shared" si="432"/>
        <v>744</v>
      </c>
      <c r="CQ28" s="2">
        <f>'[36]UNIT DATA'!$F7</f>
        <v>0</v>
      </c>
      <c r="CR28" s="2">
        <v>96</v>
      </c>
      <c r="CS28" s="2">
        <v>96</v>
      </c>
      <c r="CT28" s="2">
        <f>'[36]UNIT DATA'!$E7</f>
        <v>0</v>
      </c>
      <c r="CU28" s="63">
        <f t="shared" si="433"/>
        <v>1</v>
      </c>
      <c r="CX28" s="12" t="s">
        <v>61</v>
      </c>
      <c r="CY28" s="2">
        <f t="shared" si="434"/>
        <v>0</v>
      </c>
      <c r="CZ28" s="2">
        <f t="shared" si="435"/>
        <v>0</v>
      </c>
      <c r="DA28" s="2">
        <f>'[49]UNIT DATA'!L7</f>
        <v>0</v>
      </c>
      <c r="DB28" s="2">
        <f>'[49]UNIT DATA'!M7</f>
        <v>0</v>
      </c>
      <c r="DC28" s="2">
        <f t="shared" si="45"/>
        <v>0</v>
      </c>
      <c r="DD28" s="2">
        <f>'[49]UNIT DATA'!$N7</f>
        <v>720</v>
      </c>
      <c r="DE28" s="2">
        <f t="shared" si="46"/>
        <v>100</v>
      </c>
      <c r="DF28" s="2">
        <f>'[49]UNIT DATA'!$O7</f>
        <v>0</v>
      </c>
      <c r="DG28" s="2">
        <f t="shared" si="47"/>
        <v>0</v>
      </c>
      <c r="DH28" s="2">
        <f>'[49]UNIT DATA'!$P7</f>
        <v>0</v>
      </c>
      <c r="DI28" s="2">
        <f t="shared" si="48"/>
        <v>0</v>
      </c>
      <c r="DJ28" s="2">
        <f t="shared" si="49"/>
        <v>0</v>
      </c>
      <c r="DK28" s="128">
        <f t="shared" si="50"/>
        <v>0</v>
      </c>
      <c r="DL28" s="2">
        <f t="shared" si="51"/>
        <v>0</v>
      </c>
      <c r="DM28" s="110">
        <f t="shared" si="436"/>
        <v>0</v>
      </c>
      <c r="DN28" s="2">
        <f>'[49]UNIT DATA'!$Q7</f>
        <v>0</v>
      </c>
      <c r="DO28" s="9">
        <f t="shared" si="437"/>
        <v>720</v>
      </c>
      <c r="DP28" s="2">
        <f>'[49]UNIT DATA'!F7</f>
        <v>0</v>
      </c>
      <c r="DQ28" s="2">
        <v>96</v>
      </c>
      <c r="DR28" s="2">
        <v>96</v>
      </c>
      <c r="DS28" s="2">
        <f>'[49]UNIT DATA'!$E7</f>
        <v>0</v>
      </c>
      <c r="DT28" s="63">
        <f t="shared" si="438"/>
        <v>100</v>
      </c>
      <c r="DW28" s="12" t="s">
        <v>61</v>
      </c>
      <c r="EN28" s="9">
        <f t="shared" si="439"/>
        <v>0</v>
      </c>
      <c r="EP28" s="2">
        <v>96</v>
      </c>
      <c r="EQ28" s="2">
        <v>96</v>
      </c>
      <c r="ES28" s="63">
        <f t="shared" si="440"/>
        <v>0</v>
      </c>
      <c r="EV28" s="12" t="s">
        <v>61</v>
      </c>
      <c r="FM28" s="9">
        <f t="shared" si="441"/>
        <v>0</v>
      </c>
      <c r="FO28" s="2">
        <v>96</v>
      </c>
      <c r="FP28" s="2">
        <v>96</v>
      </c>
      <c r="FR28" s="63">
        <f t="shared" si="442"/>
        <v>0</v>
      </c>
      <c r="FU28" s="12" t="s">
        <v>61</v>
      </c>
      <c r="GL28" s="9">
        <f t="shared" si="443"/>
        <v>0</v>
      </c>
      <c r="GN28" s="2">
        <v>96</v>
      </c>
      <c r="GO28" s="2">
        <v>96</v>
      </c>
      <c r="GQ28" s="63">
        <f t="shared" si="444"/>
        <v>0</v>
      </c>
      <c r="GT28" s="12" t="s">
        <v>61</v>
      </c>
      <c r="HK28" s="9">
        <f t="shared" si="445"/>
        <v>0</v>
      </c>
      <c r="HM28" s="2">
        <v>96</v>
      </c>
      <c r="HN28" s="2">
        <v>96</v>
      </c>
      <c r="HP28" s="63">
        <f t="shared" si="446"/>
        <v>0</v>
      </c>
      <c r="HS28" s="12" t="s">
        <v>61</v>
      </c>
      <c r="IJ28" s="9">
        <f t="shared" si="447"/>
        <v>0</v>
      </c>
      <c r="IL28" s="2">
        <v>96</v>
      </c>
      <c r="IM28" s="2">
        <v>96</v>
      </c>
      <c r="IO28" s="63">
        <f t="shared" si="448"/>
        <v>0</v>
      </c>
      <c r="IR28" s="12" t="s">
        <v>61</v>
      </c>
      <c r="JI28" s="9">
        <f t="shared" si="449"/>
        <v>0</v>
      </c>
      <c r="JK28" s="2">
        <v>96</v>
      </c>
      <c r="JL28" s="2">
        <v>96</v>
      </c>
      <c r="JN28" s="63">
        <f t="shared" si="450"/>
        <v>0</v>
      </c>
      <c r="JQ28" s="12" t="s">
        <v>61</v>
      </c>
      <c r="KH28" s="9">
        <f t="shared" si="451"/>
        <v>0</v>
      </c>
      <c r="KJ28" s="2">
        <v>96</v>
      </c>
      <c r="KK28" s="2">
        <v>96</v>
      </c>
      <c r="KM28" s="63">
        <f t="shared" si="452"/>
        <v>0</v>
      </c>
    </row>
    <row r="29" spans="1:299" ht="14" x14ac:dyDescent="0.35">
      <c r="A29" s="17"/>
      <c r="B29" s="12" t="s">
        <v>62</v>
      </c>
      <c r="C29" s="19">
        <f t="shared" si="397"/>
        <v>744</v>
      </c>
      <c r="D29" s="19">
        <f t="shared" si="395"/>
        <v>424.7</v>
      </c>
      <c r="E29" s="19">
        <v>319.3</v>
      </c>
      <c r="F29" s="2">
        <v>0</v>
      </c>
      <c r="G29" s="110">
        <f>F29/$B$4</f>
        <v>0</v>
      </c>
      <c r="H29" s="2">
        <v>0</v>
      </c>
      <c r="I29" s="110">
        <f>H29/$B$4</f>
        <v>0</v>
      </c>
      <c r="J29" s="19">
        <v>0</v>
      </c>
      <c r="K29" s="110">
        <f>J29/$B$4</f>
        <v>0</v>
      </c>
      <c r="L29" s="2">
        <v>0</v>
      </c>
      <c r="M29" s="110">
        <f>C29/$B$4</f>
        <v>1</v>
      </c>
      <c r="N29" s="110">
        <f t="shared" si="401"/>
        <v>1</v>
      </c>
      <c r="O29" s="124">
        <f t="shared" si="402"/>
        <v>0</v>
      </c>
      <c r="P29" s="110">
        <f t="shared" si="403"/>
        <v>0.37255376344086022</v>
      </c>
      <c r="Q29" s="110">
        <f>L29/$B$4</f>
        <v>0</v>
      </c>
      <c r="R29" s="9">
        <v>0</v>
      </c>
      <c r="S29" s="9">
        <f t="shared" si="405"/>
        <v>744</v>
      </c>
      <c r="T29" s="39">
        <v>13859</v>
      </c>
      <c r="U29" s="2">
        <v>50</v>
      </c>
      <c r="V29" s="2">
        <v>50</v>
      </c>
      <c r="W29" s="2">
        <v>50</v>
      </c>
      <c r="X29" s="63">
        <f>SUM(G29,I29,K29,N29,Q29)</f>
        <v>1</v>
      </c>
      <c r="Z29" s="17"/>
      <c r="AA29" s="12" t="s">
        <v>62</v>
      </c>
      <c r="AB29" s="19">
        <f>$AA$4-AE29-AG29-AI29</f>
        <v>690.6</v>
      </c>
      <c r="AC29" s="19">
        <f t="shared" si="396"/>
        <v>397.5</v>
      </c>
      <c r="AD29" s="2">
        <v>293.10000000000002</v>
      </c>
      <c r="AE29" s="2">
        <v>53.4</v>
      </c>
      <c r="AF29" s="110">
        <f>AE29/$AA$4</f>
        <v>7.17741935483871E-2</v>
      </c>
      <c r="AG29" s="2">
        <v>0</v>
      </c>
      <c r="AH29" s="110">
        <f>AG29/$AA$4</f>
        <v>0</v>
      </c>
      <c r="AI29" s="2">
        <v>0</v>
      </c>
      <c r="AJ29" s="110">
        <f>AI29/$AA$4</f>
        <v>0</v>
      </c>
      <c r="AK29" s="2">
        <v>0</v>
      </c>
      <c r="AL29" s="110">
        <f>AB29/$AA$4</f>
        <v>0.9282258064516129</v>
      </c>
      <c r="AM29" s="110">
        <f>(AB29-AK29)/$AA$4</f>
        <v>0.9282258064516129</v>
      </c>
      <c r="AN29" s="124">
        <f>IF((AND(AC29=0,AE29=0)),0,(AE29+AK29)/(AC29+AE29+AK29))</f>
        <v>0.11842980705256155</v>
      </c>
      <c r="AO29" s="110">
        <f>AS29/($AA$4*AU29)</f>
        <v>0.34193548387096773</v>
      </c>
      <c r="AP29" s="110">
        <f>AK29/$AA$4</f>
        <v>0</v>
      </c>
      <c r="AQ29" s="2">
        <v>2</v>
      </c>
      <c r="AR29" s="9">
        <f>SUM(AC29,AD29,AE29,AG29,AI29)</f>
        <v>744</v>
      </c>
      <c r="AS29" s="13">
        <v>12720</v>
      </c>
      <c r="AT29" s="2">
        <v>50</v>
      </c>
      <c r="AU29" s="2">
        <v>50</v>
      </c>
      <c r="AV29" s="2">
        <v>50</v>
      </c>
      <c r="AW29" s="63">
        <f>SUM(AF29,AH29,AJ29,AM29,AP29)</f>
        <v>1</v>
      </c>
      <c r="AY29" s="17"/>
      <c r="AZ29" s="12" t="s">
        <v>62</v>
      </c>
      <c r="BA29" s="2">
        <f>$AZ$4-BD29-BF29-BH29</f>
        <v>720</v>
      </c>
      <c r="BB29" s="2">
        <f>$AZ$4-BC29-BD29-BF29-BH29</f>
        <v>297.60000000000002</v>
      </c>
      <c r="BC29" s="2">
        <f>'[35]UNIT DATA'!L8</f>
        <v>422.4</v>
      </c>
      <c r="BD29" s="2">
        <f>'[35]UNIT DATA'!M8</f>
        <v>0</v>
      </c>
      <c r="BE29" s="110">
        <f t="shared" si="420"/>
        <v>0</v>
      </c>
      <c r="BF29" s="2">
        <f>'[35]UNIT DATA'!$N8</f>
        <v>0</v>
      </c>
      <c r="BG29" s="110">
        <f t="shared" si="420"/>
        <v>0</v>
      </c>
      <c r="BH29" s="2">
        <f>'[35]UNIT DATA'!$O8</f>
        <v>0</v>
      </c>
      <c r="BI29" s="110">
        <f t="shared" si="420"/>
        <v>0</v>
      </c>
      <c r="BJ29" s="2">
        <f>'[35]UNIT DATA'!$P8</f>
        <v>0</v>
      </c>
      <c r="BK29" s="110">
        <f t="shared" si="454"/>
        <v>1</v>
      </c>
      <c r="BL29" s="110">
        <f t="shared" si="455"/>
        <v>1</v>
      </c>
      <c r="BM29" s="124">
        <f t="shared" si="421"/>
        <v>0</v>
      </c>
      <c r="BN29" s="110">
        <f t="shared" si="456"/>
        <v>0.26080555555555557</v>
      </c>
      <c r="BO29" s="110">
        <f t="shared" si="457"/>
        <v>0</v>
      </c>
      <c r="BP29" s="2">
        <f>'[35]UNIT DATA'!$Q8</f>
        <v>0</v>
      </c>
      <c r="BQ29" s="9">
        <f>SUM(BB29,BC29,BD29,BF29,BH29)</f>
        <v>720</v>
      </c>
      <c r="BR29" s="39">
        <f>'[35]UNIT DATA'!$F8</f>
        <v>9389</v>
      </c>
      <c r="BS29" s="2">
        <v>50</v>
      </c>
      <c r="BT29" s="2">
        <v>50</v>
      </c>
      <c r="BU29" s="2">
        <f>'[35]UNIT DATA'!$E8</f>
        <v>50</v>
      </c>
      <c r="BV29" s="63">
        <f>SUM(BE29,BG29,BI29,BL29,BO29)</f>
        <v>1</v>
      </c>
      <c r="BX29" s="17"/>
      <c r="BY29" s="12" t="s">
        <v>62</v>
      </c>
      <c r="BZ29" s="2">
        <f t="shared" si="424"/>
        <v>450.1</v>
      </c>
      <c r="CA29" s="2">
        <f t="shared" si="425"/>
        <v>322.89999999999998</v>
      </c>
      <c r="CB29" s="2">
        <f>'[36]UNIT DATA'!L8</f>
        <v>127.2</v>
      </c>
      <c r="CC29" s="2">
        <f>'[36]UNIT DATA'!M8</f>
        <v>293.89999999999998</v>
      </c>
      <c r="CD29" s="110">
        <f>CC29/$BY$4</f>
        <v>0.3950268817204301</v>
      </c>
      <c r="CE29" s="2">
        <f>'[36]UNIT DATA'!$N8</f>
        <v>0</v>
      </c>
      <c r="CF29" s="110">
        <f>CE29/$BY$4</f>
        <v>0</v>
      </c>
      <c r="CG29" s="2">
        <f>'[36]UNIT DATA'!$O8</f>
        <v>0</v>
      </c>
      <c r="CH29" s="110">
        <f>CG29/$BY$4</f>
        <v>0</v>
      </c>
      <c r="CI29" s="2">
        <f>'[36]UNIT DATA'!$P8</f>
        <v>0</v>
      </c>
      <c r="CJ29" s="110">
        <f>BZ29/$BY$4</f>
        <v>0.6049731182795699</v>
      </c>
      <c r="CK29" s="110">
        <f>(BZ29-CI29)/$BY$4</f>
        <v>0.6049731182795699</v>
      </c>
      <c r="CL29" s="124">
        <f>IF((AND(CA29=0,CC29=0)),0,(CC29+CI29)/(CA29+CC29+CI29))</f>
        <v>0.47649156939040205</v>
      </c>
      <c r="CM29" s="110">
        <f>CQ29/($BY$4*CS29)</f>
        <v>0.28596774193548385</v>
      </c>
      <c r="CN29" s="110">
        <f>CI29/$BY$4</f>
        <v>0</v>
      </c>
      <c r="CO29" s="2">
        <f>'[36]UNIT DATA'!$Q8</f>
        <v>5</v>
      </c>
      <c r="CP29" s="9">
        <f>SUM(CA29,CB29,CC29,CE29,CG29)</f>
        <v>744</v>
      </c>
      <c r="CQ29" s="2">
        <f>'[36]UNIT DATA'!$F8</f>
        <v>10638</v>
      </c>
      <c r="CR29" s="2">
        <v>50</v>
      </c>
      <c r="CS29" s="2">
        <v>50</v>
      </c>
      <c r="CT29" s="2">
        <f>'[36]UNIT DATA'!$E8</f>
        <v>50</v>
      </c>
      <c r="CU29" s="63">
        <f>SUM(CD29,CF29,CH29,CK29,CN29)</f>
        <v>1</v>
      </c>
      <c r="CW29" s="17"/>
      <c r="CX29" s="12" t="s">
        <v>62</v>
      </c>
      <c r="CY29" s="2">
        <f>$CX$4-DB29-DD29-DF29</f>
        <v>707.5</v>
      </c>
      <c r="CZ29" s="2">
        <f>$CX$4-DA29-DB29-DD29-DF29</f>
        <v>397.8</v>
      </c>
      <c r="DA29" s="2">
        <f>'[49]UNIT DATA'!L8</f>
        <v>309.7</v>
      </c>
      <c r="DB29" s="2">
        <f>'[49]UNIT DATA'!M8</f>
        <v>0</v>
      </c>
      <c r="DC29" s="2">
        <f t="shared" si="45"/>
        <v>0</v>
      </c>
      <c r="DD29" s="2">
        <f>'[49]UNIT DATA'!$N8</f>
        <v>0</v>
      </c>
      <c r="DE29" s="2">
        <f t="shared" si="46"/>
        <v>0</v>
      </c>
      <c r="DF29" s="2">
        <f>'[49]UNIT DATA'!$O8</f>
        <v>12.5</v>
      </c>
      <c r="DG29" s="2">
        <f t="shared" si="47"/>
        <v>1.7361111111111112</v>
      </c>
      <c r="DH29" s="2">
        <f>'[49]UNIT DATA'!$P8</f>
        <v>0</v>
      </c>
      <c r="DI29" s="2">
        <f t="shared" si="48"/>
        <v>98.263888888888886</v>
      </c>
      <c r="DJ29" s="2">
        <f t="shared" si="49"/>
        <v>98.263888888888886</v>
      </c>
      <c r="DK29" s="128">
        <f t="shared" si="50"/>
        <v>0</v>
      </c>
      <c r="DL29" s="2">
        <f t="shared" si="51"/>
        <v>35.302777777777777</v>
      </c>
      <c r="DM29" s="110">
        <f>DH29/$CX$4</f>
        <v>0</v>
      </c>
      <c r="DN29" s="2">
        <f>'[49]UNIT DATA'!$Q8</f>
        <v>0</v>
      </c>
      <c r="DO29" s="9">
        <f>SUM(CZ29,DA29,DB29,DD29,DF29)</f>
        <v>720</v>
      </c>
      <c r="DP29" s="2">
        <f>'[49]UNIT DATA'!F8</f>
        <v>12709</v>
      </c>
      <c r="DQ29" s="2">
        <v>50</v>
      </c>
      <c r="DR29" s="2">
        <v>50</v>
      </c>
      <c r="DS29" s="2">
        <f>'[49]UNIT DATA'!$E8</f>
        <v>50</v>
      </c>
      <c r="DT29" s="63">
        <f>SUM(DC29,DE29,DG29,DJ29,DM29)</f>
        <v>100</v>
      </c>
      <c r="DV29" s="17"/>
      <c r="DW29" s="12" t="s">
        <v>62</v>
      </c>
      <c r="EN29" s="9">
        <f>SUM(DY29,DZ29,EA29,EC29,EE29)</f>
        <v>0</v>
      </c>
      <c r="EP29" s="2">
        <v>50</v>
      </c>
      <c r="EQ29" s="2">
        <v>50</v>
      </c>
      <c r="ES29" s="63">
        <f>SUM(EB29,ED29,EF29,EI29,EL29)</f>
        <v>0</v>
      </c>
      <c r="EU29" s="17"/>
      <c r="EV29" s="12" t="s">
        <v>62</v>
      </c>
      <c r="FM29" s="9">
        <f>SUM(EX29,EY29,EZ29,FB29,FD29)</f>
        <v>0</v>
      </c>
      <c r="FO29" s="2">
        <v>50</v>
      </c>
      <c r="FP29" s="2">
        <v>50</v>
      </c>
      <c r="FR29" s="63">
        <f>SUM(FA29,FC29,FE29,FH29,FK29)</f>
        <v>0</v>
      </c>
      <c r="FT29" s="17"/>
      <c r="FU29" s="12" t="s">
        <v>62</v>
      </c>
      <c r="GL29" s="9">
        <f>SUM(FW29,FX29,FY29,GA29,GC29)</f>
        <v>0</v>
      </c>
      <c r="GN29" s="2">
        <v>50</v>
      </c>
      <c r="GO29" s="2">
        <v>50</v>
      </c>
      <c r="GQ29" s="63">
        <f>SUM(FZ29,GB29,GD29,GG29,GJ29)</f>
        <v>0</v>
      </c>
      <c r="GS29" s="17"/>
      <c r="GT29" s="12" t="s">
        <v>62</v>
      </c>
      <c r="HK29" s="9">
        <f>SUM(GV29,GW29,GX29,GZ29,HB29)</f>
        <v>0</v>
      </c>
      <c r="HM29" s="2">
        <v>50</v>
      </c>
      <c r="HN29" s="2">
        <v>50</v>
      </c>
      <c r="HP29" s="63">
        <f>SUM(GY29,HA29,HC29,HF29,HI29)</f>
        <v>0</v>
      </c>
      <c r="HR29" s="17"/>
      <c r="HS29" s="12" t="s">
        <v>62</v>
      </c>
      <c r="IJ29" s="9">
        <f>SUM(HU29,HV29,HW29,HY29,IA29)</f>
        <v>0</v>
      </c>
      <c r="IL29" s="2">
        <v>50</v>
      </c>
      <c r="IM29" s="2">
        <v>50</v>
      </c>
      <c r="IO29" s="63">
        <f>SUM(HX29,HZ29,IB29,IE29,IH29)</f>
        <v>0</v>
      </c>
      <c r="IQ29" s="17"/>
      <c r="IR29" s="12" t="s">
        <v>62</v>
      </c>
      <c r="JI29" s="9">
        <f>SUM(IT29,IU29,IV29,IX29,IZ29)</f>
        <v>0</v>
      </c>
      <c r="JK29" s="2">
        <v>50</v>
      </c>
      <c r="JL29" s="2">
        <v>50</v>
      </c>
      <c r="JN29" s="63">
        <f>SUM(IW29,IY29,JA29,JD29,JG29)</f>
        <v>0</v>
      </c>
      <c r="JP29" s="17"/>
      <c r="JQ29" s="12" t="s">
        <v>62</v>
      </c>
      <c r="KH29" s="9">
        <f>SUM(JS29,JT29,JU29,JW29,JY29)</f>
        <v>0</v>
      </c>
      <c r="KJ29" s="2">
        <v>50</v>
      </c>
      <c r="KK29" s="2">
        <v>50</v>
      </c>
      <c r="KM29" s="63">
        <f>SUM(JV29,JX29,JZ29,KC29,KF29)</f>
        <v>0</v>
      </c>
    </row>
    <row r="30" spans="1:299" ht="14" x14ac:dyDescent="0.35">
      <c r="B30" s="12" t="s">
        <v>63</v>
      </c>
      <c r="C30" s="19">
        <f t="shared" si="397"/>
        <v>744</v>
      </c>
      <c r="D30" s="19">
        <f t="shared" si="395"/>
        <v>453.3</v>
      </c>
      <c r="E30" s="19">
        <v>290.7</v>
      </c>
      <c r="F30" s="2">
        <v>0</v>
      </c>
      <c r="G30" s="110">
        <f t="shared" si="398"/>
        <v>0</v>
      </c>
      <c r="H30" s="2">
        <v>0</v>
      </c>
      <c r="I30" s="110">
        <f t="shared" si="399"/>
        <v>0</v>
      </c>
      <c r="J30" s="19">
        <v>0</v>
      </c>
      <c r="K30" s="110">
        <f t="shared" si="400"/>
        <v>0</v>
      </c>
      <c r="L30" s="2">
        <v>0</v>
      </c>
      <c r="M30" s="110">
        <f>C30/$B$4</f>
        <v>1</v>
      </c>
      <c r="N30" s="110">
        <f t="shared" si="401"/>
        <v>1</v>
      </c>
      <c r="O30" s="124">
        <f t="shared" si="402"/>
        <v>0</v>
      </c>
      <c r="P30" s="110">
        <f t="shared" si="403"/>
        <v>0.39521505376344085</v>
      </c>
      <c r="Q30" s="110">
        <f t="shared" si="404"/>
        <v>0</v>
      </c>
      <c r="R30" s="9">
        <v>0</v>
      </c>
      <c r="S30" s="9">
        <f t="shared" si="405"/>
        <v>744</v>
      </c>
      <c r="T30" s="39">
        <v>14702</v>
      </c>
      <c r="U30" s="2">
        <v>50</v>
      </c>
      <c r="V30" s="2">
        <v>50</v>
      </c>
      <c r="W30" s="2">
        <v>50</v>
      </c>
      <c r="X30" s="63">
        <f t="shared" si="406"/>
        <v>1</v>
      </c>
      <c r="AA30" s="12" t="s">
        <v>63</v>
      </c>
      <c r="AB30" s="19">
        <f>$AA$4-AE30-AG30-AI30</f>
        <v>707.8</v>
      </c>
      <c r="AC30" s="19">
        <f t="shared" si="396"/>
        <v>424.40000000000003</v>
      </c>
      <c r="AD30" s="2">
        <v>283.39999999999998</v>
      </c>
      <c r="AE30" s="2">
        <v>36.200000000000003</v>
      </c>
      <c r="AF30" s="110">
        <f t="shared" si="408"/>
        <v>4.8655913978494628E-2</v>
      </c>
      <c r="AG30" s="2">
        <v>0</v>
      </c>
      <c r="AH30" s="110">
        <f t="shared" si="409"/>
        <v>0</v>
      </c>
      <c r="AI30" s="2">
        <v>0</v>
      </c>
      <c r="AJ30" s="110">
        <f t="shared" si="410"/>
        <v>0</v>
      </c>
      <c r="AK30" s="2">
        <v>0</v>
      </c>
      <c r="AL30" s="110">
        <f t="shared" ref="AL30:AL32" si="461">AB30/$AA$4</f>
        <v>0.95134408602150533</v>
      </c>
      <c r="AM30" s="110">
        <f t="shared" ref="AM30:AM32" si="462">(AB30-AK30)/$AA$4</f>
        <v>0.95134408602150533</v>
      </c>
      <c r="AN30" s="124">
        <f t="shared" ref="AN30:AN32" si="463">IF((AND(AC30=0,AE30=0)),0,(AE30+AK30)/(AC30+AE30+AK30))</f>
        <v>7.8593139383412947E-2</v>
      </c>
      <c r="AO30" s="110">
        <f t="shared" ref="AO30:AO32" si="464">AS30/($AA$4*AU30)</f>
        <v>0.36427419354838708</v>
      </c>
      <c r="AP30" s="110">
        <f t="shared" ref="AP30:AP32" si="465">AK30/$AA$4</f>
        <v>0</v>
      </c>
      <c r="AQ30" s="2">
        <v>3</v>
      </c>
      <c r="AR30" s="9">
        <f t="shared" si="416"/>
        <v>744</v>
      </c>
      <c r="AS30" s="13">
        <v>13551</v>
      </c>
      <c r="AT30" s="2">
        <v>50</v>
      </c>
      <c r="AU30" s="2">
        <v>50</v>
      </c>
      <c r="AV30" s="2">
        <v>50</v>
      </c>
      <c r="AW30" s="63">
        <f t="shared" si="417"/>
        <v>1</v>
      </c>
      <c r="AZ30" s="12" t="s">
        <v>63</v>
      </c>
      <c r="BA30" s="2">
        <f t="shared" ref="BA30:BA31" si="466">$AZ$4-BD30-BF30-BH30</f>
        <v>718.1</v>
      </c>
      <c r="BB30" s="2">
        <f t="shared" ref="BB30:BB31" si="467">$AZ$4-BC30-BD30-BF30-BH30</f>
        <v>241.99999999999997</v>
      </c>
      <c r="BC30" s="2">
        <f>'[35]UNIT DATA'!L9</f>
        <v>476.1</v>
      </c>
      <c r="BD30" s="2">
        <f>'[35]UNIT DATA'!M9</f>
        <v>1.9</v>
      </c>
      <c r="BE30" s="110">
        <f t="shared" si="420"/>
        <v>2.638888888888889E-3</v>
      </c>
      <c r="BF30" s="2">
        <f>'[35]UNIT DATA'!$N9</f>
        <v>0</v>
      </c>
      <c r="BG30" s="110">
        <f t="shared" si="420"/>
        <v>0</v>
      </c>
      <c r="BH30" s="2">
        <f>'[35]UNIT DATA'!$O9</f>
        <v>0</v>
      </c>
      <c r="BI30" s="110">
        <f t="shared" si="420"/>
        <v>0</v>
      </c>
      <c r="BJ30" s="2">
        <f>'[35]UNIT DATA'!$P9</f>
        <v>0</v>
      </c>
      <c r="BK30" s="110">
        <f t="shared" si="454"/>
        <v>0.99736111111111114</v>
      </c>
      <c r="BL30" s="110">
        <f t="shared" si="455"/>
        <v>0.99736111111111114</v>
      </c>
      <c r="BM30" s="124">
        <f t="shared" si="421"/>
        <v>7.7900779007790081E-3</v>
      </c>
      <c r="BN30" s="110">
        <f t="shared" si="456"/>
        <v>0.20924999999999999</v>
      </c>
      <c r="BO30" s="110">
        <f t="shared" si="457"/>
        <v>0</v>
      </c>
      <c r="BP30" s="2">
        <f>'[35]UNIT DATA'!$Q9</f>
        <v>0</v>
      </c>
      <c r="BQ30" s="9">
        <f t="shared" si="422"/>
        <v>720</v>
      </c>
      <c r="BR30" s="39">
        <f>'[35]UNIT DATA'!$F9</f>
        <v>7533</v>
      </c>
      <c r="BS30" s="2">
        <v>50</v>
      </c>
      <c r="BT30" s="2">
        <v>50</v>
      </c>
      <c r="BU30" s="2">
        <f>'[35]UNIT DATA'!$E9</f>
        <v>50</v>
      </c>
      <c r="BV30" s="63">
        <f t="shared" si="423"/>
        <v>1</v>
      </c>
      <c r="BY30" s="12" t="s">
        <v>63</v>
      </c>
      <c r="BZ30" s="2">
        <f t="shared" si="424"/>
        <v>638.20000000000005</v>
      </c>
      <c r="CA30" s="2">
        <f t="shared" si="425"/>
        <v>293.8</v>
      </c>
      <c r="CB30" s="2">
        <f>'[36]UNIT DATA'!L9</f>
        <v>344.4</v>
      </c>
      <c r="CC30" s="2">
        <f>'[36]UNIT DATA'!M9</f>
        <v>105.8</v>
      </c>
      <c r="CD30" s="110">
        <f t="shared" si="426"/>
        <v>0.14220430107526882</v>
      </c>
      <c r="CE30" s="2">
        <f>'[36]UNIT DATA'!$N9</f>
        <v>0</v>
      </c>
      <c r="CF30" s="110">
        <f t="shared" si="426"/>
        <v>0</v>
      </c>
      <c r="CG30" s="2">
        <f>'[36]UNIT DATA'!$O9</f>
        <v>0</v>
      </c>
      <c r="CH30" s="110">
        <f t="shared" si="426"/>
        <v>0</v>
      </c>
      <c r="CI30" s="2">
        <f>'[36]UNIT DATA'!$P9</f>
        <v>0</v>
      </c>
      <c r="CJ30" s="110">
        <f t="shared" ref="CJ30:CJ32" si="468">BZ30/$BY$4</f>
        <v>0.85779569892473129</v>
      </c>
      <c r="CK30" s="110">
        <f t="shared" ref="CK30:CK32" si="469">(BZ30-CI30)/$BY$4</f>
        <v>0.85779569892473129</v>
      </c>
      <c r="CL30" s="124">
        <f t="shared" ref="CL30:CL32" si="470">IF((AND(CA30=0,CC30=0)),0,(CC30+CI30)/(CA30+CC30+CI30))</f>
        <v>0.26476476476476474</v>
      </c>
      <c r="CM30" s="110">
        <f t="shared" ref="CM30:CM32" si="471">CQ30/($BY$4*CS30)</f>
        <v>0.25094086021505374</v>
      </c>
      <c r="CN30" s="110">
        <f t="shared" ref="CN30:CN32" si="472">CI30/$BY$4</f>
        <v>0</v>
      </c>
      <c r="CO30" s="2">
        <f>'[36]UNIT DATA'!$Q9</f>
        <v>1</v>
      </c>
      <c r="CP30" s="9">
        <f t="shared" si="432"/>
        <v>744</v>
      </c>
      <c r="CQ30" s="2">
        <f>'[36]UNIT DATA'!$F9</f>
        <v>9335</v>
      </c>
      <c r="CR30" s="2">
        <v>50</v>
      </c>
      <c r="CS30" s="2">
        <v>50</v>
      </c>
      <c r="CT30" s="2">
        <f>'[36]UNIT DATA'!$E9</f>
        <v>50</v>
      </c>
      <c r="CU30" s="63">
        <f t="shared" si="433"/>
        <v>1</v>
      </c>
      <c r="CX30" s="12" t="s">
        <v>63</v>
      </c>
      <c r="CY30" s="2">
        <f t="shared" ref="CY30:CY32" si="473">$CX$4-DB30-DD30-DF30</f>
        <v>581.6</v>
      </c>
      <c r="CZ30" s="2">
        <f t="shared" ref="CZ30:CZ32" si="474">$CX$4-DA30-DB30-DD30-DF30</f>
        <v>320.70000000000005</v>
      </c>
      <c r="DA30" s="2">
        <f>'[49]UNIT DATA'!L9</f>
        <v>260.89999999999998</v>
      </c>
      <c r="DB30" s="19">
        <f>'[49]UNIT DATA'!M9</f>
        <v>125.9</v>
      </c>
      <c r="DC30" s="2">
        <f t="shared" si="45"/>
        <v>17.486111111111111</v>
      </c>
      <c r="DD30" s="2">
        <f>'[49]UNIT DATA'!$N9</f>
        <v>0</v>
      </c>
      <c r="DE30" s="2">
        <f t="shared" si="46"/>
        <v>0</v>
      </c>
      <c r="DF30" s="2">
        <f>'[49]UNIT DATA'!$O9</f>
        <v>12.5</v>
      </c>
      <c r="DG30" s="2">
        <f t="shared" si="47"/>
        <v>1.7361111111111112</v>
      </c>
      <c r="DH30" s="2">
        <f>'[49]UNIT DATA'!$P9</f>
        <v>0</v>
      </c>
      <c r="DI30" s="2">
        <f t="shared" si="48"/>
        <v>80.777777777777786</v>
      </c>
      <c r="DJ30" s="2">
        <f t="shared" si="49"/>
        <v>80.777777777777786</v>
      </c>
      <c r="DK30" s="128">
        <f t="shared" si="50"/>
        <v>28.190774742498881</v>
      </c>
      <c r="DL30" s="2">
        <f t="shared" si="51"/>
        <v>28.199999999999996</v>
      </c>
      <c r="DM30" s="110">
        <f t="shared" ref="DM30:DM32" si="475">DH30/$CX$4</f>
        <v>0</v>
      </c>
      <c r="DN30" s="2">
        <f>'[49]UNIT DATA'!$Q9</f>
        <v>1</v>
      </c>
      <c r="DO30" s="9">
        <f t="shared" si="437"/>
        <v>720</v>
      </c>
      <c r="DP30" s="2">
        <f>'[49]UNIT DATA'!F9</f>
        <v>10152</v>
      </c>
      <c r="DQ30" s="2">
        <v>50</v>
      </c>
      <c r="DR30" s="2">
        <v>50</v>
      </c>
      <c r="DS30" s="2">
        <f>'[49]UNIT DATA'!$E9</f>
        <v>50</v>
      </c>
      <c r="DT30" s="63">
        <f t="shared" si="438"/>
        <v>100</v>
      </c>
      <c r="DW30" s="12" t="s">
        <v>63</v>
      </c>
      <c r="EN30" s="9">
        <f t="shared" si="439"/>
        <v>0</v>
      </c>
      <c r="EP30" s="2">
        <v>50</v>
      </c>
      <c r="EQ30" s="2">
        <v>50</v>
      </c>
      <c r="ES30" s="63">
        <f t="shared" si="440"/>
        <v>0</v>
      </c>
      <c r="EV30" s="12" t="s">
        <v>63</v>
      </c>
      <c r="FM30" s="9">
        <f t="shared" si="441"/>
        <v>0</v>
      </c>
      <c r="FO30" s="2">
        <v>50</v>
      </c>
      <c r="FP30" s="2">
        <v>50</v>
      </c>
      <c r="FR30" s="63">
        <f t="shared" si="442"/>
        <v>0</v>
      </c>
      <c r="FU30" s="12" t="s">
        <v>63</v>
      </c>
      <c r="GL30" s="9">
        <f t="shared" si="443"/>
        <v>0</v>
      </c>
      <c r="GN30" s="2">
        <v>50</v>
      </c>
      <c r="GO30" s="2">
        <v>50</v>
      </c>
      <c r="GQ30" s="63">
        <f t="shared" si="444"/>
        <v>0</v>
      </c>
      <c r="GT30" s="12" t="s">
        <v>63</v>
      </c>
      <c r="HK30" s="9">
        <f t="shared" si="445"/>
        <v>0</v>
      </c>
      <c r="HM30" s="2">
        <v>50</v>
      </c>
      <c r="HN30" s="2">
        <v>50</v>
      </c>
      <c r="HP30" s="63">
        <f t="shared" si="446"/>
        <v>0</v>
      </c>
      <c r="HS30" s="12" t="s">
        <v>63</v>
      </c>
      <c r="IJ30" s="9">
        <f t="shared" ref="IJ30:IJ32" si="476">SUM(HU30,HV30,HW30,HY30,IA30)</f>
        <v>0</v>
      </c>
      <c r="IL30" s="2">
        <v>50</v>
      </c>
      <c r="IM30" s="2">
        <v>50</v>
      </c>
      <c r="IO30" s="63">
        <f t="shared" ref="IO30:IO32" si="477">SUM(HX30,HZ30,IB30,IE30,IH30)</f>
        <v>0</v>
      </c>
      <c r="IR30" s="12" t="s">
        <v>63</v>
      </c>
      <c r="JI30" s="9">
        <f t="shared" ref="JI30:JI32" si="478">SUM(IT30,IU30,IV30,IX30,IZ30)</f>
        <v>0</v>
      </c>
      <c r="JK30" s="2">
        <v>50</v>
      </c>
      <c r="JL30" s="2">
        <v>50</v>
      </c>
      <c r="JN30" s="63">
        <f t="shared" ref="JN30:JN32" si="479">SUM(IW30,IY30,JA30,JD30,JG30)</f>
        <v>0</v>
      </c>
      <c r="JQ30" s="12" t="s">
        <v>63</v>
      </c>
      <c r="KH30" s="9">
        <f t="shared" ref="KH30:KH32" si="480">SUM(JS30,JT30,JU30,JW30,JY30)</f>
        <v>0</v>
      </c>
      <c r="KJ30" s="2">
        <v>50</v>
      </c>
      <c r="KK30" s="2">
        <v>50</v>
      </c>
      <c r="KM30" s="63">
        <f t="shared" ref="KM30:KM32" si="481">SUM(JV30,JX30,JZ30,KC30,KF30)</f>
        <v>0</v>
      </c>
    </row>
    <row r="31" spans="1:299" ht="14" x14ac:dyDescent="0.35">
      <c r="B31" s="12" t="s">
        <v>64</v>
      </c>
      <c r="C31" s="19">
        <f>$B$4-F31-H31-J31</f>
        <v>0</v>
      </c>
      <c r="D31" s="19">
        <f t="shared" si="395"/>
        <v>0</v>
      </c>
      <c r="E31" s="2">
        <v>0</v>
      </c>
      <c r="F31" s="2">
        <v>0</v>
      </c>
      <c r="G31" s="110">
        <f t="shared" si="398"/>
        <v>0</v>
      </c>
      <c r="H31" s="2">
        <v>744</v>
      </c>
      <c r="I31" s="110">
        <f t="shared" si="399"/>
        <v>1</v>
      </c>
      <c r="J31" s="19">
        <v>0</v>
      </c>
      <c r="K31" s="110">
        <f t="shared" si="400"/>
        <v>0</v>
      </c>
      <c r="L31" s="2">
        <v>0</v>
      </c>
      <c r="M31" s="110">
        <f t="shared" ref="M31:M32" si="482">C31/$B$4</f>
        <v>0</v>
      </c>
      <c r="N31" s="110">
        <f t="shared" si="401"/>
        <v>0</v>
      </c>
      <c r="O31" s="124">
        <f t="shared" si="402"/>
        <v>0</v>
      </c>
      <c r="P31" s="110">
        <f t="shared" si="403"/>
        <v>0</v>
      </c>
      <c r="Q31" s="110">
        <f t="shared" si="404"/>
        <v>0</v>
      </c>
      <c r="R31" s="9">
        <v>0</v>
      </c>
      <c r="S31" s="9">
        <f t="shared" si="405"/>
        <v>744</v>
      </c>
      <c r="T31" s="34">
        <v>0</v>
      </c>
      <c r="U31" s="2">
        <v>50</v>
      </c>
      <c r="V31" s="2">
        <v>50</v>
      </c>
      <c r="W31" s="2">
        <v>0</v>
      </c>
      <c r="X31" s="63">
        <f t="shared" si="406"/>
        <v>1</v>
      </c>
      <c r="AA31" s="12" t="s">
        <v>64</v>
      </c>
      <c r="AB31" s="19">
        <f>$AA$4-AE31-AG31-AI31</f>
        <v>0</v>
      </c>
      <c r="AC31" s="19">
        <f t="shared" si="396"/>
        <v>0</v>
      </c>
      <c r="AD31" s="2">
        <v>0</v>
      </c>
      <c r="AE31" s="2">
        <v>0</v>
      </c>
      <c r="AF31" s="110">
        <f t="shared" si="408"/>
        <v>0</v>
      </c>
      <c r="AG31" s="2">
        <v>744</v>
      </c>
      <c r="AH31" s="110">
        <f t="shared" si="409"/>
        <v>1</v>
      </c>
      <c r="AI31" s="2">
        <v>0</v>
      </c>
      <c r="AJ31" s="110">
        <f t="shared" si="410"/>
        <v>0</v>
      </c>
      <c r="AK31" s="2">
        <v>0</v>
      </c>
      <c r="AL31" s="110">
        <f t="shared" si="461"/>
        <v>0</v>
      </c>
      <c r="AM31" s="110">
        <f t="shared" si="462"/>
        <v>0</v>
      </c>
      <c r="AN31" s="124">
        <f t="shared" si="463"/>
        <v>0</v>
      </c>
      <c r="AO31" s="110">
        <f t="shared" si="464"/>
        <v>0</v>
      </c>
      <c r="AP31" s="110">
        <f t="shared" si="465"/>
        <v>0</v>
      </c>
      <c r="AQ31" s="2">
        <v>0</v>
      </c>
      <c r="AR31" s="9">
        <f t="shared" si="416"/>
        <v>744</v>
      </c>
      <c r="AS31" s="2">
        <v>0</v>
      </c>
      <c r="AT31" s="2">
        <v>50</v>
      </c>
      <c r="AU31" s="2">
        <v>50</v>
      </c>
      <c r="AV31" s="2">
        <v>0</v>
      </c>
      <c r="AW31" s="63">
        <f t="shared" si="417"/>
        <v>1</v>
      </c>
      <c r="AZ31" s="12" t="s">
        <v>64</v>
      </c>
      <c r="BA31" s="2">
        <f t="shared" si="466"/>
        <v>0</v>
      </c>
      <c r="BB31" s="2">
        <f t="shared" si="467"/>
        <v>0</v>
      </c>
      <c r="BC31" s="2">
        <f>'[35]UNIT DATA'!L10</f>
        <v>0</v>
      </c>
      <c r="BD31" s="2">
        <f>'[35]UNIT DATA'!M10</f>
        <v>0</v>
      </c>
      <c r="BE31" s="110">
        <f t="shared" si="420"/>
        <v>0</v>
      </c>
      <c r="BF31" s="2">
        <f>'[35]UNIT DATA'!$N10</f>
        <v>720</v>
      </c>
      <c r="BG31" s="110">
        <f t="shared" si="420"/>
        <v>1</v>
      </c>
      <c r="BH31" s="2">
        <f>'[35]UNIT DATA'!$O10</f>
        <v>0</v>
      </c>
      <c r="BI31" s="110">
        <f t="shared" si="420"/>
        <v>0</v>
      </c>
      <c r="BJ31" s="2">
        <f>'[35]UNIT DATA'!$P10</f>
        <v>0</v>
      </c>
      <c r="BK31" s="110">
        <f t="shared" si="454"/>
        <v>0</v>
      </c>
      <c r="BL31" s="110">
        <f t="shared" si="455"/>
        <v>0</v>
      </c>
      <c r="BM31" s="124">
        <f t="shared" si="421"/>
        <v>0</v>
      </c>
      <c r="BN31" s="110">
        <f t="shared" si="456"/>
        <v>0</v>
      </c>
      <c r="BO31" s="110">
        <f t="shared" si="457"/>
        <v>0</v>
      </c>
      <c r="BP31" s="2">
        <f>'[35]UNIT DATA'!$Q10</f>
        <v>0</v>
      </c>
      <c r="BQ31" s="9">
        <f t="shared" si="422"/>
        <v>720</v>
      </c>
      <c r="BR31" s="27">
        <f>'[35]UNIT DATA'!$F10</f>
        <v>0</v>
      </c>
      <c r="BS31" s="2">
        <v>50</v>
      </c>
      <c r="BT31" s="2">
        <v>50</v>
      </c>
      <c r="BU31" s="2">
        <f>'[35]UNIT DATA'!$E10</f>
        <v>0</v>
      </c>
      <c r="BV31" s="63">
        <f t="shared" si="423"/>
        <v>1</v>
      </c>
      <c r="BY31" s="12" t="s">
        <v>64</v>
      </c>
      <c r="BZ31" s="2">
        <f t="shared" si="424"/>
        <v>0</v>
      </c>
      <c r="CA31" s="2">
        <f t="shared" si="425"/>
        <v>0</v>
      </c>
      <c r="CB31" s="2">
        <f>'[36]UNIT DATA'!L10</f>
        <v>0</v>
      </c>
      <c r="CC31" s="2">
        <f>'[36]UNIT DATA'!M10</f>
        <v>0</v>
      </c>
      <c r="CD31" s="110">
        <f t="shared" si="426"/>
        <v>0</v>
      </c>
      <c r="CE31" s="2">
        <f>'[36]UNIT DATA'!$N10</f>
        <v>744</v>
      </c>
      <c r="CF31" s="110">
        <f t="shared" si="426"/>
        <v>1</v>
      </c>
      <c r="CG31" s="2">
        <f>'[36]UNIT DATA'!$O10</f>
        <v>0</v>
      </c>
      <c r="CH31" s="110">
        <f t="shared" si="426"/>
        <v>0</v>
      </c>
      <c r="CI31" s="2">
        <f>'[36]UNIT DATA'!$P10</f>
        <v>0</v>
      </c>
      <c r="CJ31" s="110">
        <f t="shared" si="468"/>
        <v>0</v>
      </c>
      <c r="CK31" s="110">
        <f t="shared" si="469"/>
        <v>0</v>
      </c>
      <c r="CL31" s="124">
        <f t="shared" si="470"/>
        <v>0</v>
      </c>
      <c r="CM31" s="110">
        <f t="shared" si="471"/>
        <v>0</v>
      </c>
      <c r="CN31" s="110">
        <f t="shared" si="472"/>
        <v>0</v>
      </c>
      <c r="CO31" s="2">
        <f>'[36]UNIT DATA'!$Q10</f>
        <v>0</v>
      </c>
      <c r="CP31" s="9">
        <f t="shared" si="432"/>
        <v>744</v>
      </c>
      <c r="CQ31" s="2">
        <f>'[36]UNIT DATA'!$F10</f>
        <v>0</v>
      </c>
      <c r="CR31" s="2">
        <v>50</v>
      </c>
      <c r="CS31" s="2">
        <v>50</v>
      </c>
      <c r="CT31" s="2">
        <f>'[36]UNIT DATA'!$E10</f>
        <v>0</v>
      </c>
      <c r="CU31" s="63">
        <f t="shared" si="433"/>
        <v>1</v>
      </c>
      <c r="CX31" s="12" t="s">
        <v>64</v>
      </c>
      <c r="CY31" s="2">
        <f t="shared" si="473"/>
        <v>0</v>
      </c>
      <c r="CZ31" s="2">
        <f t="shared" si="474"/>
        <v>0</v>
      </c>
      <c r="DA31" s="2">
        <f>'[49]UNIT DATA'!L10</f>
        <v>0</v>
      </c>
      <c r="DB31" s="2">
        <f>'[49]UNIT DATA'!M10</f>
        <v>0</v>
      </c>
      <c r="DC31" s="2">
        <f t="shared" si="45"/>
        <v>0</v>
      </c>
      <c r="DD31" s="2">
        <f>'[49]UNIT DATA'!$N10</f>
        <v>720</v>
      </c>
      <c r="DE31" s="2">
        <f t="shared" si="46"/>
        <v>100</v>
      </c>
      <c r="DF31" s="2">
        <f>'[49]UNIT DATA'!$O10</f>
        <v>0</v>
      </c>
      <c r="DG31" s="2">
        <f t="shared" si="47"/>
        <v>0</v>
      </c>
      <c r="DH31" s="2">
        <f>'[49]UNIT DATA'!$P10</f>
        <v>0</v>
      </c>
      <c r="DI31" s="2">
        <f t="shared" si="48"/>
        <v>0</v>
      </c>
      <c r="DJ31" s="2">
        <f t="shared" si="49"/>
        <v>0</v>
      </c>
      <c r="DK31" s="128">
        <f t="shared" si="50"/>
        <v>0</v>
      </c>
      <c r="DL31" s="2">
        <f t="shared" si="51"/>
        <v>0</v>
      </c>
      <c r="DM31" s="110">
        <f t="shared" si="475"/>
        <v>0</v>
      </c>
      <c r="DN31" s="2">
        <f>'[49]UNIT DATA'!$Q10</f>
        <v>0</v>
      </c>
      <c r="DO31" s="9">
        <f t="shared" si="437"/>
        <v>720</v>
      </c>
      <c r="DP31" s="2">
        <f>'[49]UNIT DATA'!F10</f>
        <v>0</v>
      </c>
      <c r="DQ31" s="2">
        <v>50</v>
      </c>
      <c r="DR31" s="2">
        <v>50</v>
      </c>
      <c r="DS31" s="2">
        <f>'[49]UNIT DATA'!$E10</f>
        <v>0</v>
      </c>
      <c r="DT31" s="63">
        <f t="shared" si="438"/>
        <v>100</v>
      </c>
      <c r="DW31" s="12" t="s">
        <v>64</v>
      </c>
      <c r="EN31" s="9">
        <f t="shared" si="439"/>
        <v>0</v>
      </c>
      <c r="EP31" s="2">
        <v>50</v>
      </c>
      <c r="EQ31" s="2">
        <v>50</v>
      </c>
      <c r="ES31" s="63">
        <f t="shared" si="440"/>
        <v>0</v>
      </c>
      <c r="EV31" s="12" t="s">
        <v>64</v>
      </c>
      <c r="FM31" s="9">
        <f t="shared" si="441"/>
        <v>0</v>
      </c>
      <c r="FO31" s="2">
        <v>50</v>
      </c>
      <c r="FP31" s="2">
        <v>50</v>
      </c>
      <c r="FR31" s="63">
        <f t="shared" si="442"/>
        <v>0</v>
      </c>
      <c r="FU31" s="12" t="s">
        <v>64</v>
      </c>
      <c r="GL31" s="9">
        <f t="shared" si="443"/>
        <v>0</v>
      </c>
      <c r="GN31" s="2">
        <v>50</v>
      </c>
      <c r="GO31" s="2">
        <v>50</v>
      </c>
      <c r="GQ31" s="63">
        <f t="shared" si="444"/>
        <v>0</v>
      </c>
      <c r="GT31" s="12" t="s">
        <v>64</v>
      </c>
      <c r="HK31" s="9">
        <f t="shared" si="445"/>
        <v>0</v>
      </c>
      <c r="HM31" s="2">
        <v>50</v>
      </c>
      <c r="HN31" s="2">
        <v>50</v>
      </c>
      <c r="HP31" s="63">
        <f t="shared" si="446"/>
        <v>0</v>
      </c>
      <c r="HS31" s="12" t="s">
        <v>64</v>
      </c>
      <c r="IJ31" s="9">
        <f t="shared" si="476"/>
        <v>0</v>
      </c>
      <c r="IL31" s="2">
        <v>50</v>
      </c>
      <c r="IM31" s="2">
        <v>50</v>
      </c>
      <c r="IO31" s="63">
        <f t="shared" si="477"/>
        <v>0</v>
      </c>
      <c r="IR31" s="12" t="s">
        <v>64</v>
      </c>
      <c r="JI31" s="9">
        <f t="shared" si="478"/>
        <v>0</v>
      </c>
      <c r="JK31" s="2">
        <v>50</v>
      </c>
      <c r="JL31" s="2">
        <v>50</v>
      </c>
      <c r="JN31" s="63">
        <f t="shared" si="479"/>
        <v>0</v>
      </c>
      <c r="JQ31" s="12" t="s">
        <v>64</v>
      </c>
      <c r="KH31" s="9">
        <f t="shared" si="480"/>
        <v>0</v>
      </c>
      <c r="KJ31" s="2">
        <v>50</v>
      </c>
      <c r="KK31" s="2">
        <v>50</v>
      </c>
      <c r="KM31" s="63">
        <f t="shared" si="481"/>
        <v>0</v>
      </c>
    </row>
    <row r="32" spans="1:299" ht="14" x14ac:dyDescent="0.35">
      <c r="B32" s="12" t="s">
        <v>65</v>
      </c>
      <c r="C32" s="19">
        <f t="shared" si="397"/>
        <v>687.6</v>
      </c>
      <c r="D32" s="19">
        <f t="shared" si="395"/>
        <v>316.60000000000002</v>
      </c>
      <c r="E32" s="2">
        <v>371</v>
      </c>
      <c r="F32" s="19">
        <v>56.4</v>
      </c>
      <c r="G32" s="110">
        <f t="shared" si="398"/>
        <v>7.5806451612903225E-2</v>
      </c>
      <c r="H32" s="2">
        <v>0</v>
      </c>
      <c r="I32" s="110">
        <f t="shared" si="399"/>
        <v>0</v>
      </c>
      <c r="J32" s="19">
        <v>0</v>
      </c>
      <c r="K32" s="110">
        <f t="shared" si="400"/>
        <v>0</v>
      </c>
      <c r="L32" s="2">
        <v>0</v>
      </c>
      <c r="M32" s="110">
        <f t="shared" si="482"/>
        <v>0.92419354838709677</v>
      </c>
      <c r="N32" s="110">
        <f t="shared" si="401"/>
        <v>0.92419354838709677</v>
      </c>
      <c r="O32" s="124">
        <f t="shared" si="402"/>
        <v>0.15120643431635389</v>
      </c>
      <c r="P32" s="110">
        <f t="shared" si="403"/>
        <v>0.28201612903225809</v>
      </c>
      <c r="Q32" s="110">
        <f t="shared" si="404"/>
        <v>0</v>
      </c>
      <c r="R32" s="9">
        <v>1</v>
      </c>
      <c r="S32" s="9">
        <f t="shared" si="405"/>
        <v>744</v>
      </c>
      <c r="T32" s="38">
        <v>10491</v>
      </c>
      <c r="U32" s="2">
        <v>50</v>
      </c>
      <c r="V32" s="2">
        <v>50</v>
      </c>
      <c r="W32" s="2">
        <v>50</v>
      </c>
      <c r="X32" s="63">
        <f t="shared" si="406"/>
        <v>1</v>
      </c>
      <c r="AA32" s="12" t="s">
        <v>65</v>
      </c>
      <c r="AB32" s="19">
        <f>$AA$4-AE32-AG32-AI32</f>
        <v>660.5</v>
      </c>
      <c r="AC32" s="19">
        <f t="shared" si="396"/>
        <v>321.3</v>
      </c>
      <c r="AD32" s="2">
        <v>339.2</v>
      </c>
      <c r="AE32" s="2">
        <v>83.5</v>
      </c>
      <c r="AF32" s="110">
        <f t="shared" si="408"/>
        <v>0.11223118279569892</v>
      </c>
      <c r="AG32" s="2">
        <v>0</v>
      </c>
      <c r="AH32" s="110">
        <f t="shared" si="409"/>
        <v>0</v>
      </c>
      <c r="AI32" s="2">
        <v>0</v>
      </c>
      <c r="AJ32" s="110">
        <f t="shared" si="410"/>
        <v>0</v>
      </c>
      <c r="AK32" s="2">
        <v>0</v>
      </c>
      <c r="AL32" s="110">
        <f t="shared" si="461"/>
        <v>0.88776881720430112</v>
      </c>
      <c r="AM32" s="110">
        <f t="shared" si="462"/>
        <v>0.88776881720430112</v>
      </c>
      <c r="AN32" s="124">
        <f t="shared" si="463"/>
        <v>0.20627470355731226</v>
      </c>
      <c r="AO32" s="110">
        <f t="shared" si="464"/>
        <v>0.27083333333333331</v>
      </c>
      <c r="AP32" s="110">
        <f t="shared" si="465"/>
        <v>0</v>
      </c>
      <c r="AQ32" s="2">
        <v>0</v>
      </c>
      <c r="AR32" s="9">
        <f t="shared" si="416"/>
        <v>744</v>
      </c>
      <c r="AS32" s="13">
        <v>10075</v>
      </c>
      <c r="AT32" s="2">
        <v>50</v>
      </c>
      <c r="AU32" s="2">
        <v>50</v>
      </c>
      <c r="AV32" s="2">
        <v>50</v>
      </c>
      <c r="AW32" s="63">
        <f t="shared" si="417"/>
        <v>1</v>
      </c>
      <c r="AZ32" s="12" t="s">
        <v>65</v>
      </c>
      <c r="BA32" s="2">
        <f>$AZ$4-BD32-BF32-BH32</f>
        <v>720</v>
      </c>
      <c r="BB32" s="2">
        <f>$AZ$4-BC32-BD32-BF32-BH32</f>
        <v>213.89999999999998</v>
      </c>
      <c r="BC32" s="2">
        <f>'[35]UNIT DATA'!L11</f>
        <v>506.1</v>
      </c>
      <c r="BD32" s="2">
        <f>'[35]UNIT DATA'!M11</f>
        <v>0</v>
      </c>
      <c r="BE32" s="110">
        <f t="shared" si="420"/>
        <v>0</v>
      </c>
      <c r="BF32" s="2">
        <f>'[35]UNIT DATA'!$N11</f>
        <v>0</v>
      </c>
      <c r="BG32" s="110">
        <f t="shared" si="420"/>
        <v>0</v>
      </c>
      <c r="BH32" s="2">
        <f>'[35]UNIT DATA'!$O11</f>
        <v>0</v>
      </c>
      <c r="BI32" s="110">
        <f t="shared" si="420"/>
        <v>0</v>
      </c>
      <c r="BJ32" s="2">
        <f>'[35]UNIT DATA'!$P11</f>
        <v>0</v>
      </c>
      <c r="BK32" s="110">
        <f t="shared" si="454"/>
        <v>1</v>
      </c>
      <c r="BL32" s="110">
        <f t="shared" si="455"/>
        <v>1</v>
      </c>
      <c r="BM32" s="124">
        <f t="shared" si="421"/>
        <v>0</v>
      </c>
      <c r="BN32" s="110">
        <f t="shared" si="456"/>
        <v>0.19650000000000001</v>
      </c>
      <c r="BO32" s="110">
        <f t="shared" si="457"/>
        <v>0</v>
      </c>
      <c r="BP32" s="2">
        <f>'[35]UNIT DATA'!$Q11</f>
        <v>0</v>
      </c>
      <c r="BQ32" s="9">
        <f t="shared" si="422"/>
        <v>720</v>
      </c>
      <c r="BR32" s="39">
        <f>'[35]UNIT DATA'!$F11</f>
        <v>7074</v>
      </c>
      <c r="BS32" s="2">
        <v>50</v>
      </c>
      <c r="BT32" s="2">
        <v>50</v>
      </c>
      <c r="BU32" s="2">
        <f>'[35]UNIT DATA'!$E11</f>
        <v>50</v>
      </c>
      <c r="BV32" s="63">
        <f t="shared" si="423"/>
        <v>1</v>
      </c>
      <c r="BY32" s="12" t="s">
        <v>65</v>
      </c>
      <c r="BZ32" s="2">
        <f t="shared" si="424"/>
        <v>744</v>
      </c>
      <c r="CA32" s="2">
        <f t="shared" si="425"/>
        <v>464.1</v>
      </c>
      <c r="CB32" s="2">
        <f>'[36]UNIT DATA'!L11</f>
        <v>279.89999999999998</v>
      </c>
      <c r="CC32" s="2">
        <f>'[36]UNIT DATA'!M11</f>
        <v>0</v>
      </c>
      <c r="CD32" s="110">
        <f t="shared" si="426"/>
        <v>0</v>
      </c>
      <c r="CE32" s="2">
        <f>'[36]UNIT DATA'!$N11</f>
        <v>0</v>
      </c>
      <c r="CF32" s="110">
        <f t="shared" si="426"/>
        <v>0</v>
      </c>
      <c r="CG32" s="2">
        <f>'[36]UNIT DATA'!$O11</f>
        <v>0</v>
      </c>
      <c r="CH32" s="110">
        <f t="shared" si="426"/>
        <v>0</v>
      </c>
      <c r="CI32" s="2">
        <f>'[36]UNIT DATA'!$P11</f>
        <v>0</v>
      </c>
      <c r="CJ32" s="110">
        <f t="shared" si="468"/>
        <v>1</v>
      </c>
      <c r="CK32" s="110">
        <f t="shared" si="469"/>
        <v>1</v>
      </c>
      <c r="CL32" s="124">
        <f t="shared" si="470"/>
        <v>0</v>
      </c>
      <c r="CM32" s="110">
        <f t="shared" si="471"/>
        <v>0.41413978494623654</v>
      </c>
      <c r="CN32" s="110">
        <f t="shared" si="472"/>
        <v>0</v>
      </c>
      <c r="CO32" s="2">
        <f>'[36]UNIT DATA'!$Q11</f>
        <v>0</v>
      </c>
      <c r="CP32" s="9">
        <f t="shared" si="432"/>
        <v>744</v>
      </c>
      <c r="CQ32" s="2">
        <f>'[36]UNIT DATA'!$F11</f>
        <v>15406</v>
      </c>
      <c r="CR32" s="2">
        <v>50</v>
      </c>
      <c r="CS32" s="2">
        <v>50</v>
      </c>
      <c r="CT32" s="2">
        <f>'[36]UNIT DATA'!$E11</f>
        <v>50</v>
      </c>
      <c r="CU32" s="63">
        <f t="shared" si="433"/>
        <v>1</v>
      </c>
      <c r="CX32" s="12" t="s">
        <v>65</v>
      </c>
      <c r="CY32" s="2">
        <f t="shared" si="473"/>
        <v>513</v>
      </c>
      <c r="CZ32" s="2">
        <f t="shared" si="474"/>
        <v>334</v>
      </c>
      <c r="DA32" s="2">
        <f>'[49]UNIT DATA'!L11</f>
        <v>179</v>
      </c>
      <c r="DB32" s="2">
        <f>'[49]UNIT DATA'!M11</f>
        <v>0</v>
      </c>
      <c r="DC32" s="2">
        <f t="shared" si="45"/>
        <v>0</v>
      </c>
      <c r="DD32" s="2">
        <f>'[49]UNIT DATA'!$N11</f>
        <v>207</v>
      </c>
      <c r="DE32" s="2">
        <f t="shared" si="46"/>
        <v>28.749999999999996</v>
      </c>
      <c r="DF32" s="2">
        <f>'[49]UNIT DATA'!$O11</f>
        <v>0</v>
      </c>
      <c r="DG32" s="2">
        <f t="shared" si="47"/>
        <v>0</v>
      </c>
      <c r="DH32" s="2">
        <f>'[49]UNIT DATA'!$P11</f>
        <v>0</v>
      </c>
      <c r="DI32" s="2">
        <f t="shared" si="48"/>
        <v>71.25</v>
      </c>
      <c r="DJ32" s="2">
        <f t="shared" si="49"/>
        <v>71.25</v>
      </c>
      <c r="DK32" s="128">
        <f t="shared" si="50"/>
        <v>0</v>
      </c>
      <c r="DL32" s="2">
        <f t="shared" si="51"/>
        <v>30.713888888888892</v>
      </c>
      <c r="DM32" s="110">
        <f t="shared" si="475"/>
        <v>0</v>
      </c>
      <c r="DN32" s="2">
        <f>'[49]UNIT DATA'!$Q11</f>
        <v>0</v>
      </c>
      <c r="DO32" s="9">
        <f t="shared" si="437"/>
        <v>720</v>
      </c>
      <c r="DP32" s="2">
        <f>'[49]UNIT DATA'!F11</f>
        <v>11057</v>
      </c>
      <c r="DQ32" s="2">
        <v>50</v>
      </c>
      <c r="DR32" s="2">
        <v>50</v>
      </c>
      <c r="DS32" s="2">
        <f>'[49]UNIT DATA'!$E11</f>
        <v>50</v>
      </c>
      <c r="DT32" s="63">
        <f t="shared" si="438"/>
        <v>100</v>
      </c>
      <c r="DW32" s="12" t="s">
        <v>65</v>
      </c>
      <c r="EN32" s="9">
        <f t="shared" si="439"/>
        <v>0</v>
      </c>
      <c r="EP32" s="2">
        <v>50</v>
      </c>
      <c r="EQ32" s="2">
        <v>50</v>
      </c>
      <c r="ES32" s="63">
        <f t="shared" si="440"/>
        <v>0</v>
      </c>
      <c r="EV32" s="12" t="s">
        <v>65</v>
      </c>
      <c r="FM32" s="9">
        <f t="shared" si="441"/>
        <v>0</v>
      </c>
      <c r="FO32" s="2">
        <v>50</v>
      </c>
      <c r="FP32" s="2">
        <v>50</v>
      </c>
      <c r="FR32" s="63">
        <f t="shared" si="442"/>
        <v>0</v>
      </c>
      <c r="FU32" s="12" t="s">
        <v>65</v>
      </c>
      <c r="GL32" s="9">
        <f t="shared" si="443"/>
        <v>0</v>
      </c>
      <c r="GN32" s="2">
        <v>50</v>
      </c>
      <c r="GO32" s="2">
        <v>50</v>
      </c>
      <c r="GQ32" s="63">
        <f t="shared" si="444"/>
        <v>0</v>
      </c>
      <c r="GT32" s="12" t="s">
        <v>65</v>
      </c>
      <c r="HK32" s="9">
        <f t="shared" si="445"/>
        <v>0</v>
      </c>
      <c r="HM32" s="2">
        <v>50</v>
      </c>
      <c r="HN32" s="2">
        <v>50</v>
      </c>
      <c r="HP32" s="63">
        <f t="shared" si="446"/>
        <v>0</v>
      </c>
      <c r="HS32" s="12" t="s">
        <v>65</v>
      </c>
      <c r="IJ32" s="9">
        <f t="shared" si="476"/>
        <v>0</v>
      </c>
      <c r="IL32" s="2">
        <v>50</v>
      </c>
      <c r="IM32" s="2">
        <v>50</v>
      </c>
      <c r="IO32" s="63">
        <f t="shared" si="477"/>
        <v>0</v>
      </c>
      <c r="IR32" s="12" t="s">
        <v>65</v>
      </c>
      <c r="JI32" s="9">
        <f t="shared" si="478"/>
        <v>0</v>
      </c>
      <c r="JK32" s="2">
        <v>50</v>
      </c>
      <c r="JL32" s="2">
        <v>50</v>
      </c>
      <c r="JN32" s="63">
        <f t="shared" si="479"/>
        <v>0</v>
      </c>
      <c r="JQ32" s="12" t="s">
        <v>65</v>
      </c>
      <c r="KH32" s="9">
        <f t="shared" si="480"/>
        <v>0</v>
      </c>
      <c r="KJ32" s="2">
        <v>50</v>
      </c>
      <c r="KK32" s="2">
        <v>50</v>
      </c>
      <c r="KM32" s="63">
        <f t="shared" si="481"/>
        <v>0</v>
      </c>
    </row>
    <row r="33" spans="1:299" ht="14" hidden="1" x14ac:dyDescent="0.35">
      <c r="B33" s="28" t="s">
        <v>45</v>
      </c>
      <c r="C33" s="51">
        <f>SUM(C23:C32)</f>
        <v>4150.7</v>
      </c>
      <c r="D33" s="51">
        <f t="shared" ref="D33:L33" si="483">SUM(D23:D32)</f>
        <v>2103.6</v>
      </c>
      <c r="E33" s="51">
        <f t="shared" si="483"/>
        <v>2047.1</v>
      </c>
      <c r="F33" s="30">
        <f t="shared" si="483"/>
        <v>825.4</v>
      </c>
      <c r="G33" s="125">
        <f>(G23*V23+G24*V24+G25*V25+G26*V26+G27*V27+G28*V28+G29*V29+G30*V30+G31*V31+G32*V32)/V33</f>
        <v>0.17140275356001161</v>
      </c>
      <c r="H33" s="51">
        <f t="shared" si="483"/>
        <v>2463.9</v>
      </c>
      <c r="I33" s="125">
        <f>(I23*V23+I24*V24+I25*V25+I26*V26+I27*V27+I28*V28+I29*V29+I30*V30+I31*V31+I32*V32)/V33</f>
        <v>0.35740654969485613</v>
      </c>
      <c r="J33" s="30">
        <f>SUM(J23:J32)</f>
        <v>0</v>
      </c>
      <c r="K33" s="125">
        <f>(K23*V23+K24*V24+K25*V25+K26*V26+K27*V27+K28*V28+K29*V29+K30*V30+K31*V31+K32*V32)/V33</f>
        <v>0</v>
      </c>
      <c r="L33" s="29">
        <f t="shared" si="483"/>
        <v>0</v>
      </c>
      <c r="M33" s="125">
        <f>(M23*V23+M24*V24+M25*V25+M26*V26+M27*V27+M28*V28+M29*V29+M30*V30+M31*V31+M32*V32)/V33</f>
        <v>0.4711906967451322</v>
      </c>
      <c r="N33" s="122">
        <f>(N23*V23+N24*V24+N25*V25+N26*V26+N27*V27+N28*V28+N29*V29+N30*V30+N31*V31+N32*V32)/V33</f>
        <v>0.4711906967451322</v>
      </c>
      <c r="O33" s="122">
        <f>(O23*V23+O24*V24+O25*V25+O26*V26+O27*V27+O28*V28+O29*V29+O30*V30+O31*V31+O32*V32)/V33</f>
        <v>0.18200446363265993</v>
      </c>
      <c r="P33" s="122">
        <f>(P23*$V$23+P24*$V$24+P25*$V$25+P26*$V$26+P27*$V$27+P28*$V$28+P29*$V$29+P30*$V$30+P31*$V$31+P32*$V$32)/$V$33</f>
        <v>0.16578347500726534</v>
      </c>
      <c r="Q33" s="122">
        <f>(Q23*$V$23+Q24*$V$24+Q25*$V$25+Q26*$V$26+Q27*$V$27+Q28*$V$28+Q29*$V$29+Q30*$V$30+Q31*$V$31+Q32*$V$32)/$V$33</f>
        <v>0</v>
      </c>
      <c r="R33" s="23">
        <f t="shared" ref="R33:W33" si="484">SUM(R23:R32)</f>
        <v>2</v>
      </c>
      <c r="S33" s="52">
        <f t="shared" si="484"/>
        <v>7440</v>
      </c>
      <c r="T33" s="40">
        <f t="shared" si="484"/>
        <v>73019</v>
      </c>
      <c r="U33" s="29">
        <f t="shared" si="484"/>
        <v>592</v>
      </c>
      <c r="V33" s="29">
        <f t="shared" si="484"/>
        <v>592</v>
      </c>
      <c r="W33" s="29">
        <f t="shared" si="484"/>
        <v>300</v>
      </c>
      <c r="AA33" s="28" t="s">
        <v>45</v>
      </c>
      <c r="AB33" s="14">
        <f>SUM(AB23:AB32)</f>
        <v>3529.7</v>
      </c>
      <c r="AC33" s="14">
        <f t="shared" ref="AC33:AK33" si="485">SUM(AC23:AC32)</f>
        <v>1871.2</v>
      </c>
      <c r="AD33" s="14">
        <f t="shared" si="485"/>
        <v>1658.5000000000002</v>
      </c>
      <c r="AE33" s="10">
        <f t="shared" si="485"/>
        <v>934.30000000000007</v>
      </c>
      <c r="AF33" s="125">
        <f>(AF23*$AU$23+AF24*$AU$24+AF25*$AU$25+AF26*$AU$26+AF27*$AU$27+AF28*$AU$28+AF29*$AU$29+AF30*$AU$30+AF31*$AU$31+AF32*$AU$32)/$AU$33</f>
        <v>0.18376516637605347</v>
      </c>
      <c r="AG33" s="14">
        <f t="shared" si="485"/>
        <v>2976</v>
      </c>
      <c r="AH33" s="125">
        <f>(AH23*$AU$23+AH24*$AU$24+AH25*$AU$25+AH26*$AU$26+AH27*$AU$27+AH28*$AU$28+AH29*$AU$29+AH30*$AU$30+AH31*$AU$31+AH32*$AU$32)/$AU$33</f>
        <v>0.41554054054054052</v>
      </c>
      <c r="AI33" s="10">
        <f t="shared" si="485"/>
        <v>0</v>
      </c>
      <c r="AJ33" s="125">
        <f>(AJ23*$AU$23+AJ24*$AU$24+AJ25*$AU$25+AJ26*$AU$26+AJ27*$AU$27+AJ28*$AU$28+AJ29*$AU$29+AJ30*$AU$30+AJ31*$AU$31+AJ32*$AU$32)/$AU$33</f>
        <v>0</v>
      </c>
      <c r="AK33" s="10">
        <f t="shared" si="485"/>
        <v>0</v>
      </c>
      <c r="AL33" s="125">
        <f t="shared" ref="AL33:AP33" si="486">(AL23*$AU$23+AL24*$AU$24+AL25*$AU$25+AL26*$AU$26+AL27*$AU$27+AL28*$AU$28+AL29*$AU$29+AL30*$AU$30+AL31*$AU$31+AL32*$AU$32)/$AU$33</f>
        <v>0.40069429308340593</v>
      </c>
      <c r="AM33" s="125">
        <f t="shared" si="486"/>
        <v>0.40069429308340593</v>
      </c>
      <c r="AN33" s="125">
        <f t="shared" si="486"/>
        <v>0.20030480074222054</v>
      </c>
      <c r="AO33" s="125">
        <f t="shared" si="486"/>
        <v>0.13607735759953501</v>
      </c>
      <c r="AP33" s="125">
        <f t="shared" si="486"/>
        <v>0</v>
      </c>
      <c r="AQ33" s="10">
        <f>SUM(AQ23:AQ32)</f>
        <v>6</v>
      </c>
      <c r="AR33" s="52">
        <f t="shared" ref="AR33" si="487">SUM(AR23:AR32)</f>
        <v>7440</v>
      </c>
      <c r="AS33" s="52">
        <f>SUM(AS23:AS32)</f>
        <v>59935</v>
      </c>
      <c r="AT33" s="29">
        <f>SUM(AT23:AT32)</f>
        <v>592</v>
      </c>
      <c r="AU33" s="29">
        <f>SUM(AU23:AU32)</f>
        <v>592</v>
      </c>
      <c r="AV33" s="29">
        <f>SUM(AV23:AV32)</f>
        <v>250</v>
      </c>
      <c r="AZ33" s="88" t="s">
        <v>45</v>
      </c>
      <c r="BA33" s="89">
        <f>SUM(BA23:BA32)</f>
        <v>3623.5</v>
      </c>
      <c r="BB33" s="89">
        <f t="shared" ref="BB33:BD33" si="488">SUM(BB23:BB32)</f>
        <v>1181.5</v>
      </c>
      <c r="BC33" s="89">
        <f t="shared" si="488"/>
        <v>2442</v>
      </c>
      <c r="BD33" s="87">
        <f t="shared" si="488"/>
        <v>696.5</v>
      </c>
      <c r="BE33" s="126">
        <f>(BE23*$BT$23+BE24*$BT$24+BE25*$BT$25+BE26*$BT$26+BE27*$BT$27+BE28*$BT$28+BE29*$BT$29+BE30*$BT$30+BE31*$BT$31+BE32*$BT$32)/$BT$33</f>
        <v>0.1564592717717718</v>
      </c>
      <c r="BF33" s="89">
        <f t="shared" ref="BF33:BJ33" si="489">SUM(BF23:BF32)</f>
        <v>2880</v>
      </c>
      <c r="BG33" s="126">
        <f>(BG23*$BT$23+BG24*$BT$24+BG25*$BT$25+BG26*$BT$26+BG27*$BT$27+BG28*$BT$28+BG29*$BT$29+BG30*$BT$30+BG31*$BT$31+BG32*$BT$32)/$BT$33</f>
        <v>0.41554054054054052</v>
      </c>
      <c r="BH33" s="91">
        <f t="shared" si="489"/>
        <v>0</v>
      </c>
      <c r="BI33" s="126">
        <f>(BI23*$BT$23+BI24*$BT$24+BI25*$BT$25+BI26*$BT$26+BI27*$BT$27+BI28*$BT$28+BI29*$BT$29+BI30*$BT$30+BI31*$BT$31+BI32*$BT$32)/$BT$33</f>
        <v>0</v>
      </c>
      <c r="BJ33" s="91">
        <f t="shared" si="489"/>
        <v>0</v>
      </c>
      <c r="BK33" s="126">
        <f>(BK23*$BT$23+BK24*$BT$24+BK25*$BT$25+BK26*$BT$26+BK27*$BT$27+BK28*$BT$28+BK29*$BT$29+BK30*$BT$30+BK31*$BT$31+BK32*$BT$32)/$BT$33</f>
        <v>0.42800018768768772</v>
      </c>
      <c r="BL33" s="126">
        <f>(BL23*$BT$23+BL24*$BT$24+BL25*$BT$25+BL26*$BT$26+BL27*$BT$27+BL28*$BT$28+BL29*$BT$29+BL30*$BT$30+BL31*$BT$31+BL32*$BT$32)/$BT$33</f>
        <v>0.42800018768768772</v>
      </c>
      <c r="BM33" s="126">
        <f t="shared" ref="BM33:BO33" si="490">(BM23*$BT$23+BM24*$BT$24+BM25*$BT$25+BM26*$BT$26+BM27*$BT$27+BM28*$BT$28+BM29*$BT$29+BM30*$BT$30+BM31*$BT$31+BM32*$BT$32)/$BT$33</f>
        <v>0.16372214825106185</v>
      </c>
      <c r="BN33" s="126">
        <f t="shared" si="490"/>
        <v>8.8119369369369371E-2</v>
      </c>
      <c r="BO33" s="126">
        <f t="shared" si="490"/>
        <v>0</v>
      </c>
      <c r="BP33" s="92">
        <f t="shared" ref="BP33:BR33" si="491">SUM(BP23:BP32)</f>
        <v>0</v>
      </c>
      <c r="BQ33" s="93">
        <f t="shared" si="491"/>
        <v>7200</v>
      </c>
      <c r="BR33" s="99">
        <f t="shared" si="491"/>
        <v>37560</v>
      </c>
      <c r="BS33" s="87">
        <f>SUM(BS23:BS32)</f>
        <v>592</v>
      </c>
      <c r="BT33" s="87">
        <f t="shared" ref="BT33:BU33" si="492">SUM(BT23:BT32)</f>
        <v>592</v>
      </c>
      <c r="BU33" s="87">
        <f t="shared" si="492"/>
        <v>248</v>
      </c>
      <c r="BY33" s="28" t="s">
        <v>45</v>
      </c>
      <c r="BZ33" s="52">
        <f>SUM(BZ23:BZ32)</f>
        <v>3303.8</v>
      </c>
      <c r="CA33" s="52">
        <f t="shared" ref="CA33:CC33" si="493">SUM(CA23:CA32)</f>
        <v>2015.8000000000002</v>
      </c>
      <c r="CB33" s="14">
        <f t="shared" si="493"/>
        <v>1288</v>
      </c>
      <c r="CC33" s="10">
        <f t="shared" si="493"/>
        <v>1160.2</v>
      </c>
      <c r="CD33" s="111">
        <f>(CD23*$CS23+CD24*$CS24+CD25*$CS25+CD26*$CS26+CD27*$CS27+CD28*$CS28+CD29*$CS29+CD30*$CS30+CD31*$CS31+CD32*$CS32)/$CS33</f>
        <v>0.20940951031676838</v>
      </c>
      <c r="CE33" s="52">
        <f t="shared" ref="CE33:CI33" si="494">SUM(CE23:CE32)</f>
        <v>2976</v>
      </c>
      <c r="CF33" s="111">
        <f>(CF23*$CS23+CF24*$CS24+CF25*$CS25+CF26*$CS26+CF27*$CS27+CF28*$CS28+CF29*$CS29+CF30*$CS30+CF31*$CS31+CF32*$CS32)/$CS33</f>
        <v>0.41554054054054052</v>
      </c>
      <c r="CG33" s="14">
        <f t="shared" si="494"/>
        <v>0</v>
      </c>
      <c r="CH33" s="111">
        <f>(CH23*$CS23+CH24*$CS24+CH25*$CS25+CH26*$CS26+CH27*$CS27+CH28*$CS28+CH29*$CS29+CH30*$CS30+CH31*$CS31+CH32*$CS32)/$CS33</f>
        <v>0</v>
      </c>
      <c r="CI33" s="14">
        <f t="shared" si="494"/>
        <v>0</v>
      </c>
      <c r="CJ33" s="111">
        <f t="shared" ref="CJ33:CN33" si="495">(CJ23*$CS23+CJ24*$CS24+CJ25*$CS25+CJ26*$CS26+CJ27*$CS27+CJ28*$CS28+CJ29*$CS29+CJ30*$CS30+CJ31*$CS31+CJ32*$CS32)/$CS33</f>
        <v>0.37504994914269107</v>
      </c>
      <c r="CK33" s="111">
        <f t="shared" si="495"/>
        <v>0.37504994914269107</v>
      </c>
      <c r="CL33" s="111">
        <f t="shared" si="495"/>
        <v>0.22792474050562928</v>
      </c>
      <c r="CM33" s="111">
        <f t="shared" si="495"/>
        <v>0.14942513077593722</v>
      </c>
      <c r="CN33" s="111">
        <f t="shared" si="495"/>
        <v>0</v>
      </c>
      <c r="CO33" s="32">
        <f t="shared" ref="CO33:CQ33" si="496">SUM(CO23:CO32)</f>
        <v>7</v>
      </c>
      <c r="CP33" s="52">
        <f t="shared" si="496"/>
        <v>7440</v>
      </c>
      <c r="CQ33" s="14">
        <f t="shared" si="496"/>
        <v>65814</v>
      </c>
      <c r="CR33" s="10">
        <f>SUM(CR23:CR32)</f>
        <v>592</v>
      </c>
      <c r="CS33" s="10">
        <f t="shared" ref="CS33:CT33" si="497">SUM(CS23:CS32)</f>
        <v>592</v>
      </c>
      <c r="CT33" s="52">
        <f t="shared" si="497"/>
        <v>250</v>
      </c>
      <c r="CX33" s="28" t="s">
        <v>45</v>
      </c>
      <c r="CY33" s="14">
        <f>SUM(CY23:CY32)</f>
        <v>3221.2999999999997</v>
      </c>
      <c r="CZ33" s="14">
        <f t="shared" ref="CZ33:DB33" si="498">SUM(CZ23:CZ32)</f>
        <v>1845.5</v>
      </c>
      <c r="DA33" s="14">
        <f t="shared" si="498"/>
        <v>1375.8000000000002</v>
      </c>
      <c r="DB33" s="11">
        <f t="shared" si="498"/>
        <v>866.69999999999993</v>
      </c>
      <c r="DC33" s="2">
        <f t="shared" si="45"/>
        <v>120.37499999999999</v>
      </c>
      <c r="DD33" s="14">
        <f t="shared" ref="DD33:DH33" si="499">SUM(DD23:DD32)</f>
        <v>3087</v>
      </c>
      <c r="DE33" s="2">
        <f t="shared" si="46"/>
        <v>428.74999999999994</v>
      </c>
      <c r="DF33" s="14">
        <f t="shared" si="499"/>
        <v>25</v>
      </c>
      <c r="DG33" s="2">
        <f t="shared" si="47"/>
        <v>3.4722222222222223</v>
      </c>
      <c r="DH33" s="14">
        <f t="shared" si="499"/>
        <v>0</v>
      </c>
      <c r="DI33" s="2">
        <f t="shared" si="48"/>
        <v>447.40277777777777</v>
      </c>
      <c r="DJ33" s="2">
        <f t="shared" si="49"/>
        <v>447.40277777777777</v>
      </c>
      <c r="DK33" s="128">
        <f t="shared" si="50"/>
        <v>31.955607993510803</v>
      </c>
      <c r="DL33" s="2">
        <f t="shared" si="51"/>
        <v>14.06226539039039</v>
      </c>
      <c r="DM33" s="111">
        <f t="shared" ref="DM33" si="500">(DM23*$DR23+DM24*$DR24+DM25*$DR25+DM26*$DR26+DM27*$DR27+DM28*$DR28+DM29*$DR29+DM30*$DR30+DM31*$DR31+DM32*$DR32)/$DR33</f>
        <v>0</v>
      </c>
      <c r="DN33" s="32">
        <f t="shared" ref="DN33:DP33" si="501">SUM(DN23:DN32)</f>
        <v>1</v>
      </c>
      <c r="DO33" s="52">
        <f t="shared" si="501"/>
        <v>7200</v>
      </c>
      <c r="DP33" s="14">
        <f t="shared" si="501"/>
        <v>59939</v>
      </c>
      <c r="DQ33" s="29">
        <f>SUM(DQ23:DQ32)</f>
        <v>592</v>
      </c>
      <c r="DR33" s="10">
        <f t="shared" ref="DR33:DS33" si="502">SUM(DR23:DR32)</f>
        <v>592</v>
      </c>
      <c r="DS33" s="32">
        <f t="shared" si="502"/>
        <v>250</v>
      </c>
      <c r="DW33" s="28" t="s">
        <v>45</v>
      </c>
      <c r="DX33" s="14">
        <f>SUM(DX23:DX32)</f>
        <v>0</v>
      </c>
      <c r="DY33" s="14">
        <f t="shared" ref="DY33:EA33" si="503">SUM(DY23:DY32)</f>
        <v>0</v>
      </c>
      <c r="DZ33" s="14">
        <f t="shared" si="503"/>
        <v>0</v>
      </c>
      <c r="EA33" s="10">
        <f t="shared" si="503"/>
        <v>0</v>
      </c>
      <c r="EC33" s="14">
        <f t="shared" ref="EC33" si="504">SUM(EC23:EC32)</f>
        <v>0</v>
      </c>
      <c r="EN33" s="52">
        <f t="shared" ref="EN33" si="505">SUM(EN23:EN32)</f>
        <v>0</v>
      </c>
      <c r="EP33" s="29">
        <f>SUM(EP23:EP32)</f>
        <v>592</v>
      </c>
      <c r="EQ33" s="87">
        <f t="shared" ref="EQ33" si="506">SUM(EQ23:EQ32)</f>
        <v>592</v>
      </c>
      <c r="EV33" s="28" t="s">
        <v>45</v>
      </c>
      <c r="EW33" s="14">
        <f>SUM(EW23:EW32)</f>
        <v>0</v>
      </c>
      <c r="EX33" s="14">
        <f t="shared" ref="EX33:EZ33" si="507">SUM(EX23:EX32)</f>
        <v>0</v>
      </c>
      <c r="EY33" s="14">
        <f t="shared" si="507"/>
        <v>0</v>
      </c>
      <c r="EZ33" s="10">
        <f t="shared" si="507"/>
        <v>0</v>
      </c>
      <c r="FB33" s="14">
        <f t="shared" ref="FB33" si="508">SUM(FB23:FB32)</f>
        <v>0</v>
      </c>
      <c r="FM33" s="52">
        <f t="shared" ref="FM33" si="509">SUM(FM23:FM32)</f>
        <v>0</v>
      </c>
      <c r="FO33" s="29">
        <f>SUM(FO23:FO32)</f>
        <v>592</v>
      </c>
      <c r="FP33" s="87">
        <f t="shared" ref="FP33" si="510">SUM(FP23:FP32)</f>
        <v>592</v>
      </c>
      <c r="FU33" s="28" t="s">
        <v>45</v>
      </c>
      <c r="FV33" s="14">
        <f>SUM(FV23:FV32)</f>
        <v>0</v>
      </c>
      <c r="FW33" s="14">
        <f t="shared" ref="FW33:FY33" si="511">SUM(FW23:FW32)</f>
        <v>0</v>
      </c>
      <c r="FX33" s="14">
        <f t="shared" si="511"/>
        <v>0</v>
      </c>
      <c r="FY33" s="10">
        <f t="shared" si="511"/>
        <v>0</v>
      </c>
      <c r="GA33" s="14">
        <f t="shared" ref="GA33" si="512">SUM(GA23:GA32)</f>
        <v>0</v>
      </c>
      <c r="GL33" s="52">
        <f t="shared" ref="GL33" si="513">SUM(GL23:GL32)</f>
        <v>0</v>
      </c>
      <c r="GN33" s="29">
        <f>SUM(GN23:GN32)</f>
        <v>592</v>
      </c>
      <c r="GO33" s="87">
        <f t="shared" ref="GO33" si="514">SUM(GO23:GO32)</f>
        <v>592</v>
      </c>
      <c r="GT33" s="28" t="s">
        <v>45</v>
      </c>
      <c r="GU33" s="14">
        <f>SUM(GU23:GU32)</f>
        <v>0</v>
      </c>
      <c r="GV33" s="14">
        <f t="shared" ref="GV33:GX33" si="515">SUM(GV23:GV32)</f>
        <v>0</v>
      </c>
      <c r="GW33" s="14">
        <f t="shared" si="515"/>
        <v>0</v>
      </c>
      <c r="GX33" s="10">
        <f t="shared" si="515"/>
        <v>0</v>
      </c>
      <c r="GZ33" s="14">
        <f t="shared" ref="GZ33" si="516">SUM(GZ23:GZ32)</f>
        <v>0</v>
      </c>
      <c r="HK33" s="52">
        <f t="shared" ref="HK33" si="517">SUM(HK23:HK32)</f>
        <v>0</v>
      </c>
      <c r="HM33" s="29">
        <f>SUM(HM23:HM32)</f>
        <v>592</v>
      </c>
      <c r="HN33" s="87">
        <f t="shared" ref="HN33" si="518">SUM(HN23:HN32)</f>
        <v>592</v>
      </c>
      <c r="HS33" s="28" t="s">
        <v>45</v>
      </c>
      <c r="HT33" s="14">
        <f>SUM(HT23:HT32)</f>
        <v>0</v>
      </c>
      <c r="HU33" s="14">
        <f t="shared" ref="HU33:HW33" si="519">SUM(HU23:HU32)</f>
        <v>0</v>
      </c>
      <c r="HV33" s="14">
        <f t="shared" si="519"/>
        <v>0</v>
      </c>
      <c r="HW33" s="10">
        <f t="shared" si="519"/>
        <v>0</v>
      </c>
      <c r="HY33" s="14">
        <f t="shared" ref="HY33" si="520">SUM(HY23:HY32)</f>
        <v>0</v>
      </c>
      <c r="IJ33" s="52">
        <f t="shared" ref="IJ33" si="521">SUM(IJ23:IJ32)</f>
        <v>0</v>
      </c>
      <c r="IL33" s="29">
        <f>SUM(IL23:IL32)</f>
        <v>592</v>
      </c>
      <c r="IM33" s="87">
        <f t="shared" ref="IM33" si="522">SUM(IM23:IM32)</f>
        <v>592</v>
      </c>
      <c r="IR33" s="28" t="s">
        <v>45</v>
      </c>
      <c r="IS33" s="14">
        <f>SUM(IS23:IS32)</f>
        <v>0</v>
      </c>
      <c r="IT33" s="14">
        <f t="shared" ref="IT33:IV33" si="523">SUM(IT23:IT32)</f>
        <v>0</v>
      </c>
      <c r="IU33" s="14">
        <f t="shared" si="523"/>
        <v>0</v>
      </c>
      <c r="IV33" s="10">
        <f t="shared" si="523"/>
        <v>0</v>
      </c>
      <c r="IX33" s="14">
        <f t="shared" ref="IX33" si="524">SUM(IX23:IX32)</f>
        <v>0</v>
      </c>
      <c r="JI33" s="52">
        <f t="shared" ref="JI33" si="525">SUM(JI23:JI32)</f>
        <v>0</v>
      </c>
      <c r="JK33" s="29">
        <f>SUM(JK23:JK32)</f>
        <v>592</v>
      </c>
      <c r="JL33" s="87">
        <f t="shared" ref="JL33" si="526">SUM(JL23:JL32)</f>
        <v>592</v>
      </c>
      <c r="JQ33" s="28" t="s">
        <v>45</v>
      </c>
      <c r="JR33" s="14">
        <f>SUM(JR23:JR32)</f>
        <v>0</v>
      </c>
      <c r="JS33" s="14">
        <f t="shared" ref="JS33:JU33" si="527">SUM(JS23:JS32)</f>
        <v>0</v>
      </c>
      <c r="JT33" s="14">
        <f t="shared" si="527"/>
        <v>0</v>
      </c>
      <c r="JU33" s="10">
        <f t="shared" si="527"/>
        <v>0</v>
      </c>
      <c r="JW33" s="14">
        <f t="shared" ref="JW33" si="528">SUM(JW23:JW32)</f>
        <v>0</v>
      </c>
      <c r="KH33" s="52">
        <f t="shared" ref="KH33" si="529">SUM(KH23:KH32)</f>
        <v>0</v>
      </c>
      <c r="KJ33" s="29">
        <f>SUM(KJ23:KJ32)</f>
        <v>592</v>
      </c>
      <c r="KK33" s="87">
        <f t="shared" ref="KK33" si="530">SUM(KK23:KK32)</f>
        <v>592</v>
      </c>
    </row>
    <row r="34" spans="1:299" ht="14" x14ac:dyDescent="0.35">
      <c r="A34" s="24" t="s">
        <v>47</v>
      </c>
      <c r="B34" s="12" t="s">
        <v>57</v>
      </c>
      <c r="C34" s="19">
        <f t="shared" ref="C34:C36" si="531">$B$4-F34-H34-J34</f>
        <v>504</v>
      </c>
      <c r="D34" s="19">
        <f>$B$4-E34-F34-H34-J34</f>
        <v>128.60000000000002</v>
      </c>
      <c r="E34" s="19">
        <v>375.4</v>
      </c>
      <c r="F34" s="2">
        <v>240</v>
      </c>
      <c r="G34" s="110">
        <f t="shared" si="398"/>
        <v>0.32258064516129031</v>
      </c>
      <c r="H34" s="2">
        <v>0</v>
      </c>
      <c r="I34" s="110">
        <f>H34/$B$4</f>
        <v>0</v>
      </c>
      <c r="J34" s="19">
        <v>0</v>
      </c>
      <c r="K34" s="110">
        <f>J34/$B$4</f>
        <v>0</v>
      </c>
      <c r="L34" s="2">
        <v>0</v>
      </c>
      <c r="M34" s="110">
        <f>C34/$B$4</f>
        <v>0.67741935483870963</v>
      </c>
      <c r="N34" s="110">
        <f t="shared" si="401"/>
        <v>0.67741935483870963</v>
      </c>
      <c r="O34" s="124">
        <f>IF((AND(D34=0,F34=0)),0,(F34+L34)/(D34+F34+L34))</f>
        <v>0.65111231687466087</v>
      </c>
      <c r="P34" s="110">
        <f>T34/($B$4*V34)</f>
        <v>0.14701740911418332</v>
      </c>
      <c r="Q34" s="110">
        <f>L34/$B$4</f>
        <v>0</v>
      </c>
      <c r="R34" s="9">
        <v>0</v>
      </c>
      <c r="S34" s="9">
        <f>SUM(D34,E34,F34,H34,J34)</f>
        <v>744</v>
      </c>
      <c r="T34" s="38">
        <v>2297</v>
      </c>
      <c r="U34" s="2">
        <v>21</v>
      </c>
      <c r="V34" s="2">
        <v>21</v>
      </c>
      <c r="W34" s="2">
        <v>18</v>
      </c>
      <c r="X34" s="63">
        <f>SUM(G34,I34,K34,N34,Q34)</f>
        <v>1</v>
      </c>
      <c r="Z34" s="24" t="s">
        <v>47</v>
      </c>
      <c r="AA34" s="12" t="s">
        <v>57</v>
      </c>
      <c r="AB34" s="19">
        <f>$AA$4-AE34-AG34-AI34</f>
        <v>0</v>
      </c>
      <c r="AC34" s="19">
        <f>$AA$4-AD34-AE34-AG34-AI34</f>
        <v>0</v>
      </c>
      <c r="AD34" s="2">
        <v>0</v>
      </c>
      <c r="AE34" s="2">
        <v>744</v>
      </c>
      <c r="AF34" s="110">
        <f t="shared" si="408"/>
        <v>1</v>
      </c>
      <c r="AG34" s="2">
        <v>0</v>
      </c>
      <c r="AH34" s="110">
        <f t="shared" si="409"/>
        <v>0</v>
      </c>
      <c r="AI34" s="2">
        <v>0</v>
      </c>
      <c r="AJ34" s="110">
        <f t="shared" si="410"/>
        <v>0</v>
      </c>
      <c r="AK34" s="2">
        <v>0</v>
      </c>
      <c r="AL34" s="110">
        <f t="shared" ref="AL34:AL36" si="532">AB34/$AA$4</f>
        <v>0</v>
      </c>
      <c r="AM34" s="110">
        <f t="shared" ref="AM34:AM36" si="533">(AB34-AK34)/$AA$4</f>
        <v>0</v>
      </c>
      <c r="AN34" s="124">
        <f t="shared" ref="AN34:AN36" si="534">IF((AND(AC34=0,AE34=0)),0,(AE34+AK34)/(AC34+AE34+AK34))</f>
        <v>1</v>
      </c>
      <c r="AO34" s="110">
        <f t="shared" ref="AO34:AO36" si="535">AS34/($AA$4*AU34)</f>
        <v>0</v>
      </c>
      <c r="AP34" s="110">
        <f t="shared" ref="AP34:AP36" si="536">AK34/$AA$4</f>
        <v>0</v>
      </c>
      <c r="AQ34" s="2">
        <v>0</v>
      </c>
      <c r="AR34" s="9">
        <f t="shared" si="416"/>
        <v>744</v>
      </c>
      <c r="AS34" s="2">
        <v>0</v>
      </c>
      <c r="AT34" s="2">
        <v>21</v>
      </c>
      <c r="AU34" s="2">
        <v>21</v>
      </c>
      <c r="AV34" s="2">
        <v>0</v>
      </c>
      <c r="AW34" s="63">
        <f>SUM(AF34,AH34,AJ34,AM34,AP34)</f>
        <v>1</v>
      </c>
      <c r="AY34" s="24" t="s">
        <v>47</v>
      </c>
      <c r="AZ34" s="12" t="s">
        <v>57</v>
      </c>
      <c r="BA34" s="2">
        <f>$AZ$4-BD34-BF34-BH34</f>
        <v>0</v>
      </c>
      <c r="BB34" s="2">
        <f>$AZ$4-BC34-BD34-BF34-BH34</f>
        <v>0</v>
      </c>
      <c r="BC34" s="2">
        <f>'[37]UNIT DATA'!L2</f>
        <v>0</v>
      </c>
      <c r="BD34" s="2">
        <f>'[37]UNIT DATA'!M2</f>
        <v>720</v>
      </c>
      <c r="BE34" s="110">
        <f>BD34/$AZ$4</f>
        <v>1</v>
      </c>
      <c r="BF34" s="2">
        <f>'[37]UNIT DATA'!$N2</f>
        <v>0</v>
      </c>
      <c r="BG34" s="110">
        <f>BF34/$AZ$4</f>
        <v>0</v>
      </c>
      <c r="BH34" s="2">
        <f>'[37]UNIT DATA'!$O2</f>
        <v>0</v>
      </c>
      <c r="BI34" s="110">
        <f>BH34/$AZ$4</f>
        <v>0</v>
      </c>
      <c r="BJ34" s="2">
        <f>'[37]UNIT DATA'!$P2</f>
        <v>0</v>
      </c>
      <c r="BK34" s="110">
        <f>BA34/$AZ$4</f>
        <v>0</v>
      </c>
      <c r="BL34" s="110">
        <f>(BA34-BJ34)/$AZ$4</f>
        <v>0</v>
      </c>
      <c r="BM34" s="124">
        <f>IF((AND(BB34=0,BD34=0)),0,(BD34+BJ34)/(BB34+BD34+BJ34))</f>
        <v>1</v>
      </c>
      <c r="BN34" s="110">
        <f>BR34/($AZ$4*BT34)</f>
        <v>0</v>
      </c>
      <c r="BO34" s="110">
        <f>BJ34/$AZ$4</f>
        <v>0</v>
      </c>
      <c r="BP34" s="2">
        <f>'[37]UNIT DATA'!Q2</f>
        <v>0</v>
      </c>
      <c r="BQ34" s="9">
        <f t="shared" si="422"/>
        <v>720</v>
      </c>
      <c r="BR34" s="27">
        <f>'[37]UNIT DATA'!F2</f>
        <v>0</v>
      </c>
      <c r="BS34" s="2">
        <v>21</v>
      </c>
      <c r="BT34" s="2">
        <v>21</v>
      </c>
      <c r="BU34" s="2">
        <f>'[37]UNIT DATA'!E2</f>
        <v>0</v>
      </c>
      <c r="BV34" s="63">
        <f>SUM(BE34,BG34,BI34,BL34,BO34)</f>
        <v>1</v>
      </c>
      <c r="BX34" s="24" t="s">
        <v>47</v>
      </c>
      <c r="BY34" s="12" t="s">
        <v>57</v>
      </c>
      <c r="BZ34" s="2">
        <f>$BY$4-CC34-CE34-CG34</f>
        <v>0</v>
      </c>
      <c r="CA34" s="2">
        <f>$BY$4-CB34-CC34-CE34-CG34</f>
        <v>0</v>
      </c>
      <c r="CB34" s="2">
        <f>'[38]UNIT DATA'!$L2</f>
        <v>0</v>
      </c>
      <c r="CC34" s="2">
        <f>'[38]UNIT DATA'!$M2</f>
        <v>744</v>
      </c>
      <c r="CD34" s="110">
        <f>CC34/$BY$4</f>
        <v>1</v>
      </c>
      <c r="CE34" s="2">
        <f>'[38]UNIT DATA'!$N2</f>
        <v>0</v>
      </c>
      <c r="CF34" s="110">
        <f>CE34/$BY$4</f>
        <v>0</v>
      </c>
      <c r="CG34" s="2">
        <f>'[38]UNIT DATA'!$O2</f>
        <v>0</v>
      </c>
      <c r="CH34" s="110">
        <f>CG34/$BY$4</f>
        <v>0</v>
      </c>
      <c r="CI34" s="2">
        <f>'[38]UNIT DATA'!$P2</f>
        <v>0</v>
      </c>
      <c r="CJ34" s="110">
        <f>BZ34/$BY$4</f>
        <v>0</v>
      </c>
      <c r="CK34" s="110">
        <f>(BZ34-CI34)/$BY$4</f>
        <v>0</v>
      </c>
      <c r="CL34" s="124">
        <f>IF((AND(CA34=0,CC34=0)),0,(CC34+CI34)/(CA34+CC34+CI34))</f>
        <v>1</v>
      </c>
      <c r="CM34" s="110">
        <f>CQ34/($BY$4*CS34)</f>
        <v>0</v>
      </c>
      <c r="CN34" s="110">
        <f>CI34/$BY$4</f>
        <v>0</v>
      </c>
      <c r="CO34" s="2">
        <f>'[38]UNIT DATA'!$Q2</f>
        <v>0</v>
      </c>
      <c r="CP34" s="9">
        <f t="shared" si="432"/>
        <v>744</v>
      </c>
      <c r="CQ34" s="2">
        <f>'[38]UNIT DATA'!$F2</f>
        <v>0</v>
      </c>
      <c r="CR34" s="2">
        <v>21</v>
      </c>
      <c r="CS34" s="2">
        <v>21</v>
      </c>
      <c r="CT34" s="2">
        <f>'[38]UNIT DATA'!$E2</f>
        <v>0</v>
      </c>
      <c r="CU34" s="63">
        <f>SUM(CD34,CF34,CH34,CK34,CN34)</f>
        <v>1</v>
      </c>
      <c r="CW34" s="24" t="s">
        <v>47</v>
      </c>
      <c r="CX34" s="12" t="s">
        <v>57</v>
      </c>
      <c r="CY34" s="2">
        <f>$CX$4-DB34-DD34-DF34</f>
        <v>0</v>
      </c>
      <c r="CZ34" s="2">
        <f>$CX$4-DA34-DB34-DD34-DF34</f>
        <v>0</v>
      </c>
      <c r="DA34" s="2">
        <f>'[25]UNIT DATA'!L2</f>
        <v>0</v>
      </c>
      <c r="DB34" s="2">
        <f>'[25]UNIT DATA'!M2</f>
        <v>720</v>
      </c>
      <c r="DC34" s="2">
        <f t="shared" si="45"/>
        <v>100</v>
      </c>
      <c r="DD34" s="2">
        <f>'[25]UNIT DATA'!$N2</f>
        <v>0</v>
      </c>
      <c r="DE34" s="2">
        <f t="shared" si="46"/>
        <v>0</v>
      </c>
      <c r="DF34" s="2">
        <f>'[25]UNIT DATA'!$O2</f>
        <v>0</v>
      </c>
      <c r="DG34" s="2">
        <f t="shared" si="47"/>
        <v>0</v>
      </c>
      <c r="DH34" s="2">
        <f>'[25]UNIT DATA'!$P2</f>
        <v>0</v>
      </c>
      <c r="DI34" s="2">
        <f t="shared" si="48"/>
        <v>0</v>
      </c>
      <c r="DJ34" s="2">
        <f t="shared" si="49"/>
        <v>0</v>
      </c>
      <c r="DK34" s="128">
        <f t="shared" si="50"/>
        <v>100</v>
      </c>
      <c r="DL34" s="2">
        <f t="shared" si="51"/>
        <v>0</v>
      </c>
      <c r="DM34" s="110">
        <f>DH34/$CX$4</f>
        <v>0</v>
      </c>
      <c r="DN34" s="2">
        <f>'[25]UNIT DATA'!$Q2</f>
        <v>0</v>
      </c>
      <c r="DO34" s="9">
        <f t="shared" si="437"/>
        <v>720</v>
      </c>
      <c r="DP34" s="2">
        <f>'[25]UNIT DATA'!$F2</f>
        <v>0</v>
      </c>
      <c r="DQ34" s="2">
        <v>21</v>
      </c>
      <c r="DR34" s="2">
        <v>21</v>
      </c>
      <c r="DS34" s="2">
        <f>'[25]UNIT DATA'!$E2</f>
        <v>0</v>
      </c>
      <c r="DT34" s="63">
        <f>SUM(DC34,DE34,DG34,DJ34,DM34)</f>
        <v>100</v>
      </c>
      <c r="DV34" s="24" t="s">
        <v>47</v>
      </c>
      <c r="DW34" s="12" t="s">
        <v>57</v>
      </c>
      <c r="EN34" s="9">
        <f t="shared" si="439"/>
        <v>0</v>
      </c>
      <c r="EP34" s="2">
        <v>21</v>
      </c>
      <c r="EQ34" s="2">
        <v>21</v>
      </c>
      <c r="ES34" s="63">
        <f>SUM(EB34,ED34,EF34,EI34,EL34)</f>
        <v>0</v>
      </c>
      <c r="EU34" s="24" t="s">
        <v>47</v>
      </c>
      <c r="EV34" s="12" t="s">
        <v>57</v>
      </c>
      <c r="FM34" s="9">
        <f t="shared" si="441"/>
        <v>0</v>
      </c>
      <c r="FO34" s="2">
        <v>21</v>
      </c>
      <c r="FP34" s="2">
        <v>21</v>
      </c>
      <c r="FR34" s="63">
        <f>SUM(FA34,FC34,FE34,FH34,FK34)</f>
        <v>0</v>
      </c>
      <c r="FT34" s="24" t="s">
        <v>47</v>
      </c>
      <c r="FU34" s="12" t="s">
        <v>57</v>
      </c>
      <c r="GL34" s="9">
        <f t="shared" si="443"/>
        <v>0</v>
      </c>
      <c r="GN34" s="2">
        <v>21</v>
      </c>
      <c r="GO34" s="2">
        <v>21</v>
      </c>
      <c r="GQ34" s="63">
        <f>SUM(FZ34,GB34,GD34,GG34,GJ34)</f>
        <v>0</v>
      </c>
      <c r="GS34" s="24" t="s">
        <v>47</v>
      </c>
      <c r="GT34" s="12" t="s">
        <v>57</v>
      </c>
      <c r="HK34" s="9">
        <f t="shared" si="445"/>
        <v>0</v>
      </c>
      <c r="HM34" s="2">
        <v>21</v>
      </c>
      <c r="HN34" s="2">
        <v>21</v>
      </c>
      <c r="HP34" s="63">
        <f>SUM(GY34,HA34,HC34,HF34,HI34)</f>
        <v>0</v>
      </c>
      <c r="HR34" s="24" t="s">
        <v>47</v>
      </c>
      <c r="HS34" s="12" t="s">
        <v>57</v>
      </c>
      <c r="IJ34" s="9">
        <f t="shared" ref="IJ34:IJ36" si="537">SUM(HU34,HV34,HW34,HY34,IA34)</f>
        <v>0</v>
      </c>
      <c r="IL34" s="2">
        <v>21</v>
      </c>
      <c r="IM34" s="2">
        <v>21</v>
      </c>
      <c r="IO34" s="63">
        <f>SUM(HX34,HZ34,IB34,IE34,IH34)</f>
        <v>0</v>
      </c>
      <c r="IQ34" s="24" t="s">
        <v>47</v>
      </c>
      <c r="IR34" s="12" t="s">
        <v>57</v>
      </c>
      <c r="JI34" s="9">
        <f t="shared" ref="JI34:JI36" si="538">SUM(IT34,IU34,IV34,IX34,IZ34)</f>
        <v>0</v>
      </c>
      <c r="JK34" s="2">
        <v>21</v>
      </c>
      <c r="JL34" s="2">
        <v>21</v>
      </c>
      <c r="JN34" s="63">
        <f>SUM(IW34,IY34,JA34,JD34,JG34)</f>
        <v>0</v>
      </c>
      <c r="JP34" s="24" t="s">
        <v>47</v>
      </c>
      <c r="JQ34" s="12" t="s">
        <v>57</v>
      </c>
      <c r="KH34" s="9">
        <f t="shared" ref="KH34:KH36" si="539">SUM(JS34,JT34,JU34,JW34,JY34)</f>
        <v>0</v>
      </c>
      <c r="KJ34" s="2">
        <v>21</v>
      </c>
      <c r="KK34" s="2">
        <v>21</v>
      </c>
      <c r="KM34" s="63">
        <f>SUM(JV34,JX34,JZ34,KC34,KF34)</f>
        <v>0</v>
      </c>
    </row>
    <row r="35" spans="1:299" ht="14" x14ac:dyDescent="0.35">
      <c r="A35" s="24" t="s">
        <v>49</v>
      </c>
      <c r="B35" s="12" t="s">
        <v>58</v>
      </c>
      <c r="C35" s="137">
        <f t="shared" si="531"/>
        <v>744</v>
      </c>
      <c r="D35" s="137">
        <f>$B$4-E35-F35-H35-J35</f>
        <v>213.39999999999998</v>
      </c>
      <c r="E35" s="137">
        <v>530.6</v>
      </c>
      <c r="F35" s="138">
        <v>0</v>
      </c>
      <c r="G35" s="139">
        <f t="shared" si="398"/>
        <v>0</v>
      </c>
      <c r="H35" s="138">
        <v>0</v>
      </c>
      <c r="I35" s="139">
        <f t="shared" ref="I35" si="540">H35/$B$4</f>
        <v>0</v>
      </c>
      <c r="J35" s="137">
        <v>0</v>
      </c>
      <c r="K35" s="139">
        <f t="shared" ref="K35" si="541">J35/$B$4</f>
        <v>0</v>
      </c>
      <c r="L35" s="138">
        <v>0</v>
      </c>
      <c r="M35" s="139">
        <f>C35/$B$4</f>
        <v>1</v>
      </c>
      <c r="N35" s="139">
        <f t="shared" si="401"/>
        <v>1</v>
      </c>
      <c r="O35" s="139">
        <f t="shared" ref="O35:O42" si="542">IF((AND(D35=0,F35=0)),0,(F35+L35)/(D35+F35+L35))</f>
        <v>0</v>
      </c>
      <c r="P35" s="139">
        <f t="shared" ref="P35:P42" si="543">T35/($B$4*V35)</f>
        <v>0.2459037378392217</v>
      </c>
      <c r="Q35" s="110">
        <f t="shared" ref="Q35:Q36" si="544">L35/$B$4</f>
        <v>0</v>
      </c>
      <c r="R35" s="9">
        <v>0</v>
      </c>
      <c r="S35" s="9">
        <f t="shared" ref="S35:S36" si="545">SUM(D35,E35,F35,H35,J35)</f>
        <v>744</v>
      </c>
      <c r="T35" s="38">
        <v>3842</v>
      </c>
      <c r="U35" s="2">
        <v>21</v>
      </c>
      <c r="V35" s="2">
        <v>21</v>
      </c>
      <c r="W35" s="2">
        <v>18</v>
      </c>
      <c r="X35" s="63">
        <f t="shared" ref="X35:X36" si="546">SUM(G35,I35,K35,N35,Q35)</f>
        <v>1</v>
      </c>
      <c r="Z35" s="24" t="s">
        <v>49</v>
      </c>
      <c r="AA35" s="12" t="s">
        <v>58</v>
      </c>
      <c r="AB35" s="19">
        <f t="shared" ref="AB35:AB36" si="547">$AA$4-AE35-AG35-AI35</f>
        <v>744</v>
      </c>
      <c r="AC35" s="19">
        <f>$AA$4-AD35-AE35-AG35-AI35</f>
        <v>180.76</v>
      </c>
      <c r="AD35" s="2">
        <v>563.24</v>
      </c>
      <c r="AE35" s="2">
        <v>0</v>
      </c>
      <c r="AF35" s="110">
        <f t="shared" si="408"/>
        <v>0</v>
      </c>
      <c r="AG35" s="2">
        <v>0</v>
      </c>
      <c r="AH35" s="110">
        <f t="shared" si="409"/>
        <v>0</v>
      </c>
      <c r="AI35" s="2">
        <v>0</v>
      </c>
      <c r="AJ35" s="110">
        <f t="shared" si="410"/>
        <v>0</v>
      </c>
      <c r="AK35" s="2">
        <v>0</v>
      </c>
      <c r="AL35" s="110">
        <f t="shared" si="532"/>
        <v>1</v>
      </c>
      <c r="AM35" s="110">
        <f t="shared" si="533"/>
        <v>1</v>
      </c>
      <c r="AN35" s="124">
        <f t="shared" si="534"/>
        <v>0</v>
      </c>
      <c r="AO35" s="110">
        <f t="shared" si="535"/>
        <v>0.24846390168970814</v>
      </c>
      <c r="AP35" s="110">
        <f t="shared" si="536"/>
        <v>0</v>
      </c>
      <c r="AQ35" s="2">
        <v>0</v>
      </c>
      <c r="AR35" s="9">
        <f t="shared" si="416"/>
        <v>744</v>
      </c>
      <c r="AS35" s="13">
        <v>3882</v>
      </c>
      <c r="AT35" s="2">
        <v>21</v>
      </c>
      <c r="AU35" s="2">
        <v>21</v>
      </c>
      <c r="AV35" s="2">
        <v>21</v>
      </c>
      <c r="AW35" s="63">
        <f t="shared" ref="AW35:AW36" si="548">SUM(AF35,AH35,AJ35,AM35,AP35)</f>
        <v>1</v>
      </c>
      <c r="AY35" s="24" t="s">
        <v>49</v>
      </c>
      <c r="AZ35" s="12" t="s">
        <v>58</v>
      </c>
      <c r="BA35" s="2">
        <f t="shared" ref="BA35:BA36" si="549">$AZ$4-BD35-BF35-BH35</f>
        <v>717.2</v>
      </c>
      <c r="BB35" s="2">
        <f t="shared" ref="BB35:BB36" si="550">$AZ$4-BC35-BD35-BF35-BH35</f>
        <v>107.60000000000009</v>
      </c>
      <c r="BC35" s="2">
        <f>'[37]UNIT DATA'!L3</f>
        <v>609.59999999999991</v>
      </c>
      <c r="BD35" s="2">
        <f>'[37]UNIT DATA'!M3</f>
        <v>2.8</v>
      </c>
      <c r="BE35" s="110">
        <f t="shared" ref="BE35:BE36" si="551">BD35/$AZ$4</f>
        <v>3.8888888888888888E-3</v>
      </c>
      <c r="BF35" s="2">
        <f>'[37]UNIT DATA'!$N3</f>
        <v>0</v>
      </c>
      <c r="BG35" s="110">
        <f t="shared" ref="BG35:BG36" si="552">BF35/$AZ$4</f>
        <v>0</v>
      </c>
      <c r="BH35" s="2">
        <f>'[37]UNIT DATA'!$O3</f>
        <v>0</v>
      </c>
      <c r="BI35" s="110">
        <f t="shared" ref="BI35:BI36" si="553">BH35/$AZ$4</f>
        <v>0</v>
      </c>
      <c r="BJ35" s="2">
        <f>'[37]UNIT DATA'!$P3</f>
        <v>0</v>
      </c>
      <c r="BK35" s="110">
        <f>BA35/$AZ$4</f>
        <v>0.99611111111111117</v>
      </c>
      <c r="BL35" s="110">
        <f>(BA35-BJ35)/$AZ$4</f>
        <v>0.99611111111111117</v>
      </c>
      <c r="BM35" s="124">
        <f t="shared" ref="BM35:BM36" si="554">IF((AND(BB35=0,BD35=0)),0,(BD35+BJ35)/(BB35+BD35+BJ35))</f>
        <v>2.5362318840579687E-2</v>
      </c>
      <c r="BN35" s="110">
        <f>BR35/($AZ$4*BT35)</f>
        <v>0.13042328042328041</v>
      </c>
      <c r="BO35" s="110">
        <f>BJ35/$AZ$4</f>
        <v>0</v>
      </c>
      <c r="BP35" s="2">
        <f>'[37]UNIT DATA'!Q3</f>
        <v>1</v>
      </c>
      <c r="BQ35" s="9">
        <f t="shared" si="422"/>
        <v>720</v>
      </c>
      <c r="BR35" s="39">
        <f>'[37]UNIT DATA'!F3</f>
        <v>1972</v>
      </c>
      <c r="BS35" s="2">
        <v>21</v>
      </c>
      <c r="BT35" s="2">
        <v>21</v>
      </c>
      <c r="BU35" s="9">
        <f>'[37]UNIT DATA'!E3</f>
        <v>18.361266294227182</v>
      </c>
      <c r="BV35" s="63">
        <f t="shared" ref="BV35:BV36" si="555">SUM(BE35,BG35,BI35,BL35,BO35)</f>
        <v>1</v>
      </c>
      <c r="BX35" s="24" t="s">
        <v>49</v>
      </c>
      <c r="BY35" s="12" t="s">
        <v>58</v>
      </c>
      <c r="BZ35" s="2">
        <f t="shared" ref="BZ35:BZ36" si="556">$BY$4-CC35-CE35-CG35</f>
        <v>744</v>
      </c>
      <c r="CA35" s="2">
        <f t="shared" ref="CA35:CA36" si="557">$BY$4-CB35-CC35-CE35-CG35</f>
        <v>275.3</v>
      </c>
      <c r="CB35" s="2">
        <f>'[38]UNIT DATA'!$L3</f>
        <v>468.7</v>
      </c>
      <c r="CC35" s="2">
        <f>'[38]UNIT DATA'!$M3</f>
        <v>0</v>
      </c>
      <c r="CD35" s="110">
        <f t="shared" ref="CD35:CH36" si="558">CC35/$BY$4</f>
        <v>0</v>
      </c>
      <c r="CE35" s="2">
        <f>'[38]UNIT DATA'!$N3</f>
        <v>0</v>
      </c>
      <c r="CF35" s="110">
        <f t="shared" si="558"/>
        <v>0</v>
      </c>
      <c r="CG35" s="2">
        <f>'[38]UNIT DATA'!$O3</f>
        <v>0</v>
      </c>
      <c r="CH35" s="110">
        <f t="shared" si="558"/>
        <v>0</v>
      </c>
      <c r="CI35" s="2">
        <f>'[38]UNIT DATA'!$P3</f>
        <v>0</v>
      </c>
      <c r="CJ35" s="110">
        <f t="shared" ref="CJ35:CJ36" si="559">BZ35/$BY$4</f>
        <v>1</v>
      </c>
      <c r="CK35" s="110">
        <f t="shared" ref="CK35:CK36" si="560">(BZ35-CI35)/$BY$4</f>
        <v>1</v>
      </c>
      <c r="CL35" s="110">
        <f t="shared" ref="CL35:CL36" si="561">IF((AND(CA35=0,CC35=0)),0,(CC35+CI35)/(CA35+CC35+CI35))</f>
        <v>0</v>
      </c>
      <c r="CM35" s="110">
        <f t="shared" ref="CM35:CM36" si="562">CQ35/($BY$4*CS35)</f>
        <v>0.33122119815668205</v>
      </c>
      <c r="CN35" s="110">
        <f t="shared" ref="CN35:CN36" si="563">CI35/$BY$4</f>
        <v>0</v>
      </c>
      <c r="CO35" s="2">
        <f>'[38]UNIT DATA'!$Q3</f>
        <v>0</v>
      </c>
      <c r="CP35" s="9">
        <f t="shared" si="432"/>
        <v>744</v>
      </c>
      <c r="CQ35" s="2">
        <f>'[38]UNIT DATA'!$F3</f>
        <v>5175</v>
      </c>
      <c r="CR35" s="2">
        <v>21</v>
      </c>
      <c r="CS35" s="2">
        <v>21</v>
      </c>
      <c r="CT35" s="2">
        <f>'[38]UNIT DATA'!$E3</f>
        <v>19</v>
      </c>
      <c r="CU35" s="63">
        <f t="shared" ref="CU35:CU36" si="564">SUM(CD35,CF35,CH35,CK35,CN35)</f>
        <v>1</v>
      </c>
      <c r="CW35" s="24" t="s">
        <v>49</v>
      </c>
      <c r="CX35" s="12" t="s">
        <v>58</v>
      </c>
      <c r="CY35" s="2">
        <f t="shared" ref="CY35:CY36" si="565">$CX$4-DB35-DD35-DF35</f>
        <v>698.5</v>
      </c>
      <c r="CZ35" s="2">
        <f t="shared" ref="CZ35:CZ36" si="566">$CX$4-DA35-DB35-DD35-DF35</f>
        <v>205.3</v>
      </c>
      <c r="DA35" s="2">
        <f>'[25]UNIT DATA'!L3</f>
        <v>493.2</v>
      </c>
      <c r="DB35" s="19">
        <f>'[25]UNIT DATA'!M3</f>
        <v>21.5</v>
      </c>
      <c r="DC35" s="2">
        <f t="shared" si="45"/>
        <v>2.9861111111111112</v>
      </c>
      <c r="DD35" s="2">
        <f>'[25]UNIT DATA'!$N3</f>
        <v>0</v>
      </c>
      <c r="DE35" s="2">
        <f t="shared" si="46"/>
        <v>0</v>
      </c>
      <c r="DF35" s="2">
        <f>'[25]UNIT DATA'!$O3</f>
        <v>0</v>
      </c>
      <c r="DG35" s="2">
        <f t="shared" si="47"/>
        <v>0</v>
      </c>
      <c r="DH35" s="2">
        <f>'[25]UNIT DATA'!$P3</f>
        <v>0</v>
      </c>
      <c r="DI35" s="2">
        <f t="shared" si="48"/>
        <v>97.013888888888886</v>
      </c>
      <c r="DJ35" s="2">
        <f t="shared" si="49"/>
        <v>97.013888888888886</v>
      </c>
      <c r="DK35" s="128">
        <f t="shared" si="50"/>
        <v>9.4797178130511455</v>
      </c>
      <c r="DL35" s="2">
        <f t="shared" si="51"/>
        <v>25.67460317460317</v>
      </c>
      <c r="DM35" s="110">
        <f t="shared" ref="DM35:DM36" si="567">DH35/$CX$4</f>
        <v>0</v>
      </c>
      <c r="DN35" s="2">
        <f>'[25]UNIT DATA'!$Q3</f>
        <v>1</v>
      </c>
      <c r="DO35" s="9">
        <f t="shared" si="437"/>
        <v>720</v>
      </c>
      <c r="DP35" s="2">
        <f>'[25]UNIT DATA'!$F3</f>
        <v>3882</v>
      </c>
      <c r="DQ35" s="2">
        <v>21</v>
      </c>
      <c r="DR35" s="2">
        <v>21</v>
      </c>
      <c r="DS35" s="2">
        <f>'[25]UNIT DATA'!$E3</f>
        <v>19</v>
      </c>
      <c r="DT35" s="63">
        <f t="shared" ref="DT35:DT36" si="568">SUM(DC35,DE35,DG35,DJ35,DM35)</f>
        <v>100</v>
      </c>
      <c r="DV35" s="24" t="s">
        <v>49</v>
      </c>
      <c r="DW35" s="12" t="s">
        <v>58</v>
      </c>
      <c r="EN35" s="9">
        <f t="shared" si="439"/>
        <v>0</v>
      </c>
      <c r="EP35" s="2">
        <v>21</v>
      </c>
      <c r="EQ35" s="2">
        <v>21</v>
      </c>
      <c r="ES35" s="63">
        <f t="shared" ref="ES35:ES36" si="569">SUM(EB35,ED35,EF35,EI35,EL35)</f>
        <v>0</v>
      </c>
      <c r="EU35" s="24" t="s">
        <v>49</v>
      </c>
      <c r="EV35" s="12" t="s">
        <v>58</v>
      </c>
      <c r="FM35" s="9">
        <f t="shared" si="441"/>
        <v>0</v>
      </c>
      <c r="FO35" s="2">
        <v>21</v>
      </c>
      <c r="FP35" s="2">
        <v>21</v>
      </c>
      <c r="FR35" s="63">
        <f t="shared" ref="FR35:FR36" si="570">SUM(FA35,FC35,FE35,FH35,FK35)</f>
        <v>0</v>
      </c>
      <c r="FT35" s="24" t="s">
        <v>49</v>
      </c>
      <c r="FU35" s="12" t="s">
        <v>58</v>
      </c>
      <c r="GL35" s="9">
        <f t="shared" si="443"/>
        <v>0</v>
      </c>
      <c r="GN35" s="2">
        <v>21</v>
      </c>
      <c r="GO35" s="2">
        <v>21</v>
      </c>
      <c r="GQ35" s="63">
        <f t="shared" ref="GQ35:GQ36" si="571">SUM(FZ35,GB35,GD35,GG35,GJ35)</f>
        <v>0</v>
      </c>
      <c r="GS35" s="24" t="s">
        <v>49</v>
      </c>
      <c r="GT35" s="12" t="s">
        <v>58</v>
      </c>
      <c r="HK35" s="9">
        <f t="shared" si="445"/>
        <v>0</v>
      </c>
      <c r="HM35" s="2">
        <v>21</v>
      </c>
      <c r="HN35" s="2">
        <v>21</v>
      </c>
      <c r="HP35" s="63">
        <f t="shared" ref="HP35:HP36" si="572">SUM(GY35,HA35,HC35,HF35,HI35)</f>
        <v>0</v>
      </c>
      <c r="HR35" s="24" t="s">
        <v>49</v>
      </c>
      <c r="HS35" s="12" t="s">
        <v>58</v>
      </c>
      <c r="IJ35" s="9">
        <f t="shared" si="537"/>
        <v>0</v>
      </c>
      <c r="IL35" s="2">
        <v>21</v>
      </c>
      <c r="IM35" s="2">
        <v>21</v>
      </c>
      <c r="IO35" s="63">
        <f t="shared" ref="IO35:IO36" si="573">SUM(HX35,HZ35,IB35,IE35,IH35)</f>
        <v>0</v>
      </c>
      <c r="IQ35" s="24" t="s">
        <v>49</v>
      </c>
      <c r="IR35" s="12" t="s">
        <v>58</v>
      </c>
      <c r="JI35" s="9">
        <f t="shared" si="538"/>
        <v>0</v>
      </c>
      <c r="JK35" s="2">
        <v>21</v>
      </c>
      <c r="JL35" s="2">
        <v>21</v>
      </c>
      <c r="JN35" s="63">
        <f t="shared" ref="JN35:JN36" si="574">SUM(IW35,IY35,JA35,JD35,JG35)</f>
        <v>0</v>
      </c>
      <c r="JP35" s="24" t="s">
        <v>49</v>
      </c>
      <c r="JQ35" s="12" t="s">
        <v>58</v>
      </c>
      <c r="KH35" s="9">
        <f t="shared" si="539"/>
        <v>0</v>
      </c>
      <c r="KJ35" s="2">
        <v>21</v>
      </c>
      <c r="KK35" s="2">
        <v>21</v>
      </c>
      <c r="KM35" s="63">
        <f t="shared" ref="KM35:KM36" si="575">SUM(JV35,JX35,JZ35,KC35,KF35)</f>
        <v>0</v>
      </c>
    </row>
    <row r="36" spans="1:299" ht="14" x14ac:dyDescent="0.35">
      <c r="B36" s="12" t="s">
        <v>62</v>
      </c>
      <c r="C36" s="19">
        <f t="shared" si="531"/>
        <v>0</v>
      </c>
      <c r="D36" s="19">
        <f>$B$4-E36-F36-H36-J36</f>
        <v>0</v>
      </c>
      <c r="E36" s="2">
        <v>0</v>
      </c>
      <c r="F36" s="2">
        <v>744</v>
      </c>
      <c r="G36" s="110">
        <f t="shared" si="398"/>
        <v>1</v>
      </c>
      <c r="H36" s="2">
        <v>0</v>
      </c>
      <c r="I36" s="110">
        <f>H36/$B$4</f>
        <v>0</v>
      </c>
      <c r="J36" s="19">
        <v>0</v>
      </c>
      <c r="K36" s="110">
        <f>J36/$B$4</f>
        <v>0</v>
      </c>
      <c r="L36" s="2">
        <v>0</v>
      </c>
      <c r="M36" s="110">
        <f>C36/$B$4</f>
        <v>0</v>
      </c>
      <c r="N36" s="110">
        <f t="shared" si="401"/>
        <v>0</v>
      </c>
      <c r="O36" s="124">
        <f t="shared" si="542"/>
        <v>1</v>
      </c>
      <c r="P36" s="110">
        <f t="shared" si="543"/>
        <v>0</v>
      </c>
      <c r="Q36" s="110">
        <f t="shared" si="544"/>
        <v>0</v>
      </c>
      <c r="R36" s="9">
        <v>0</v>
      </c>
      <c r="S36" s="9">
        <f t="shared" si="545"/>
        <v>744</v>
      </c>
      <c r="T36" s="33">
        <v>0</v>
      </c>
      <c r="U36" s="2">
        <v>21</v>
      </c>
      <c r="V36" s="2">
        <v>21</v>
      </c>
      <c r="W36" s="2">
        <v>0</v>
      </c>
      <c r="X36" s="63">
        <f t="shared" si="546"/>
        <v>1</v>
      </c>
      <c r="AA36" s="12" t="s">
        <v>62</v>
      </c>
      <c r="AB36" s="19">
        <f t="shared" si="547"/>
        <v>0</v>
      </c>
      <c r="AC36" s="19">
        <f>$AA$4-AD36-AE36-AG36-AI36</f>
        <v>0</v>
      </c>
      <c r="AD36" s="2">
        <v>0</v>
      </c>
      <c r="AE36" s="2">
        <v>744</v>
      </c>
      <c r="AF36" s="110">
        <f t="shared" si="408"/>
        <v>1</v>
      </c>
      <c r="AG36" s="2">
        <v>0</v>
      </c>
      <c r="AH36" s="110">
        <f t="shared" si="409"/>
        <v>0</v>
      </c>
      <c r="AI36" s="2">
        <v>0</v>
      </c>
      <c r="AJ36" s="110">
        <f t="shared" si="410"/>
        <v>0</v>
      </c>
      <c r="AK36" s="2">
        <v>0</v>
      </c>
      <c r="AL36" s="110">
        <f t="shared" si="532"/>
        <v>0</v>
      </c>
      <c r="AM36" s="110">
        <f t="shared" si="533"/>
        <v>0</v>
      </c>
      <c r="AN36" s="124">
        <f t="shared" si="534"/>
        <v>1</v>
      </c>
      <c r="AO36" s="110">
        <f t="shared" si="535"/>
        <v>0</v>
      </c>
      <c r="AP36" s="110">
        <f t="shared" si="536"/>
        <v>0</v>
      </c>
      <c r="AQ36" s="2">
        <v>0</v>
      </c>
      <c r="AR36" s="9">
        <f t="shared" si="416"/>
        <v>744</v>
      </c>
      <c r="AS36" s="2">
        <v>0</v>
      </c>
      <c r="AT36" s="2">
        <v>21</v>
      </c>
      <c r="AU36" s="2">
        <v>21</v>
      </c>
      <c r="AV36" s="2">
        <v>0</v>
      </c>
      <c r="AW36" s="63">
        <f t="shared" si="548"/>
        <v>1</v>
      </c>
      <c r="AZ36" s="12" t="s">
        <v>62</v>
      </c>
      <c r="BA36" s="2">
        <f t="shared" si="549"/>
        <v>0</v>
      </c>
      <c r="BB36" s="2">
        <f t="shared" si="550"/>
        <v>0</v>
      </c>
      <c r="BC36" s="2">
        <f>'[37]UNIT DATA'!L4</f>
        <v>0</v>
      </c>
      <c r="BD36" s="2">
        <f>'[37]UNIT DATA'!M4</f>
        <v>720</v>
      </c>
      <c r="BE36" s="110">
        <f t="shared" si="551"/>
        <v>1</v>
      </c>
      <c r="BF36" s="2">
        <f>'[37]UNIT DATA'!$N4</f>
        <v>0</v>
      </c>
      <c r="BG36" s="110">
        <f t="shared" si="552"/>
        <v>0</v>
      </c>
      <c r="BH36" s="2">
        <f>'[37]UNIT DATA'!$O4</f>
        <v>0</v>
      </c>
      <c r="BI36" s="110">
        <f t="shared" si="553"/>
        <v>0</v>
      </c>
      <c r="BJ36" s="2">
        <f>'[37]UNIT DATA'!$P4</f>
        <v>0</v>
      </c>
      <c r="BK36" s="110">
        <f t="shared" ref="BK36" si="576">BA36/$AZ$4</f>
        <v>0</v>
      </c>
      <c r="BL36" s="110">
        <f t="shared" ref="BL36" si="577">(BA36-BJ36)/$AZ$4</f>
        <v>0</v>
      </c>
      <c r="BM36" s="124">
        <f t="shared" si="554"/>
        <v>1</v>
      </c>
      <c r="BN36" s="110">
        <f t="shared" ref="BN36" si="578">BR36/($AZ$4*BT36)</f>
        <v>0</v>
      </c>
      <c r="BO36" s="110">
        <f t="shared" ref="BO36" si="579">BJ36/$AZ$4</f>
        <v>0</v>
      </c>
      <c r="BP36" s="2">
        <f>'[37]UNIT DATA'!Q4</f>
        <v>0</v>
      </c>
      <c r="BQ36" s="9">
        <f t="shared" si="422"/>
        <v>720</v>
      </c>
      <c r="BR36" s="27">
        <f>'[37]UNIT DATA'!F4</f>
        <v>0</v>
      </c>
      <c r="BS36" s="2">
        <v>21</v>
      </c>
      <c r="BT36" s="2">
        <v>21</v>
      </c>
      <c r="BU36" s="2">
        <f>'[37]UNIT DATA'!E4</f>
        <v>0</v>
      </c>
      <c r="BV36" s="63">
        <f t="shared" si="555"/>
        <v>1</v>
      </c>
      <c r="BY36" s="12" t="s">
        <v>62</v>
      </c>
      <c r="BZ36" s="2">
        <f t="shared" si="556"/>
        <v>0</v>
      </c>
      <c r="CA36" s="2">
        <f t="shared" si="557"/>
        <v>0</v>
      </c>
      <c r="CB36" s="2">
        <f>'[38]UNIT DATA'!$L4</f>
        <v>0</v>
      </c>
      <c r="CC36" s="2">
        <f>'[38]UNIT DATA'!$M4</f>
        <v>744</v>
      </c>
      <c r="CD36" s="110">
        <f t="shared" si="558"/>
        <v>1</v>
      </c>
      <c r="CE36" s="2">
        <f>'[38]UNIT DATA'!$N4</f>
        <v>0</v>
      </c>
      <c r="CF36" s="110">
        <f t="shared" si="558"/>
        <v>0</v>
      </c>
      <c r="CG36" s="2">
        <f>'[38]UNIT DATA'!$O4</f>
        <v>0</v>
      </c>
      <c r="CH36" s="110">
        <f t="shared" si="558"/>
        <v>0</v>
      </c>
      <c r="CI36" s="2">
        <f>'[38]UNIT DATA'!$P4</f>
        <v>0</v>
      </c>
      <c r="CJ36" s="110">
        <f t="shared" si="559"/>
        <v>0</v>
      </c>
      <c r="CK36" s="110">
        <f t="shared" si="560"/>
        <v>0</v>
      </c>
      <c r="CL36" s="124">
        <f t="shared" si="561"/>
        <v>1</v>
      </c>
      <c r="CM36" s="110">
        <f t="shared" si="562"/>
        <v>0</v>
      </c>
      <c r="CN36" s="110">
        <f t="shared" si="563"/>
        <v>0</v>
      </c>
      <c r="CO36" s="2">
        <f>'[38]UNIT DATA'!$Q4</f>
        <v>0</v>
      </c>
      <c r="CP36" s="9">
        <f t="shared" si="432"/>
        <v>744</v>
      </c>
      <c r="CQ36" s="2">
        <f>'[38]UNIT DATA'!$F4</f>
        <v>0</v>
      </c>
      <c r="CR36" s="2">
        <v>21</v>
      </c>
      <c r="CS36" s="2">
        <v>21</v>
      </c>
      <c r="CT36" s="2">
        <f>'[38]UNIT DATA'!$E4</f>
        <v>0</v>
      </c>
      <c r="CU36" s="63">
        <f t="shared" si="564"/>
        <v>1</v>
      </c>
      <c r="CX36" s="12" t="s">
        <v>62</v>
      </c>
      <c r="CY36" s="2">
        <f t="shared" si="565"/>
        <v>0</v>
      </c>
      <c r="CZ36" s="2">
        <f t="shared" si="566"/>
        <v>0</v>
      </c>
      <c r="DA36" s="2">
        <f>'[25]UNIT DATA'!L4</f>
        <v>0</v>
      </c>
      <c r="DB36" s="2">
        <f>'[25]UNIT DATA'!M4</f>
        <v>720</v>
      </c>
      <c r="DC36" s="2">
        <f t="shared" si="45"/>
        <v>100</v>
      </c>
      <c r="DD36" s="2">
        <f>'[25]UNIT DATA'!$N4</f>
        <v>0</v>
      </c>
      <c r="DE36" s="2">
        <f t="shared" si="46"/>
        <v>0</v>
      </c>
      <c r="DF36" s="2">
        <f>'[25]UNIT DATA'!$O4</f>
        <v>0</v>
      </c>
      <c r="DG36" s="2">
        <f t="shared" si="47"/>
        <v>0</v>
      </c>
      <c r="DH36" s="2">
        <f>'[25]UNIT DATA'!$P4</f>
        <v>0</v>
      </c>
      <c r="DI36" s="2">
        <f t="shared" si="48"/>
        <v>0</v>
      </c>
      <c r="DJ36" s="2">
        <f t="shared" si="49"/>
        <v>0</v>
      </c>
      <c r="DK36" s="128">
        <f t="shared" si="50"/>
        <v>100</v>
      </c>
      <c r="DL36" s="2">
        <f t="shared" si="51"/>
        <v>0</v>
      </c>
      <c r="DM36" s="110">
        <f t="shared" si="567"/>
        <v>0</v>
      </c>
      <c r="DN36" s="2">
        <f>'[25]UNIT DATA'!$Q4</f>
        <v>0</v>
      </c>
      <c r="DO36" s="9">
        <f t="shared" si="437"/>
        <v>720</v>
      </c>
      <c r="DP36" s="2">
        <f>'[25]UNIT DATA'!$F4</f>
        <v>0</v>
      </c>
      <c r="DQ36" s="2">
        <v>21</v>
      </c>
      <c r="DR36" s="2">
        <v>21</v>
      </c>
      <c r="DS36" s="2">
        <f>'[25]UNIT DATA'!$E4</f>
        <v>0</v>
      </c>
      <c r="DT36" s="63">
        <f t="shared" si="568"/>
        <v>100</v>
      </c>
      <c r="DW36" s="12" t="s">
        <v>62</v>
      </c>
      <c r="EN36" s="9">
        <f t="shared" si="439"/>
        <v>0</v>
      </c>
      <c r="EP36" s="2">
        <v>21</v>
      </c>
      <c r="EQ36" s="2">
        <v>21</v>
      </c>
      <c r="ES36" s="63">
        <f t="shared" si="569"/>
        <v>0</v>
      </c>
      <c r="EV36" s="12" t="s">
        <v>62</v>
      </c>
      <c r="FM36" s="9">
        <f t="shared" si="441"/>
        <v>0</v>
      </c>
      <c r="FO36" s="2">
        <v>21</v>
      </c>
      <c r="FP36" s="2">
        <v>21</v>
      </c>
      <c r="FR36" s="63">
        <f t="shared" si="570"/>
        <v>0</v>
      </c>
      <c r="FU36" s="12" t="s">
        <v>62</v>
      </c>
      <c r="GL36" s="9">
        <f t="shared" si="443"/>
        <v>0</v>
      </c>
      <c r="GN36" s="2">
        <v>21</v>
      </c>
      <c r="GO36" s="2">
        <v>21</v>
      </c>
      <c r="GQ36" s="63">
        <f t="shared" si="571"/>
        <v>0</v>
      </c>
      <c r="GT36" s="12" t="s">
        <v>62</v>
      </c>
      <c r="HK36" s="9">
        <f t="shared" si="445"/>
        <v>0</v>
      </c>
      <c r="HM36" s="2">
        <v>21</v>
      </c>
      <c r="HN36" s="2">
        <v>21</v>
      </c>
      <c r="HP36" s="63">
        <f t="shared" si="572"/>
        <v>0</v>
      </c>
      <c r="HS36" s="12" t="s">
        <v>62</v>
      </c>
      <c r="IJ36" s="9">
        <f t="shared" si="537"/>
        <v>0</v>
      </c>
      <c r="IL36" s="2">
        <v>21</v>
      </c>
      <c r="IM36" s="2">
        <v>21</v>
      </c>
      <c r="IO36" s="63">
        <f t="shared" si="573"/>
        <v>0</v>
      </c>
      <c r="IR36" s="12" t="s">
        <v>62</v>
      </c>
      <c r="JI36" s="9">
        <f t="shared" si="538"/>
        <v>0</v>
      </c>
      <c r="JK36" s="2">
        <v>21</v>
      </c>
      <c r="JL36" s="2">
        <v>21</v>
      </c>
      <c r="JN36" s="63">
        <f t="shared" si="574"/>
        <v>0</v>
      </c>
      <c r="JQ36" s="12" t="s">
        <v>62</v>
      </c>
      <c r="KH36" s="9">
        <f t="shared" si="539"/>
        <v>0</v>
      </c>
      <c r="KJ36" s="2">
        <v>21</v>
      </c>
      <c r="KK36" s="2">
        <v>21</v>
      </c>
      <c r="KM36" s="63">
        <f t="shared" si="575"/>
        <v>0</v>
      </c>
    </row>
    <row r="37" spans="1:299" ht="14" hidden="1" x14ac:dyDescent="0.35">
      <c r="B37" s="28" t="s">
        <v>45</v>
      </c>
      <c r="C37" s="29">
        <f>SUM(C34:C36)</f>
        <v>1248</v>
      </c>
      <c r="D37" s="29">
        <f t="shared" ref="D37:L37" si="580">SUM(D34:D36)</f>
        <v>342</v>
      </c>
      <c r="E37" s="29">
        <f t="shared" si="580"/>
        <v>906</v>
      </c>
      <c r="F37" s="29">
        <f t="shared" si="580"/>
        <v>984</v>
      </c>
      <c r="G37" s="125">
        <f>(G34*V34+G35*V35+G36*V36)/V37</f>
        <v>0.44086021505376344</v>
      </c>
      <c r="H37" s="29">
        <f t="shared" si="580"/>
        <v>0</v>
      </c>
      <c r="I37" s="125">
        <f>(I34*V34+I35*V35+I36*V36)/V37</f>
        <v>0</v>
      </c>
      <c r="J37" s="29">
        <f t="shared" si="580"/>
        <v>0</v>
      </c>
      <c r="K37" s="125">
        <f>(K34*V34+K35*V35+K36*V36)/V37</f>
        <v>0</v>
      </c>
      <c r="L37" s="29">
        <f t="shared" si="580"/>
        <v>0</v>
      </c>
      <c r="M37" s="125">
        <f>(M34*V34+M35*V35+M36*V36)/V37</f>
        <v>0.55913978494623662</v>
      </c>
      <c r="N37" s="122">
        <f>(N34*V34+N35*V35+N36*V36)/V37</f>
        <v>0.55913978494623662</v>
      </c>
      <c r="O37" s="122">
        <f>(O34*V34+O35*V35+O36*V36)/V37</f>
        <v>0.55037077229155351</v>
      </c>
      <c r="P37" s="122">
        <f>(P34*V34+P35*V35+P36*V36)/V37</f>
        <v>0.13097371565113503</v>
      </c>
      <c r="Q37" s="122">
        <f>(Q34*V34+Q35*V35+Q36*V36)/V37</f>
        <v>0</v>
      </c>
      <c r="R37" s="23">
        <f t="shared" ref="R37:W37" si="581">SUM(R34:R36)</f>
        <v>0</v>
      </c>
      <c r="S37" s="52">
        <f t="shared" si="581"/>
        <v>2232</v>
      </c>
      <c r="T37" s="40">
        <f t="shared" si="581"/>
        <v>6139</v>
      </c>
      <c r="U37" s="29">
        <f t="shared" si="581"/>
        <v>63</v>
      </c>
      <c r="V37" s="29">
        <f t="shared" si="581"/>
        <v>63</v>
      </c>
      <c r="W37" s="29">
        <f t="shared" si="581"/>
        <v>36</v>
      </c>
      <c r="AA37" s="28" t="s">
        <v>45</v>
      </c>
      <c r="AB37" s="10">
        <f>SUM(AB34:AB36)</f>
        <v>744</v>
      </c>
      <c r="AC37" s="10">
        <f t="shared" ref="AC37:AK37" si="582">SUM(AC34:AC36)</f>
        <v>180.76</v>
      </c>
      <c r="AD37" s="10">
        <f t="shared" si="582"/>
        <v>563.24</v>
      </c>
      <c r="AE37" s="14">
        <f t="shared" si="582"/>
        <v>1488</v>
      </c>
      <c r="AF37" s="111">
        <f>(AF34*$AU$34+AF35*$AU$35+AF36*$AU$36)/$AU$37</f>
        <v>0.66666666666666663</v>
      </c>
      <c r="AG37" s="10">
        <f t="shared" si="582"/>
        <v>0</v>
      </c>
      <c r="AH37" s="111">
        <f>(AH34*$AU$34+AH35*$AU$35+AH36*$AU$36)/$AU$37</f>
        <v>0</v>
      </c>
      <c r="AI37" s="10">
        <f t="shared" si="582"/>
        <v>0</v>
      </c>
      <c r="AJ37" s="111">
        <f>(AJ34*$AU$34+AJ35*$AU$35+AJ36*$AU$36)/$AU$37</f>
        <v>0</v>
      </c>
      <c r="AK37" s="10">
        <f t="shared" si="582"/>
        <v>0</v>
      </c>
      <c r="AL37" s="111">
        <f>(AL34*$AU$34+AL35*$AU$35+AL36*$AU$36)/$AU$37</f>
        <v>0.33333333333333331</v>
      </c>
      <c r="AM37" s="111">
        <f t="shared" ref="AM37:AP37" si="583">(AM34*$AU$34+AM35*$AU$35+AM36*$AU$36)/$AU$37</f>
        <v>0.33333333333333331</v>
      </c>
      <c r="AN37" s="111">
        <f t="shared" si="583"/>
        <v>0.66666666666666663</v>
      </c>
      <c r="AO37" s="111">
        <f t="shared" si="583"/>
        <v>8.2821300563236042E-2</v>
      </c>
      <c r="AP37" s="111">
        <f t="shared" si="583"/>
        <v>0</v>
      </c>
      <c r="AQ37" s="10">
        <f t="shared" ref="AQ37:AS37" si="584">SUM(AQ34:AQ36)</f>
        <v>0</v>
      </c>
      <c r="AR37" s="52">
        <f t="shared" si="584"/>
        <v>2232</v>
      </c>
      <c r="AS37" s="52">
        <f t="shared" si="584"/>
        <v>3882</v>
      </c>
      <c r="AT37" s="29">
        <f>SUM(AT34:AT36)</f>
        <v>63</v>
      </c>
      <c r="AU37" s="29">
        <f>SUM(AU34:AU36)</f>
        <v>63</v>
      </c>
      <c r="AV37" s="10">
        <f t="shared" ref="AV37" si="585">SUM(AV34:AV36)</f>
        <v>21</v>
      </c>
      <c r="AZ37" s="28" t="s">
        <v>45</v>
      </c>
      <c r="BA37" s="10">
        <f>SUM(BA34:BA36)</f>
        <v>717.2</v>
      </c>
      <c r="BB37" s="10">
        <f t="shared" ref="BB37:BJ37" si="586">SUM(BB34:BB36)</f>
        <v>107.60000000000009</v>
      </c>
      <c r="BC37" s="10">
        <f t="shared" si="586"/>
        <v>609.59999999999991</v>
      </c>
      <c r="BD37" s="14">
        <f t="shared" si="586"/>
        <v>1442.8</v>
      </c>
      <c r="BE37" s="111">
        <f>(BE34*$BT34+BE35*$BT35+BE36*$BT36)/$BT37</f>
        <v>0.66796296296296287</v>
      </c>
      <c r="BF37" s="11">
        <f t="shared" si="586"/>
        <v>0</v>
      </c>
      <c r="BG37" s="111">
        <f>(BG34*$BT34+BG35*$BT35+BG36*$BT36)/$BT37</f>
        <v>0</v>
      </c>
      <c r="BH37" s="11">
        <f t="shared" si="586"/>
        <v>0</v>
      </c>
      <c r="BI37" s="111">
        <f>(BI34*$BT34+BI35*$BT35+BI36*$BT36)/$BT37</f>
        <v>0</v>
      </c>
      <c r="BJ37" s="11">
        <f t="shared" si="586"/>
        <v>0</v>
      </c>
      <c r="BK37" s="111">
        <f>(BK34*$BT34+BK35*$BT35+BK36*$BT36)/$BT37</f>
        <v>0.33203703703703702</v>
      </c>
      <c r="BL37" s="111">
        <f t="shared" ref="BL37:BO37" si="587">(BL34*$BT34+BL35*$BT35+BL36*$BT36)/$BT37</f>
        <v>0.33203703703703702</v>
      </c>
      <c r="BM37" s="111">
        <f t="shared" si="587"/>
        <v>0.6751207729468599</v>
      </c>
      <c r="BN37" s="111">
        <f t="shared" si="587"/>
        <v>4.3474426807760133E-2</v>
      </c>
      <c r="BO37" s="111">
        <f t="shared" si="587"/>
        <v>0</v>
      </c>
      <c r="BP37" s="32">
        <f t="shared" ref="BP37:BR37" si="588">SUM(BP34:BP36)</f>
        <v>1</v>
      </c>
      <c r="BQ37" s="52">
        <f t="shared" si="588"/>
        <v>2160</v>
      </c>
      <c r="BR37" s="50">
        <f t="shared" si="588"/>
        <v>1972</v>
      </c>
      <c r="BS37" s="29">
        <f>SUM(BS34:BS36)</f>
        <v>63</v>
      </c>
      <c r="BT37" s="29">
        <f t="shared" ref="BT37:BU37" si="589">SUM(BT34:BT36)</f>
        <v>63</v>
      </c>
      <c r="BU37" s="31">
        <f t="shared" si="589"/>
        <v>18.361266294227182</v>
      </c>
      <c r="BY37" s="28" t="s">
        <v>45</v>
      </c>
      <c r="BZ37" s="10">
        <f>SUM(BZ34:BZ36)</f>
        <v>744</v>
      </c>
      <c r="CA37" s="10">
        <f t="shared" ref="CA37:CI37" si="590">SUM(CA34:CA36)</f>
        <v>275.3</v>
      </c>
      <c r="CB37" s="10">
        <f t="shared" si="590"/>
        <v>468.7</v>
      </c>
      <c r="CC37" s="14">
        <f t="shared" si="590"/>
        <v>1488</v>
      </c>
      <c r="CD37" s="111">
        <f>(CD34*$CS34+CD35*$CS35+CD36*$CS36)/$CS37</f>
        <v>0.66666666666666663</v>
      </c>
      <c r="CE37" s="14">
        <f t="shared" si="590"/>
        <v>0</v>
      </c>
      <c r="CF37" s="111">
        <f>(CF34*$CS34+CF35*$CS35+CF36*$CS36)/$CS37</f>
        <v>0</v>
      </c>
      <c r="CG37" s="14">
        <f t="shared" si="590"/>
        <v>0</v>
      </c>
      <c r="CH37" s="111">
        <f>(CH34*$CS34+CH35*$CS35+CH36*$CS36)/$CS37</f>
        <v>0</v>
      </c>
      <c r="CI37" s="14">
        <f t="shared" si="590"/>
        <v>0</v>
      </c>
      <c r="CJ37" s="111">
        <f t="shared" ref="CJ37:CN37" si="591">(CJ34*$CS34+CJ35*$CS35+CJ36*$CS36)/$CS37</f>
        <v>0.33333333333333331</v>
      </c>
      <c r="CK37" s="111">
        <f t="shared" si="591"/>
        <v>0.33333333333333331</v>
      </c>
      <c r="CL37" s="111">
        <f t="shared" si="591"/>
        <v>0.66666666666666663</v>
      </c>
      <c r="CM37" s="111">
        <f t="shared" si="591"/>
        <v>0.11040706605222735</v>
      </c>
      <c r="CN37" s="111">
        <f t="shared" si="591"/>
        <v>0</v>
      </c>
      <c r="CO37" s="32">
        <f t="shared" ref="CO37:CQ37" si="592">SUM(CO34:CO36)</f>
        <v>0</v>
      </c>
      <c r="CP37" s="52">
        <f t="shared" si="592"/>
        <v>2232</v>
      </c>
      <c r="CQ37" s="14">
        <f t="shared" si="592"/>
        <v>5175</v>
      </c>
      <c r="CR37" s="10">
        <f>SUM(CR34:CR36)</f>
        <v>63</v>
      </c>
      <c r="CS37" s="10">
        <f t="shared" ref="CS37:CT37" si="593">SUM(CS34:CS36)</f>
        <v>63</v>
      </c>
      <c r="CT37" s="52">
        <f t="shared" si="593"/>
        <v>19</v>
      </c>
      <c r="CX37" s="28" t="s">
        <v>45</v>
      </c>
      <c r="CY37" s="14">
        <f>SUM(CY34:CY36)</f>
        <v>698.5</v>
      </c>
      <c r="CZ37" s="14">
        <f t="shared" ref="CZ37:DH37" si="594">SUM(CZ34:CZ36)</f>
        <v>205.3</v>
      </c>
      <c r="DA37" s="10">
        <f t="shared" si="594"/>
        <v>493.2</v>
      </c>
      <c r="DB37" s="14">
        <f t="shared" si="594"/>
        <v>1461.5</v>
      </c>
      <c r="DC37" s="2">
        <f t="shared" si="45"/>
        <v>202.98611111111109</v>
      </c>
      <c r="DD37" s="14">
        <f t="shared" si="594"/>
        <v>0</v>
      </c>
      <c r="DE37" s="2">
        <f t="shared" si="46"/>
        <v>0</v>
      </c>
      <c r="DF37" s="14">
        <f t="shared" si="594"/>
        <v>0</v>
      </c>
      <c r="DG37" s="2">
        <f t="shared" si="47"/>
        <v>0</v>
      </c>
      <c r="DH37" s="14">
        <f t="shared" si="594"/>
        <v>0</v>
      </c>
      <c r="DI37" s="2">
        <f t="shared" si="48"/>
        <v>97.013888888888886</v>
      </c>
      <c r="DJ37" s="2">
        <f t="shared" si="49"/>
        <v>97.013888888888886</v>
      </c>
      <c r="DK37" s="128">
        <f t="shared" si="50"/>
        <v>87.682985361171106</v>
      </c>
      <c r="DL37" s="2">
        <f t="shared" si="51"/>
        <v>8.5582010582010586</v>
      </c>
      <c r="DM37" s="111">
        <f t="shared" ref="DM37" si="595">(DM34*$DR34+DM35*$DR35+DM36*$DR36)/$DR37</f>
        <v>0</v>
      </c>
      <c r="DN37" s="32">
        <f t="shared" ref="DN37:DP37" si="596">SUM(DN34:DN36)</f>
        <v>1</v>
      </c>
      <c r="DO37" s="52">
        <f t="shared" si="596"/>
        <v>2160</v>
      </c>
      <c r="DP37" s="52">
        <f t="shared" si="596"/>
        <v>3882</v>
      </c>
      <c r="DQ37" s="29">
        <f>SUM(DQ34:DQ36)</f>
        <v>63</v>
      </c>
      <c r="DR37" s="29">
        <f t="shared" ref="DR37:DS37" si="597">SUM(DR34:DR36)</f>
        <v>63</v>
      </c>
      <c r="DS37" s="32">
        <f t="shared" si="597"/>
        <v>19</v>
      </c>
      <c r="DW37" s="28" t="s">
        <v>45</v>
      </c>
      <c r="DX37" s="10">
        <f>SUM(DX34:DX36)</f>
        <v>0</v>
      </c>
      <c r="DY37" s="10">
        <f t="shared" ref="DY37:EA37" si="598">SUM(DY34:DY36)</f>
        <v>0</v>
      </c>
      <c r="DZ37" s="10">
        <f t="shared" si="598"/>
        <v>0</v>
      </c>
      <c r="EA37" s="14">
        <f t="shared" si="598"/>
        <v>0</v>
      </c>
      <c r="EN37" s="52">
        <f t="shared" ref="EN37" si="599">SUM(EN34:EN36)</f>
        <v>0</v>
      </c>
      <c r="EP37" s="29">
        <f>SUM(EP34:EP36)</f>
        <v>63</v>
      </c>
      <c r="EQ37" s="29">
        <f t="shared" ref="EQ37" si="600">SUM(EQ34:EQ36)</f>
        <v>63</v>
      </c>
      <c r="EV37" s="28" t="s">
        <v>45</v>
      </c>
      <c r="EW37" s="10">
        <f>SUM(EW34:EW36)</f>
        <v>0</v>
      </c>
      <c r="EX37" s="10">
        <f t="shared" ref="EX37:EZ37" si="601">SUM(EX34:EX36)</f>
        <v>0</v>
      </c>
      <c r="EY37" s="10">
        <f t="shared" si="601"/>
        <v>0</v>
      </c>
      <c r="EZ37" s="14">
        <f t="shared" si="601"/>
        <v>0</v>
      </c>
      <c r="FM37" s="52">
        <f t="shared" ref="FM37" si="602">SUM(FM34:FM36)</f>
        <v>0</v>
      </c>
      <c r="FO37" s="29">
        <f>SUM(FO34:FO36)</f>
        <v>63</v>
      </c>
      <c r="FP37" s="29">
        <f t="shared" ref="FP37" si="603">SUM(FP34:FP36)</f>
        <v>63</v>
      </c>
      <c r="FU37" s="28" t="s">
        <v>45</v>
      </c>
      <c r="FV37" s="10">
        <f>SUM(FV34:FV36)</f>
        <v>0</v>
      </c>
      <c r="FW37" s="10">
        <f t="shared" ref="FW37:FY37" si="604">SUM(FW34:FW36)</f>
        <v>0</v>
      </c>
      <c r="FX37" s="10">
        <f t="shared" si="604"/>
        <v>0</v>
      </c>
      <c r="FY37" s="14">
        <f t="shared" si="604"/>
        <v>0</v>
      </c>
      <c r="GL37" s="52">
        <f t="shared" ref="GL37" si="605">SUM(GL34:GL36)</f>
        <v>0</v>
      </c>
      <c r="GN37" s="29">
        <f>SUM(GN34:GN36)</f>
        <v>63</v>
      </c>
      <c r="GO37" s="29">
        <f t="shared" ref="GO37" si="606">SUM(GO34:GO36)</f>
        <v>63</v>
      </c>
      <c r="GT37" s="28" t="s">
        <v>45</v>
      </c>
      <c r="GU37" s="10">
        <f>SUM(GU34:GU36)</f>
        <v>0</v>
      </c>
      <c r="GV37" s="10">
        <f t="shared" ref="GV37:GX37" si="607">SUM(GV34:GV36)</f>
        <v>0</v>
      </c>
      <c r="GW37" s="10">
        <f t="shared" si="607"/>
        <v>0</v>
      </c>
      <c r="GX37" s="14">
        <f t="shared" si="607"/>
        <v>0</v>
      </c>
      <c r="HK37" s="52">
        <f t="shared" ref="HK37" si="608">SUM(HK34:HK36)</f>
        <v>0</v>
      </c>
      <c r="HM37" s="29">
        <f>SUM(HM34:HM36)</f>
        <v>63</v>
      </c>
      <c r="HN37" s="29">
        <f t="shared" ref="HN37" si="609">SUM(HN34:HN36)</f>
        <v>63</v>
      </c>
      <c r="HS37" s="28" t="s">
        <v>45</v>
      </c>
      <c r="HT37" s="10">
        <f>SUM(HT34:HT36)</f>
        <v>0</v>
      </c>
      <c r="HU37" s="10">
        <f t="shared" ref="HU37:HW37" si="610">SUM(HU34:HU36)</f>
        <v>0</v>
      </c>
      <c r="HV37" s="10">
        <f t="shared" si="610"/>
        <v>0</v>
      </c>
      <c r="HW37" s="14">
        <f t="shared" si="610"/>
        <v>0</v>
      </c>
      <c r="IJ37" s="52">
        <f t="shared" ref="IJ37" si="611">SUM(IJ34:IJ36)</f>
        <v>0</v>
      </c>
      <c r="IL37" s="29">
        <f>SUM(IL34:IL36)</f>
        <v>63</v>
      </c>
      <c r="IM37" s="29">
        <f t="shared" ref="IM37" si="612">SUM(IM34:IM36)</f>
        <v>63</v>
      </c>
      <c r="IR37" s="28" t="s">
        <v>45</v>
      </c>
      <c r="IS37" s="10">
        <f>SUM(IS34:IS36)</f>
        <v>0</v>
      </c>
      <c r="IT37" s="10">
        <f t="shared" ref="IT37:IV37" si="613">SUM(IT34:IT36)</f>
        <v>0</v>
      </c>
      <c r="IU37" s="10">
        <f t="shared" si="613"/>
        <v>0</v>
      </c>
      <c r="IV37" s="14">
        <f t="shared" si="613"/>
        <v>0</v>
      </c>
      <c r="JI37" s="52">
        <f t="shared" ref="JI37" si="614">SUM(JI34:JI36)</f>
        <v>0</v>
      </c>
      <c r="JK37" s="29">
        <f>SUM(JK34:JK36)</f>
        <v>63</v>
      </c>
      <c r="JL37" s="29">
        <f t="shared" ref="JL37" si="615">SUM(JL34:JL36)</f>
        <v>63</v>
      </c>
      <c r="JQ37" s="28" t="s">
        <v>45</v>
      </c>
      <c r="JR37" s="10">
        <f>SUM(JR34:JR36)</f>
        <v>0</v>
      </c>
      <c r="JS37" s="10">
        <f t="shared" ref="JS37:JU37" si="616">SUM(JS34:JS36)</f>
        <v>0</v>
      </c>
      <c r="JT37" s="10">
        <f t="shared" si="616"/>
        <v>0</v>
      </c>
      <c r="JU37" s="14">
        <f t="shared" si="616"/>
        <v>0</v>
      </c>
      <c r="KH37" s="52">
        <f t="shared" ref="KH37" si="617">SUM(KH34:KH36)</f>
        <v>0</v>
      </c>
      <c r="KJ37" s="29">
        <f>SUM(KJ34:KJ36)</f>
        <v>63</v>
      </c>
      <c r="KK37" s="29">
        <f t="shared" ref="KK37" si="618">SUM(KK34:KK36)</f>
        <v>63</v>
      </c>
    </row>
    <row r="38" spans="1:299" ht="14" x14ac:dyDescent="0.35">
      <c r="A38" s="24" t="s">
        <v>51</v>
      </c>
      <c r="B38" s="12" t="s">
        <v>58</v>
      </c>
      <c r="C38" s="19">
        <f>$B$4-F38-H38-J38</f>
        <v>0</v>
      </c>
      <c r="D38" s="19">
        <f>$B$4-E38-F38-H38-J38</f>
        <v>0</v>
      </c>
      <c r="E38" s="2">
        <v>0</v>
      </c>
      <c r="F38" s="2">
        <v>744</v>
      </c>
      <c r="G38" s="110">
        <f t="shared" si="398"/>
        <v>1</v>
      </c>
      <c r="H38" s="2">
        <v>0</v>
      </c>
      <c r="I38" s="110">
        <f>H38/$B$4</f>
        <v>0</v>
      </c>
      <c r="J38" s="19">
        <v>0</v>
      </c>
      <c r="K38" s="110">
        <f>J38/$B$4</f>
        <v>0</v>
      </c>
      <c r="L38" s="2">
        <v>0</v>
      </c>
      <c r="M38" s="110">
        <f t="shared" ref="M38" si="619">C38/$B$4</f>
        <v>0</v>
      </c>
      <c r="N38" s="110">
        <f t="shared" si="401"/>
        <v>0</v>
      </c>
      <c r="O38" s="124">
        <f t="shared" si="542"/>
        <v>1</v>
      </c>
      <c r="P38" s="110">
        <f t="shared" si="543"/>
        <v>0</v>
      </c>
      <c r="Q38" s="110">
        <f>L38/$B$4</f>
        <v>0</v>
      </c>
      <c r="R38" s="9">
        <v>0</v>
      </c>
      <c r="S38" s="9">
        <f>SUM(D38,E38,F38,H38,J38)</f>
        <v>744</v>
      </c>
      <c r="T38" s="27">
        <v>0</v>
      </c>
      <c r="U38" s="2">
        <v>21</v>
      </c>
      <c r="V38" s="2">
        <v>21</v>
      </c>
      <c r="W38" s="2">
        <v>0</v>
      </c>
      <c r="X38" s="63">
        <f>SUM(G38,I38,K38,N38,Q38)</f>
        <v>1</v>
      </c>
      <c r="Z38" s="24" t="s">
        <v>51</v>
      </c>
      <c r="AA38" s="12" t="s">
        <v>58</v>
      </c>
      <c r="AB38" s="19">
        <f>$AA$4-AE38-AG38-AI38</f>
        <v>0</v>
      </c>
      <c r="AC38" s="19">
        <f>$AA$4-AD38-AE38-AG38-AI38</f>
        <v>0</v>
      </c>
      <c r="AD38" s="2">
        <v>0</v>
      </c>
      <c r="AE38" s="2">
        <v>744</v>
      </c>
      <c r="AF38" s="110">
        <f t="shared" si="408"/>
        <v>1</v>
      </c>
      <c r="AG38" s="2">
        <v>0</v>
      </c>
      <c r="AH38" s="110">
        <f t="shared" si="409"/>
        <v>0</v>
      </c>
      <c r="AI38" s="2">
        <v>0</v>
      </c>
      <c r="AJ38" s="110">
        <f t="shared" si="410"/>
        <v>0</v>
      </c>
      <c r="AK38" s="2">
        <v>0</v>
      </c>
      <c r="AL38" s="110">
        <f t="shared" ref="AL38" si="620">AB38/$AA$4</f>
        <v>0</v>
      </c>
      <c r="AM38" s="110">
        <f t="shared" ref="AM38" si="621">(AB38-AK38)/$AA$4</f>
        <v>0</v>
      </c>
      <c r="AN38" s="124">
        <f t="shared" ref="AN38" si="622">IF((AND(AC38=0,AE38=0)),0,(AE38+AK38)/(AC38+AE38+AK38))</f>
        <v>1</v>
      </c>
      <c r="AO38" s="110">
        <f t="shared" ref="AO38" si="623">AS38/($AA$4*AU38)</f>
        <v>0</v>
      </c>
      <c r="AP38" s="110">
        <f t="shared" ref="AP38" si="624">AK38/$AA$4</f>
        <v>0</v>
      </c>
      <c r="AQ38" s="2">
        <v>0</v>
      </c>
      <c r="AR38" s="9">
        <f t="shared" si="416"/>
        <v>744</v>
      </c>
      <c r="AS38" s="2">
        <v>0</v>
      </c>
      <c r="AT38" s="2">
        <v>21</v>
      </c>
      <c r="AU38" s="2">
        <v>21</v>
      </c>
      <c r="AV38" s="2">
        <v>0</v>
      </c>
      <c r="AW38" s="63">
        <f>SUM(AF38,AH38,AJ38,AM38,AP38)</f>
        <v>1</v>
      </c>
      <c r="AY38" s="24" t="s">
        <v>51</v>
      </c>
      <c r="AZ38" s="12" t="s">
        <v>58</v>
      </c>
      <c r="BA38" s="2">
        <f>$AZ$4-BD38-BF38-BH38</f>
        <v>0</v>
      </c>
      <c r="BB38" s="2">
        <f>$AZ$4-BC38-BD38-BF38-BH38</f>
        <v>0</v>
      </c>
      <c r="BC38" s="2">
        <f>'[37]UNIT DATA'!L6</f>
        <v>0</v>
      </c>
      <c r="BD38" s="2">
        <f>'[37]UNIT DATA'!M6</f>
        <v>720</v>
      </c>
      <c r="BE38" s="110">
        <f>BD38/$AZ$4</f>
        <v>1</v>
      </c>
      <c r="BF38" s="2">
        <f>'[37]UNIT DATA'!$N$6</f>
        <v>0</v>
      </c>
      <c r="BG38" s="110">
        <f>BF38/$AZ$4</f>
        <v>0</v>
      </c>
      <c r="BH38" s="2">
        <f>'[37]UNIT DATA'!$O$6</f>
        <v>0</v>
      </c>
      <c r="BI38" s="110">
        <f>BH38/$AZ$4</f>
        <v>0</v>
      </c>
      <c r="BJ38" s="2">
        <f>'[37]UNIT DATA'!$P$6</f>
        <v>0</v>
      </c>
      <c r="BK38" s="110">
        <f>BJ38/$AZ$4</f>
        <v>0</v>
      </c>
      <c r="BL38" s="110">
        <f>(BA38-BJ38)/$AZ$4</f>
        <v>0</v>
      </c>
      <c r="BM38" s="110">
        <f t="shared" ref="BM38:BO38" si="625">BL38/$AZ$4</f>
        <v>0</v>
      </c>
      <c r="BN38" s="110">
        <f t="shared" si="625"/>
        <v>0</v>
      </c>
      <c r="BO38" s="110">
        <f t="shared" si="625"/>
        <v>0</v>
      </c>
      <c r="BP38" s="2">
        <f>'[37]UNIT DATA'!$Q$6</f>
        <v>0</v>
      </c>
      <c r="BQ38" s="9">
        <f t="shared" si="422"/>
        <v>720</v>
      </c>
      <c r="BR38" s="27">
        <f>'[37]UNIT DATA'!$F$6</f>
        <v>0</v>
      </c>
      <c r="BS38" s="2">
        <v>21</v>
      </c>
      <c r="BT38" s="2">
        <v>21</v>
      </c>
      <c r="BU38" s="2">
        <f>'[37]UNIT DATA'!$E$6</f>
        <v>0</v>
      </c>
      <c r="BV38" s="63">
        <f>SUM(BE38,BG38,BI38,BL38,BO38)</f>
        <v>1</v>
      </c>
      <c r="BX38" s="24" t="s">
        <v>51</v>
      </c>
      <c r="BY38" s="12" t="s">
        <v>58</v>
      </c>
      <c r="BZ38" s="2">
        <f t="shared" ref="BZ38" si="626">$BY$4-CC38-CE38-CG38</f>
        <v>0</v>
      </c>
      <c r="CA38" s="2">
        <f t="shared" ref="CA38" si="627">$BY$4-CB38-CC38-CE38-CG38</f>
        <v>0</v>
      </c>
      <c r="CB38" s="2">
        <f>'[38]UNIT DATA'!L6</f>
        <v>0</v>
      </c>
      <c r="CC38" s="2">
        <f>'[38]UNIT DATA'!M6</f>
        <v>744</v>
      </c>
      <c r="CD38" s="110">
        <f>CC38/$BY$4</f>
        <v>1</v>
      </c>
      <c r="CE38" s="2">
        <f>'[38]UNIT DATA'!$N6</f>
        <v>0</v>
      </c>
      <c r="CF38" s="110">
        <f>CE38/$BY$4</f>
        <v>0</v>
      </c>
      <c r="CG38" s="2">
        <f>'[38]UNIT DATA'!$O6</f>
        <v>0</v>
      </c>
      <c r="CH38" s="110">
        <f>CG38/$BY$4</f>
        <v>0</v>
      </c>
      <c r="CI38" s="2">
        <f>'[38]UNIT DATA'!$P6</f>
        <v>0</v>
      </c>
      <c r="CJ38" s="110">
        <f t="shared" ref="CJ38" si="628">BZ38/$BY$4</f>
        <v>0</v>
      </c>
      <c r="CK38" s="110">
        <f t="shared" ref="CK38" si="629">(BZ38-CI38)/$BY$4</f>
        <v>0</v>
      </c>
      <c r="CL38" s="124">
        <f t="shared" ref="CL38" si="630">IF((AND(CA38=0,CC38=0)),0,(CC38+CI38)/(CA38+CC38+CI38))</f>
        <v>1</v>
      </c>
      <c r="CM38" s="110">
        <f t="shared" ref="CM38" si="631">CQ38/($BY$4*CS38)</f>
        <v>0</v>
      </c>
      <c r="CN38" s="110">
        <f t="shared" ref="CN38" si="632">CI38/$BY$4</f>
        <v>0</v>
      </c>
      <c r="CO38" s="2">
        <f>'[38]UNIT DATA'!$Q$6</f>
        <v>0</v>
      </c>
      <c r="CP38" s="9">
        <f t="shared" si="432"/>
        <v>744</v>
      </c>
      <c r="CQ38" s="2">
        <f>'[38]UNIT DATA'!$F$6</f>
        <v>0</v>
      </c>
      <c r="CR38" s="2">
        <v>21</v>
      </c>
      <c r="CS38" s="2">
        <v>21</v>
      </c>
      <c r="CT38" s="2">
        <f>'[38]UNIT DATA'!$E$6</f>
        <v>0</v>
      </c>
      <c r="CU38" s="63">
        <f>SUM(CD38,CF38,CH38,CK38,CN38)</f>
        <v>1</v>
      </c>
      <c r="CW38" s="24" t="s">
        <v>51</v>
      </c>
      <c r="CX38" s="12" t="s">
        <v>58</v>
      </c>
      <c r="CY38" s="2">
        <f>$CX$4-DB38-DD38-DF38</f>
        <v>0</v>
      </c>
      <c r="CZ38" s="2">
        <f>$CX$4-DA38-DB38-DD38-DF38</f>
        <v>0</v>
      </c>
      <c r="DA38" s="2">
        <f>'[25]UNIT DATA'!L6</f>
        <v>0</v>
      </c>
      <c r="DB38" s="2">
        <f>'[25]UNIT DATA'!M6</f>
        <v>720</v>
      </c>
      <c r="DC38" s="2">
        <f t="shared" si="45"/>
        <v>100</v>
      </c>
      <c r="DD38" s="2">
        <f>'[25]UNIT DATA'!$N6</f>
        <v>0</v>
      </c>
      <c r="DE38" s="2">
        <f t="shared" si="46"/>
        <v>0</v>
      </c>
      <c r="DF38" s="2">
        <f>'[25]UNIT DATA'!$O$6</f>
        <v>0</v>
      </c>
      <c r="DG38" s="2">
        <f t="shared" si="47"/>
        <v>0</v>
      </c>
      <c r="DH38" s="2">
        <f>'[25]UNIT DATA'!$P$6</f>
        <v>0</v>
      </c>
      <c r="DI38" s="2">
        <f t="shared" si="48"/>
        <v>0</v>
      </c>
      <c r="DJ38" s="2">
        <f t="shared" si="49"/>
        <v>0</v>
      </c>
      <c r="DK38" s="128">
        <f t="shared" si="50"/>
        <v>100</v>
      </c>
      <c r="DL38" s="2">
        <f t="shared" si="51"/>
        <v>0</v>
      </c>
      <c r="DM38" s="110">
        <f>DH38/$CX$4</f>
        <v>0</v>
      </c>
      <c r="DN38" s="2">
        <f>'[25]UNIT DATA'!$Q$6</f>
        <v>0</v>
      </c>
      <c r="DO38" s="9">
        <f t="shared" si="437"/>
        <v>720</v>
      </c>
      <c r="DP38" s="2">
        <f>'[25]UNIT DATA'!$F$6</f>
        <v>0</v>
      </c>
      <c r="DQ38" s="2">
        <v>21</v>
      </c>
      <c r="DR38" s="2">
        <v>21</v>
      </c>
      <c r="DS38" s="2">
        <f>'[25]UNIT DATA'!$E6</f>
        <v>0</v>
      </c>
      <c r="DT38" s="63">
        <f>SUM(DC38,DE38,DG38,DJ38,DM38)</f>
        <v>100</v>
      </c>
      <c r="DV38" s="24" t="s">
        <v>51</v>
      </c>
      <c r="DW38" s="12" t="s">
        <v>58</v>
      </c>
      <c r="EN38" s="9">
        <f t="shared" si="439"/>
        <v>0</v>
      </c>
      <c r="EP38" s="2">
        <v>21</v>
      </c>
      <c r="EQ38" s="2">
        <v>21</v>
      </c>
      <c r="ES38" s="63">
        <f>SUM(EB38,ED38,EF38,EI38,EL38)</f>
        <v>0</v>
      </c>
      <c r="EU38" s="24" t="s">
        <v>51</v>
      </c>
      <c r="EV38" s="12" t="s">
        <v>58</v>
      </c>
      <c r="FM38" s="9">
        <f t="shared" si="441"/>
        <v>0</v>
      </c>
      <c r="FO38" s="2">
        <v>21</v>
      </c>
      <c r="FP38" s="2">
        <v>21</v>
      </c>
      <c r="FR38" s="63">
        <f>SUM(FA38,FC38,FE38,FH38,FK38)</f>
        <v>0</v>
      </c>
      <c r="FT38" s="24" t="s">
        <v>51</v>
      </c>
      <c r="FU38" s="12" t="s">
        <v>58</v>
      </c>
      <c r="GL38" s="9">
        <f t="shared" si="443"/>
        <v>0</v>
      </c>
      <c r="GN38" s="2">
        <v>21</v>
      </c>
      <c r="GO38" s="2">
        <v>21</v>
      </c>
      <c r="GQ38" s="63">
        <f>SUM(FZ38,GB38,GD38,GG38,GJ38)</f>
        <v>0</v>
      </c>
      <c r="GS38" s="24" t="s">
        <v>51</v>
      </c>
      <c r="GT38" s="12" t="s">
        <v>58</v>
      </c>
      <c r="HK38" s="9">
        <f t="shared" si="445"/>
        <v>0</v>
      </c>
      <c r="HM38" s="2">
        <v>21</v>
      </c>
      <c r="HN38" s="2">
        <v>21</v>
      </c>
      <c r="HP38" s="63">
        <f>SUM(GY38,HA38,HC38,HF38,HI38)</f>
        <v>0</v>
      </c>
      <c r="HR38" s="24" t="s">
        <v>51</v>
      </c>
      <c r="HS38" s="12" t="s">
        <v>58</v>
      </c>
      <c r="IJ38" s="9">
        <f t="shared" ref="IJ38" si="633">SUM(HU38,HV38,HW38,HY38,IA38)</f>
        <v>0</v>
      </c>
      <c r="IL38" s="2">
        <v>21</v>
      </c>
      <c r="IM38" s="2">
        <v>21</v>
      </c>
      <c r="IO38" s="63">
        <f>SUM(HX38,HZ38,IB38,IE38,IH38)</f>
        <v>0</v>
      </c>
      <c r="IQ38" s="24" t="s">
        <v>51</v>
      </c>
      <c r="IR38" s="12" t="s">
        <v>58</v>
      </c>
      <c r="JI38" s="9">
        <f t="shared" ref="JI38" si="634">SUM(IT38,IU38,IV38,IX38,IZ38)</f>
        <v>0</v>
      </c>
      <c r="JK38" s="2">
        <v>21</v>
      </c>
      <c r="JL38" s="2">
        <v>21</v>
      </c>
      <c r="JN38" s="63">
        <f>SUM(IW38,IY38,JA38,JD38,JG38)</f>
        <v>0</v>
      </c>
      <c r="JP38" s="24" t="s">
        <v>51</v>
      </c>
      <c r="JQ38" s="12" t="s">
        <v>58</v>
      </c>
      <c r="KH38" s="9">
        <f t="shared" ref="KH38" si="635">SUM(JS38,JT38,JU38,JW38,JY38)</f>
        <v>0</v>
      </c>
      <c r="KJ38" s="2">
        <v>21</v>
      </c>
      <c r="KK38" s="2">
        <v>21</v>
      </c>
      <c r="KM38" s="63">
        <f>SUM(JV38,JX38,JZ38,KC38,KF38)</f>
        <v>0</v>
      </c>
    </row>
    <row r="39" spans="1:299" ht="14" hidden="1" x14ac:dyDescent="0.35">
      <c r="A39" s="24"/>
      <c r="B39" s="28" t="s">
        <v>45</v>
      </c>
      <c r="C39" s="29">
        <f>SUM(C38:C38)</f>
        <v>0</v>
      </c>
      <c r="D39" s="29">
        <f>SUM(D38:D38)</f>
        <v>0</v>
      </c>
      <c r="E39" s="29">
        <f>SUM(E38:E38)</f>
        <v>0</v>
      </c>
      <c r="F39" s="29">
        <f>SUM(F38:F38)</f>
        <v>744</v>
      </c>
      <c r="G39" s="125">
        <f>(G38*V38)/V39</f>
        <v>1</v>
      </c>
      <c r="H39" s="10">
        <f>SUM(H38:H38)</f>
        <v>0</v>
      </c>
      <c r="I39" s="125">
        <f>(I38*V38)/V39</f>
        <v>0</v>
      </c>
      <c r="J39" s="11">
        <f>SUM(J38:J38)</f>
        <v>0</v>
      </c>
      <c r="K39" s="111">
        <f>(K38*V38)/V39</f>
        <v>0</v>
      </c>
      <c r="L39" s="10">
        <f>SUM(L38:L38)</f>
        <v>0</v>
      </c>
      <c r="M39" s="125">
        <f>(M38*V38)/V39</f>
        <v>0</v>
      </c>
      <c r="N39" s="122">
        <f>(N38*V38)/V39</f>
        <v>0</v>
      </c>
      <c r="O39" s="122">
        <f>(O38*V38)/V39</f>
        <v>1</v>
      </c>
      <c r="P39" s="122">
        <f>(P38*V38)/V39</f>
        <v>0</v>
      </c>
      <c r="Q39" s="122">
        <f>(Q38*V38)/V39</f>
        <v>0</v>
      </c>
      <c r="R39" s="23">
        <f>SUM(R38)</f>
        <v>0</v>
      </c>
      <c r="S39" s="23">
        <f>SUM(S38)</f>
        <v>744</v>
      </c>
      <c r="T39" s="43">
        <f>SUM(T38:T38)</f>
        <v>0</v>
      </c>
      <c r="U39" s="29">
        <f>SUM(U38:U38)</f>
        <v>21</v>
      </c>
      <c r="V39" s="29">
        <f>SUM(V38:V38)</f>
        <v>21</v>
      </c>
      <c r="W39" s="29">
        <f>SUM(W38:W38)</f>
        <v>0</v>
      </c>
      <c r="Z39" s="24"/>
      <c r="AA39" s="28" t="s">
        <v>45</v>
      </c>
      <c r="AB39" s="10">
        <f>SUM(AB38)</f>
        <v>0</v>
      </c>
      <c r="AC39" s="10">
        <f t="shared" ref="AC39:AE39" si="636">SUM(AC38)</f>
        <v>0</v>
      </c>
      <c r="AD39" s="10">
        <f t="shared" si="636"/>
        <v>0</v>
      </c>
      <c r="AE39" s="10">
        <f t="shared" si="636"/>
        <v>744</v>
      </c>
      <c r="AF39" s="111">
        <f>(AF38*$AU$38)/$AU$39</f>
        <v>1</v>
      </c>
      <c r="AG39" s="10">
        <f>SUM(AG38)</f>
        <v>0</v>
      </c>
      <c r="AH39" s="111">
        <f>(AH38*$AU$38)/$AU$39</f>
        <v>0</v>
      </c>
      <c r="AI39" s="10">
        <f>SUM(AI38)</f>
        <v>0</v>
      </c>
      <c r="AJ39" s="111">
        <f>(AJ38*$AU$38)/$AU$39</f>
        <v>0</v>
      </c>
      <c r="AK39" s="10">
        <f>SUM(AK38)</f>
        <v>0</v>
      </c>
      <c r="AL39" s="111">
        <f>(AL38*$AU$38)/$AU$39</f>
        <v>0</v>
      </c>
      <c r="AM39" s="111">
        <f t="shared" ref="AM39:AP39" si="637">(AM38*$AU$38)/$AU$39</f>
        <v>0</v>
      </c>
      <c r="AN39" s="111">
        <f t="shared" si="637"/>
        <v>1</v>
      </c>
      <c r="AO39" s="111">
        <f t="shared" si="637"/>
        <v>0</v>
      </c>
      <c r="AP39" s="111">
        <f t="shared" si="637"/>
        <v>0</v>
      </c>
      <c r="AQ39" s="10">
        <f>SUM(AQ38)</f>
        <v>0</v>
      </c>
      <c r="AR39" s="10">
        <f>SUM(AR38)</f>
        <v>744</v>
      </c>
      <c r="AS39" s="10">
        <f>SUM(AS38)</f>
        <v>0</v>
      </c>
      <c r="AT39" s="29">
        <f>SUM(AT38:AT38)</f>
        <v>21</v>
      </c>
      <c r="AU39" s="29">
        <f>SUM(AU38:AU38)</f>
        <v>21</v>
      </c>
      <c r="AV39" s="29">
        <f>SUM(AV38:AV38)</f>
        <v>0</v>
      </c>
      <c r="AY39" s="24"/>
      <c r="AZ39" s="28" t="s">
        <v>45</v>
      </c>
      <c r="BA39" s="10">
        <f>SUM(BA38)</f>
        <v>0</v>
      </c>
      <c r="BB39" s="10">
        <f t="shared" ref="BB39:BJ43" si="638">SUM(BB38)</f>
        <v>0</v>
      </c>
      <c r="BC39" s="10">
        <f t="shared" si="638"/>
        <v>0</v>
      </c>
      <c r="BD39" s="10">
        <f t="shared" si="638"/>
        <v>720</v>
      </c>
      <c r="BE39" s="111">
        <f>(BE38*$BT38)/$BT39</f>
        <v>1</v>
      </c>
      <c r="BF39" s="10">
        <f t="shared" si="638"/>
        <v>0</v>
      </c>
      <c r="BG39" s="111">
        <f>(BG38*$BT38)/$BT39</f>
        <v>0</v>
      </c>
      <c r="BH39" s="10">
        <f t="shared" si="638"/>
        <v>0</v>
      </c>
      <c r="BI39" s="111">
        <f>(BI38*$BT38)/$BT39</f>
        <v>0</v>
      </c>
      <c r="BJ39" s="10">
        <f t="shared" si="638"/>
        <v>0</v>
      </c>
      <c r="BK39" s="111">
        <f>(BK38*$BT38)/$BT39</f>
        <v>0</v>
      </c>
      <c r="BL39" s="111">
        <f>(BL38*BT38)/BT39</f>
        <v>0</v>
      </c>
      <c r="BM39" s="111">
        <f>(BM38*$BT38)/$BT39</f>
        <v>0</v>
      </c>
      <c r="BN39" s="111">
        <f t="shared" ref="BN39:BO39" si="639">(BN38*$BT38)/$BT39</f>
        <v>0</v>
      </c>
      <c r="BO39" s="111">
        <f t="shared" si="639"/>
        <v>0</v>
      </c>
      <c r="BP39" s="10">
        <f t="shared" ref="BP39:BR39" si="640">SUM(BP38)</f>
        <v>0</v>
      </c>
      <c r="BQ39" s="10">
        <f>SUM(BQ38)</f>
        <v>720</v>
      </c>
      <c r="BR39" s="100">
        <f t="shared" si="640"/>
        <v>0</v>
      </c>
      <c r="BS39" s="10">
        <f>SUM(BS38:BS38)</f>
        <v>21</v>
      </c>
      <c r="BT39" s="10">
        <f t="shared" ref="BT39:BU39" si="641">SUM(BT38:BT38)</f>
        <v>21</v>
      </c>
      <c r="BU39" s="10">
        <f t="shared" si="641"/>
        <v>0</v>
      </c>
      <c r="BX39" s="24"/>
      <c r="BY39" s="28" t="s">
        <v>45</v>
      </c>
      <c r="BZ39" s="10">
        <f>SUM(BZ38)</f>
        <v>0</v>
      </c>
      <c r="CA39" s="10">
        <f t="shared" ref="CA39:CI43" si="642">SUM(CA38)</f>
        <v>0</v>
      </c>
      <c r="CB39" s="10">
        <f t="shared" si="642"/>
        <v>0</v>
      </c>
      <c r="CC39" s="10">
        <f t="shared" si="642"/>
        <v>744</v>
      </c>
      <c r="CD39" s="111">
        <f>(CD38*$CS38)/$CS39</f>
        <v>1</v>
      </c>
      <c r="CE39" s="10">
        <f t="shared" si="642"/>
        <v>0</v>
      </c>
      <c r="CF39" s="111">
        <f>(CF38*$CS38)/$CS39</f>
        <v>0</v>
      </c>
      <c r="CG39" s="10">
        <f t="shared" si="642"/>
        <v>0</v>
      </c>
      <c r="CH39" s="111">
        <f>(CH38*$CS38)/$CS39</f>
        <v>0</v>
      </c>
      <c r="CI39" s="10">
        <f t="shared" si="642"/>
        <v>0</v>
      </c>
      <c r="CJ39" s="111">
        <f t="shared" ref="CJ39:CN39" si="643">(CJ38*$CS38)/$CS39</f>
        <v>0</v>
      </c>
      <c r="CK39" s="111">
        <f t="shared" si="643"/>
        <v>0</v>
      </c>
      <c r="CL39" s="111">
        <f t="shared" si="643"/>
        <v>1</v>
      </c>
      <c r="CM39" s="111">
        <f t="shared" si="643"/>
        <v>0</v>
      </c>
      <c r="CN39" s="111">
        <f t="shared" si="643"/>
        <v>0</v>
      </c>
      <c r="CO39" s="10">
        <f t="shared" ref="CO39" si="644">SUM(CO38)</f>
        <v>0</v>
      </c>
      <c r="CP39" s="10">
        <f>SUM(CP38)</f>
        <v>744</v>
      </c>
      <c r="CQ39" s="10">
        <f>SUM(CQ38:CQ38)</f>
        <v>0</v>
      </c>
      <c r="CR39" s="10">
        <f>SUM(CR38:CR38)</f>
        <v>21</v>
      </c>
      <c r="CS39" s="10">
        <f t="shared" ref="CS39:CT39" si="645">SUM(CS38:CS38)</f>
        <v>21</v>
      </c>
      <c r="CT39" s="10">
        <f t="shared" si="645"/>
        <v>0</v>
      </c>
      <c r="CW39" s="24"/>
      <c r="CX39" s="28" t="s">
        <v>45</v>
      </c>
      <c r="CY39" s="14">
        <f>SUM(CY38)</f>
        <v>0</v>
      </c>
      <c r="CZ39" s="14">
        <f t="shared" ref="CZ39:DH43" si="646">SUM(CZ38)</f>
        <v>0</v>
      </c>
      <c r="DA39" s="10">
        <f t="shared" si="646"/>
        <v>0</v>
      </c>
      <c r="DB39" s="10">
        <f t="shared" si="646"/>
        <v>720</v>
      </c>
      <c r="DC39" s="2">
        <f t="shared" si="45"/>
        <v>100</v>
      </c>
      <c r="DD39" s="10">
        <f t="shared" si="646"/>
        <v>0</v>
      </c>
      <c r="DE39" s="2">
        <f t="shared" si="46"/>
        <v>0</v>
      </c>
      <c r="DF39" s="10">
        <f t="shared" si="646"/>
        <v>0</v>
      </c>
      <c r="DG39" s="2">
        <f t="shared" si="47"/>
        <v>0</v>
      </c>
      <c r="DH39" s="10">
        <f t="shared" si="646"/>
        <v>0</v>
      </c>
      <c r="DI39" s="2">
        <f t="shared" si="48"/>
        <v>0</v>
      </c>
      <c r="DJ39" s="2">
        <f t="shared" si="49"/>
        <v>0</v>
      </c>
      <c r="DK39" s="128">
        <f t="shared" si="50"/>
        <v>100</v>
      </c>
      <c r="DL39" s="2">
        <f t="shared" si="51"/>
        <v>0</v>
      </c>
      <c r="DM39" s="111">
        <f t="shared" ref="DM39" si="647">(DM38*$DR38)/$DR39</f>
        <v>0</v>
      </c>
      <c r="DN39" s="10">
        <f t="shared" ref="DN39:DN43" si="648">SUM(DN38)</f>
        <v>0</v>
      </c>
      <c r="DO39" s="10">
        <f>SUM(DO38)</f>
        <v>720</v>
      </c>
      <c r="DP39" s="10">
        <f t="shared" ref="DP39:DP43" si="649">SUM(DP38)</f>
        <v>0</v>
      </c>
      <c r="DQ39" s="29">
        <f>SUM(DQ38:DQ38)</f>
        <v>21</v>
      </c>
      <c r="DR39" s="10">
        <f t="shared" ref="DR39" si="650">SUM(DR38:DR38)</f>
        <v>21</v>
      </c>
      <c r="DS39" s="10">
        <f t="shared" ref="DS39" si="651">SUM(DS38)</f>
        <v>0</v>
      </c>
      <c r="DV39" s="24"/>
      <c r="DW39" s="28" t="s">
        <v>45</v>
      </c>
      <c r="DX39" s="10">
        <f>SUM(DX38)</f>
        <v>0</v>
      </c>
      <c r="DY39" s="10">
        <f t="shared" ref="DY39:EA39" si="652">SUM(DY38)</f>
        <v>0</v>
      </c>
      <c r="DZ39" s="10">
        <f t="shared" si="652"/>
        <v>0</v>
      </c>
      <c r="EA39" s="10">
        <f t="shared" si="652"/>
        <v>0</v>
      </c>
      <c r="EN39" s="10">
        <f>SUM(EN38)</f>
        <v>0</v>
      </c>
      <c r="EP39" s="29">
        <f>SUM(EP38:EP38)</f>
        <v>21</v>
      </c>
      <c r="EQ39" s="10">
        <f t="shared" ref="EQ39" si="653">SUM(EQ38:EQ38)</f>
        <v>21</v>
      </c>
      <c r="EU39" s="24"/>
      <c r="EV39" s="28" t="s">
        <v>45</v>
      </c>
      <c r="EW39" s="10">
        <f>SUM(EW38)</f>
        <v>0</v>
      </c>
      <c r="EX39" s="10">
        <f t="shared" ref="EX39:EZ39" si="654">SUM(EX38)</f>
        <v>0</v>
      </c>
      <c r="EY39" s="10">
        <f t="shared" si="654"/>
        <v>0</v>
      </c>
      <c r="EZ39" s="10">
        <f t="shared" si="654"/>
        <v>0</v>
      </c>
      <c r="FM39" s="10">
        <f>SUM(FM38)</f>
        <v>0</v>
      </c>
      <c r="FO39" s="29">
        <f>SUM(FO38:FO38)</f>
        <v>21</v>
      </c>
      <c r="FP39" s="10">
        <f t="shared" ref="FP39" si="655">SUM(FP38:FP38)</f>
        <v>21</v>
      </c>
      <c r="FT39" s="24"/>
      <c r="FU39" s="28" t="s">
        <v>45</v>
      </c>
      <c r="FV39" s="10">
        <f>SUM(FV38)</f>
        <v>0</v>
      </c>
      <c r="FW39" s="10">
        <f t="shared" ref="FW39:FY39" si="656">SUM(FW38)</f>
        <v>0</v>
      </c>
      <c r="FX39" s="10">
        <f t="shared" si="656"/>
        <v>0</v>
      </c>
      <c r="FY39" s="10">
        <f t="shared" si="656"/>
        <v>0</v>
      </c>
      <c r="GL39" s="10">
        <f>SUM(GL38)</f>
        <v>0</v>
      </c>
      <c r="GN39" s="29">
        <f>SUM(GN38:GN38)</f>
        <v>21</v>
      </c>
      <c r="GO39" s="10">
        <f t="shared" ref="GO39" si="657">SUM(GO38:GO38)</f>
        <v>21</v>
      </c>
      <c r="GS39" s="24"/>
      <c r="GT39" s="28" t="s">
        <v>45</v>
      </c>
      <c r="GU39" s="10">
        <f>SUM(GU38)</f>
        <v>0</v>
      </c>
      <c r="GV39" s="10">
        <f t="shared" ref="GV39:GX39" si="658">SUM(GV38)</f>
        <v>0</v>
      </c>
      <c r="GW39" s="10">
        <f t="shared" si="658"/>
        <v>0</v>
      </c>
      <c r="GX39" s="10">
        <f t="shared" si="658"/>
        <v>0</v>
      </c>
      <c r="HK39" s="10">
        <f>SUM(HK38)</f>
        <v>0</v>
      </c>
      <c r="HM39" s="29">
        <f>SUM(HM38:HM38)</f>
        <v>21</v>
      </c>
      <c r="HN39" s="10">
        <f t="shared" ref="HN39" si="659">SUM(HN38:HN38)</f>
        <v>21</v>
      </c>
      <c r="HR39" s="24"/>
      <c r="HS39" s="28" t="s">
        <v>45</v>
      </c>
      <c r="HT39" s="10">
        <f>SUM(HT38)</f>
        <v>0</v>
      </c>
      <c r="HU39" s="10">
        <f t="shared" ref="HU39:HW39" si="660">SUM(HU38)</f>
        <v>0</v>
      </c>
      <c r="HV39" s="10">
        <f t="shared" si="660"/>
        <v>0</v>
      </c>
      <c r="HW39" s="10">
        <f t="shared" si="660"/>
        <v>0</v>
      </c>
      <c r="IJ39" s="10">
        <f>SUM(IJ38)</f>
        <v>0</v>
      </c>
      <c r="IL39" s="29">
        <f>SUM(IL38:IL38)</f>
        <v>21</v>
      </c>
      <c r="IM39" s="10">
        <f t="shared" ref="IM39" si="661">SUM(IM38:IM38)</f>
        <v>21</v>
      </c>
      <c r="IQ39" s="24"/>
      <c r="IR39" s="28" t="s">
        <v>45</v>
      </c>
      <c r="IS39" s="10">
        <f>SUM(IS38)</f>
        <v>0</v>
      </c>
      <c r="IT39" s="10">
        <f t="shared" ref="IT39:IV39" si="662">SUM(IT38)</f>
        <v>0</v>
      </c>
      <c r="IU39" s="10">
        <f t="shared" si="662"/>
        <v>0</v>
      </c>
      <c r="IV39" s="10">
        <f t="shared" si="662"/>
        <v>0</v>
      </c>
      <c r="JI39" s="10">
        <f>SUM(JI38)</f>
        <v>0</v>
      </c>
      <c r="JK39" s="29">
        <f>SUM(JK38:JK38)</f>
        <v>21</v>
      </c>
      <c r="JL39" s="10">
        <f t="shared" ref="JL39" si="663">SUM(JL38:JL38)</f>
        <v>21</v>
      </c>
      <c r="JP39" s="24"/>
      <c r="JQ39" s="28" t="s">
        <v>45</v>
      </c>
      <c r="JR39" s="10">
        <f>SUM(JR38)</f>
        <v>0</v>
      </c>
      <c r="JS39" s="10">
        <f t="shared" ref="JS39:JU39" si="664">SUM(JS38)</f>
        <v>0</v>
      </c>
      <c r="JT39" s="10">
        <f t="shared" si="664"/>
        <v>0</v>
      </c>
      <c r="JU39" s="10">
        <f t="shared" si="664"/>
        <v>0</v>
      </c>
      <c r="KH39" s="10">
        <f>SUM(KH38)</f>
        <v>0</v>
      </c>
      <c r="KJ39" s="29">
        <f>SUM(KJ38:KJ38)</f>
        <v>21</v>
      </c>
      <c r="KK39" s="10">
        <f t="shared" ref="KK39" si="665">SUM(KK38:KK38)</f>
        <v>21</v>
      </c>
    </row>
    <row r="40" spans="1:299" ht="14" x14ac:dyDescent="0.35">
      <c r="A40" s="17" t="s">
        <v>67</v>
      </c>
      <c r="B40" s="12" t="s">
        <v>58</v>
      </c>
      <c r="C40" s="19">
        <f>$B$4-F40-H40-J40</f>
        <v>744</v>
      </c>
      <c r="D40" s="19">
        <f>$B$4-E40-F40-H40-J40</f>
        <v>117.79999999999995</v>
      </c>
      <c r="E40" s="19">
        <v>626.20000000000005</v>
      </c>
      <c r="F40" s="2">
        <v>0</v>
      </c>
      <c r="G40" s="110">
        <f t="shared" si="398"/>
        <v>0</v>
      </c>
      <c r="H40" s="2">
        <v>0</v>
      </c>
      <c r="I40" s="110">
        <f>H40/$B$4</f>
        <v>0</v>
      </c>
      <c r="J40" s="19">
        <v>0</v>
      </c>
      <c r="K40" s="110">
        <f>J40/$B$4</f>
        <v>0</v>
      </c>
      <c r="L40" s="2">
        <v>0</v>
      </c>
      <c r="M40" s="110">
        <f>C40/$B$4</f>
        <v>1</v>
      </c>
      <c r="N40" s="110">
        <f t="shared" si="401"/>
        <v>1</v>
      </c>
      <c r="O40" s="124">
        <f t="shared" si="542"/>
        <v>0</v>
      </c>
      <c r="P40" s="110">
        <f t="shared" si="543"/>
        <v>0.15887096774193549</v>
      </c>
      <c r="Q40" s="110">
        <f>L40/$B$4</f>
        <v>0</v>
      </c>
      <c r="R40" s="9">
        <v>0</v>
      </c>
      <c r="S40" s="9">
        <f>SUM(D40,E40,F40,H40,J40)</f>
        <v>744</v>
      </c>
      <c r="T40" s="39">
        <v>1773</v>
      </c>
      <c r="U40" s="2">
        <v>21</v>
      </c>
      <c r="V40" s="2">
        <v>15</v>
      </c>
      <c r="W40" s="2">
        <v>15</v>
      </c>
      <c r="X40" s="63">
        <f>SUM(G40,I40,K40,N40,Q40)</f>
        <v>1</v>
      </c>
      <c r="Z40" s="17" t="s">
        <v>67</v>
      </c>
      <c r="AA40" s="12" t="s">
        <v>58</v>
      </c>
      <c r="AB40" s="19">
        <f>$AA$4-AE40-AG40-AI40</f>
        <v>744</v>
      </c>
      <c r="AC40" s="19">
        <f>$AA$4-AD40-AE40-AG40-AI40</f>
        <v>164.80000000000018</v>
      </c>
      <c r="AD40" s="2">
        <v>579.19999999999982</v>
      </c>
      <c r="AE40" s="2">
        <v>0</v>
      </c>
      <c r="AF40" s="110">
        <f t="shared" si="408"/>
        <v>0</v>
      </c>
      <c r="AG40" s="2">
        <v>0</v>
      </c>
      <c r="AH40" s="110">
        <f t="shared" si="409"/>
        <v>0</v>
      </c>
      <c r="AI40" s="2">
        <v>0</v>
      </c>
      <c r="AJ40" s="110">
        <f t="shared" si="410"/>
        <v>0</v>
      </c>
      <c r="AK40" s="2">
        <v>0</v>
      </c>
      <c r="AL40" s="110">
        <f t="shared" ref="AL40" si="666">AB40/$AA$4</f>
        <v>1</v>
      </c>
      <c r="AM40" s="110">
        <f t="shared" ref="AM40" si="667">(AB40-AK40)/$AA$4</f>
        <v>1</v>
      </c>
      <c r="AN40" s="124">
        <f t="shared" ref="AN40" si="668">IF((AND(AC40=0,AE40=0)),0,(AE40+AK40)/(AC40+AE40+AK40))</f>
        <v>0</v>
      </c>
      <c r="AO40" s="110">
        <f t="shared" ref="AO40" si="669">AS40/($AA$4*AU40)</f>
        <v>0.22195340501792116</v>
      </c>
      <c r="AP40" s="110">
        <f t="shared" ref="AP40" si="670">AK40/$AA$4</f>
        <v>0</v>
      </c>
      <c r="AQ40" s="2">
        <v>0</v>
      </c>
      <c r="AR40" s="9">
        <f t="shared" si="416"/>
        <v>744</v>
      </c>
      <c r="AS40" s="13">
        <v>2477</v>
      </c>
      <c r="AT40" s="2">
        <v>21</v>
      </c>
      <c r="AU40" s="2">
        <v>15</v>
      </c>
      <c r="AV40" s="2">
        <v>15</v>
      </c>
      <c r="AW40" s="63">
        <f>SUM(AF40,AH40,AJ40,AM40,AP40)</f>
        <v>1</v>
      </c>
      <c r="AY40" s="17" t="s">
        <v>67</v>
      </c>
      <c r="AZ40" s="12" t="s">
        <v>58</v>
      </c>
      <c r="BA40" s="2">
        <f>$AZ$4-BD40-BF40-BH40</f>
        <v>720</v>
      </c>
      <c r="BB40" s="2">
        <f>$AZ$4-BC40-BD40-BF40-BH40</f>
        <v>68</v>
      </c>
      <c r="BC40" s="2">
        <f>'[37]UNIT DATA'!L10</f>
        <v>652</v>
      </c>
      <c r="BD40" s="2">
        <f>'[37]UNIT DATA'!M10</f>
        <v>0</v>
      </c>
      <c r="BE40" s="110">
        <f>BD40/$AZ$4</f>
        <v>0</v>
      </c>
      <c r="BF40" s="2">
        <f>'[37]UNIT DATA'!N10</f>
        <v>0</v>
      </c>
      <c r="BG40" s="110">
        <f>BF40/$AZ$4</f>
        <v>0</v>
      </c>
      <c r="BH40" s="2">
        <f>'[37]UNIT DATA'!O10</f>
        <v>0</v>
      </c>
      <c r="BI40" s="110">
        <f>BH40/$AZ$4</f>
        <v>0</v>
      </c>
      <c r="BJ40" s="2">
        <f>'[37]UNIT DATA'!P10</f>
        <v>0</v>
      </c>
      <c r="BK40" s="110">
        <f>BJ40/$AZ$4</f>
        <v>0</v>
      </c>
      <c r="BL40" s="110">
        <f>(BA40-BJ40)/$AZ$4</f>
        <v>1</v>
      </c>
      <c r="BM40" s="110">
        <f t="shared" ref="BM40:BO40" si="671">BL40/$AZ$4</f>
        <v>1.3888888888888889E-3</v>
      </c>
      <c r="BN40" s="110">
        <f t="shared" si="671"/>
        <v>1.9290123456790124E-6</v>
      </c>
      <c r="BO40" s="110">
        <f t="shared" si="671"/>
        <v>2.6791838134430728E-9</v>
      </c>
      <c r="BP40" s="2">
        <f>'[37]UNIT DATA'!$Q$10</f>
        <v>0</v>
      </c>
      <c r="BQ40" s="9">
        <f t="shared" si="422"/>
        <v>720</v>
      </c>
      <c r="BR40" s="39">
        <f>'[37]UNIT DATA'!$F$10</f>
        <v>1019</v>
      </c>
      <c r="BS40" s="2">
        <v>21</v>
      </c>
      <c r="BT40" s="2">
        <v>15</v>
      </c>
      <c r="BU40" s="9">
        <f>'[37]UNIT DATA'!$E$10</f>
        <v>14.985294117647058</v>
      </c>
      <c r="BV40" s="63">
        <f>SUM(BE40,BG40,BI40,BL40,BO40)</f>
        <v>1.0000000026791838</v>
      </c>
      <c r="BX40" s="17" t="s">
        <v>67</v>
      </c>
      <c r="BY40" s="12" t="s">
        <v>58</v>
      </c>
      <c r="BZ40" s="2">
        <f t="shared" ref="BZ40" si="672">$BY$4-CC40-CE40-CG40</f>
        <v>744</v>
      </c>
      <c r="CA40" s="2">
        <f t="shared" ref="CA40" si="673">$BY$4-CB40-CC40-CE40-CG40</f>
        <v>226.60000000000002</v>
      </c>
      <c r="CB40" s="2">
        <f>'[38]UNIT DATA'!L10</f>
        <v>517.4</v>
      </c>
      <c r="CC40" s="2">
        <f>'[38]UNIT DATA'!M10</f>
        <v>0</v>
      </c>
      <c r="CD40" s="110">
        <f>CC40/$BY$4</f>
        <v>0</v>
      </c>
      <c r="CE40" s="2">
        <f>'[38]UNIT DATA'!$N10</f>
        <v>0</v>
      </c>
      <c r="CF40" s="110">
        <f>CE40/$BY$4</f>
        <v>0</v>
      </c>
      <c r="CG40" s="2">
        <f>'[38]UNIT DATA'!$O10</f>
        <v>0</v>
      </c>
      <c r="CH40" s="110">
        <f>CG40/$BY$4</f>
        <v>0</v>
      </c>
      <c r="CI40" s="2">
        <f>'[38]UNIT DATA'!$P10</f>
        <v>0</v>
      </c>
      <c r="CJ40" s="110">
        <f t="shared" ref="CJ40" si="674">BZ40/$BY$4</f>
        <v>1</v>
      </c>
      <c r="CK40" s="110">
        <f t="shared" ref="CK40" si="675">(BZ40-CI40)/$BY$4</f>
        <v>1</v>
      </c>
      <c r="CL40" s="124">
        <f t="shared" ref="CL40" si="676">IF((AND(CA40=0,CC40=0)),0,(CC40+CI40)/(CA40+CC40+CI40))</f>
        <v>0</v>
      </c>
      <c r="CM40" s="110">
        <f t="shared" ref="CM40" si="677">CQ40/($BY$4*CS40)</f>
        <v>0.30510752688172044</v>
      </c>
      <c r="CN40" s="110">
        <f t="shared" ref="CN40" si="678">CI40/$BY$4</f>
        <v>0</v>
      </c>
      <c r="CO40" s="2">
        <f>'[38]UNIT DATA'!$Q10</f>
        <v>0</v>
      </c>
      <c r="CP40" s="9">
        <f t="shared" si="432"/>
        <v>744</v>
      </c>
      <c r="CQ40" s="2">
        <f>'[38]UNIT DATA'!$F10</f>
        <v>3405</v>
      </c>
      <c r="CR40" s="2">
        <v>21</v>
      </c>
      <c r="CS40" s="2">
        <v>15</v>
      </c>
      <c r="CT40" s="2">
        <f>'[38]UNIT DATA'!$E10</f>
        <v>15</v>
      </c>
      <c r="CU40" s="63">
        <f>SUM(CD40,CF40,CH40,CK40,CN40)</f>
        <v>1</v>
      </c>
      <c r="CW40" s="17" t="s">
        <v>67</v>
      </c>
      <c r="CX40" s="12" t="s">
        <v>58</v>
      </c>
      <c r="CY40" s="2">
        <f>$CX$4-DB40-DD40-DF40</f>
        <v>720</v>
      </c>
      <c r="CZ40" s="2">
        <f>$CX$4-DA40-DB40-DD40-DF40</f>
        <v>185.70000000000005</v>
      </c>
      <c r="DA40" s="2">
        <f>'[25]UNIT DATA'!L10</f>
        <v>534.29999999999995</v>
      </c>
      <c r="DB40" s="2">
        <f>'[25]UNIT DATA'!M10</f>
        <v>0</v>
      </c>
      <c r="DC40" s="2">
        <f t="shared" si="45"/>
        <v>0</v>
      </c>
      <c r="DD40" s="2">
        <f>'[25]UNIT DATA'!$N10</f>
        <v>0</v>
      </c>
      <c r="DE40" s="2">
        <f t="shared" si="46"/>
        <v>0</v>
      </c>
      <c r="DF40" s="2">
        <f>'[25]UNIT DATA'!$O10</f>
        <v>0</v>
      </c>
      <c r="DG40" s="2">
        <f t="shared" si="47"/>
        <v>0</v>
      </c>
      <c r="DH40" s="2">
        <f>'[25]UNIT DATA'!$P$10</f>
        <v>0</v>
      </c>
      <c r="DI40" s="2">
        <f t="shared" si="48"/>
        <v>100</v>
      </c>
      <c r="DJ40" s="2">
        <f t="shared" si="49"/>
        <v>100</v>
      </c>
      <c r="DK40" s="128">
        <f t="shared" si="50"/>
        <v>0</v>
      </c>
      <c r="DL40" s="2">
        <f t="shared" si="51"/>
        <v>25.842592592592595</v>
      </c>
      <c r="DM40" s="110">
        <f>DH40/$CX$4</f>
        <v>0</v>
      </c>
      <c r="DN40" s="2">
        <f>'[25]UNIT DATA'!$Q$10</f>
        <v>0</v>
      </c>
      <c r="DO40" s="9">
        <f t="shared" si="437"/>
        <v>720</v>
      </c>
      <c r="DP40" s="2">
        <f>'[25]UNIT DATA'!$F$10</f>
        <v>2791</v>
      </c>
      <c r="DQ40" s="2">
        <v>21</v>
      </c>
      <c r="DR40" s="2">
        <v>15</v>
      </c>
      <c r="DS40" s="2">
        <f>'[25]UNIT DATA'!$E$10</f>
        <v>15</v>
      </c>
      <c r="DT40" s="63">
        <f>SUM(DC40,DE40,DG40,DJ40,DM40)</f>
        <v>100</v>
      </c>
      <c r="DV40" s="17" t="s">
        <v>67</v>
      </c>
      <c r="DW40" s="12" t="s">
        <v>58</v>
      </c>
      <c r="EN40" s="9">
        <f t="shared" si="439"/>
        <v>0</v>
      </c>
      <c r="EP40" s="2">
        <v>21</v>
      </c>
      <c r="EQ40" s="2">
        <v>15</v>
      </c>
      <c r="ES40" s="63">
        <f>SUM(EB40,ED40,EF40,EI40,EL40)</f>
        <v>0</v>
      </c>
      <c r="EU40" s="17" t="s">
        <v>67</v>
      </c>
      <c r="EV40" s="12" t="s">
        <v>58</v>
      </c>
      <c r="FM40" s="9">
        <f t="shared" si="441"/>
        <v>0</v>
      </c>
      <c r="FO40" s="2">
        <v>21</v>
      </c>
      <c r="FP40" s="2">
        <v>15</v>
      </c>
      <c r="FR40" s="63">
        <f>SUM(FA40,FC40,FE40,FH40,FK40)</f>
        <v>0</v>
      </c>
      <c r="FT40" s="17" t="s">
        <v>67</v>
      </c>
      <c r="FU40" s="12" t="s">
        <v>58</v>
      </c>
      <c r="GL40" s="9">
        <f t="shared" si="443"/>
        <v>0</v>
      </c>
      <c r="GN40" s="2">
        <v>21</v>
      </c>
      <c r="GO40" s="2">
        <v>15</v>
      </c>
      <c r="GQ40" s="63">
        <f>SUM(FZ40,GB40,GD40,GG40,GJ40)</f>
        <v>0</v>
      </c>
      <c r="GS40" s="17" t="s">
        <v>67</v>
      </c>
      <c r="GT40" s="12" t="s">
        <v>58</v>
      </c>
      <c r="HK40" s="9">
        <f t="shared" si="445"/>
        <v>0</v>
      </c>
      <c r="HM40" s="2">
        <v>21</v>
      </c>
      <c r="HN40" s="2">
        <v>15</v>
      </c>
      <c r="HP40" s="63">
        <f>SUM(GY40,HA40,HC40,HF40,HI40)</f>
        <v>0</v>
      </c>
      <c r="HR40" s="17" t="s">
        <v>67</v>
      </c>
      <c r="HS40" s="12" t="s">
        <v>58</v>
      </c>
      <c r="IJ40" s="9">
        <f t="shared" ref="IJ40" si="679">SUM(HU40,HV40,HW40,HY40,IA40)</f>
        <v>0</v>
      </c>
      <c r="IL40" s="2">
        <v>21</v>
      </c>
      <c r="IM40" s="2">
        <v>15</v>
      </c>
      <c r="IO40" s="63">
        <f>SUM(HX40,HZ40,IB40,IE40,IH40)</f>
        <v>0</v>
      </c>
      <c r="IQ40" s="17" t="s">
        <v>67</v>
      </c>
      <c r="IR40" s="12" t="s">
        <v>58</v>
      </c>
      <c r="JI40" s="9">
        <f t="shared" ref="JI40" si="680">SUM(IT40,IU40,IV40,IX40,IZ40)</f>
        <v>0</v>
      </c>
      <c r="JK40" s="2">
        <v>21</v>
      </c>
      <c r="JL40" s="2">
        <v>15</v>
      </c>
      <c r="JN40" s="63">
        <f>SUM(IW40,IY40,JA40,JD40,JG40)</f>
        <v>0</v>
      </c>
      <c r="JP40" s="17" t="s">
        <v>67</v>
      </c>
      <c r="JQ40" s="12" t="s">
        <v>58</v>
      </c>
      <c r="KH40" s="9">
        <f t="shared" ref="KH40" si="681">SUM(JS40,JT40,JU40,JW40,JY40)</f>
        <v>0</v>
      </c>
      <c r="KJ40" s="2">
        <v>21</v>
      </c>
      <c r="KK40" s="2">
        <v>15</v>
      </c>
      <c r="KM40" s="63">
        <f>SUM(JV40,JX40,JZ40,KC40,KF40)</f>
        <v>0</v>
      </c>
    </row>
    <row r="41" spans="1:299" ht="14" hidden="1" x14ac:dyDescent="0.35">
      <c r="B41" s="28" t="s">
        <v>45</v>
      </c>
      <c r="C41" s="29">
        <f>SUM(C40:C40)</f>
        <v>744</v>
      </c>
      <c r="D41" s="30">
        <f>SUM(D40:D40)</f>
        <v>117.79999999999995</v>
      </c>
      <c r="E41" s="30">
        <f>SUM(E40:E40)</f>
        <v>626.20000000000005</v>
      </c>
      <c r="F41" s="29">
        <f>SUM(F40:F40)</f>
        <v>0</v>
      </c>
      <c r="G41" s="125">
        <f>(G40*V40)/V41</f>
        <v>0</v>
      </c>
      <c r="H41" s="29">
        <f>SUM(H40:H40)</f>
        <v>0</v>
      </c>
      <c r="I41" s="125">
        <f>(I40*V40)/V41</f>
        <v>0</v>
      </c>
      <c r="J41" s="30">
        <f>SUM(J40:J40)</f>
        <v>0</v>
      </c>
      <c r="K41" s="111">
        <f>(K40*V40)/V41</f>
        <v>0</v>
      </c>
      <c r="L41" s="29">
        <f>SUM(L40:L40)</f>
        <v>0</v>
      </c>
      <c r="M41" s="125">
        <f>(M40*V40)/V41</f>
        <v>1</v>
      </c>
      <c r="N41" s="122">
        <f>(N40*V40)/V41</f>
        <v>1</v>
      </c>
      <c r="O41" s="122">
        <f>(O40*V40)/V41</f>
        <v>0</v>
      </c>
      <c r="P41" s="122">
        <f>(P40*V40)/V41</f>
        <v>0.15887096774193549</v>
      </c>
      <c r="Q41" s="122">
        <f>(Q40*V40)/V41</f>
        <v>0</v>
      </c>
      <c r="R41" s="23">
        <f>SUM(R40)</f>
        <v>0</v>
      </c>
      <c r="S41" s="23">
        <f>SUM(S40)</f>
        <v>744</v>
      </c>
      <c r="T41" s="41">
        <f>SUM(T40:T40)</f>
        <v>1773</v>
      </c>
      <c r="U41" s="29">
        <f>SUM(U40:U40)</f>
        <v>21</v>
      </c>
      <c r="V41" s="29">
        <f>SUM(V40:V40)</f>
        <v>15</v>
      </c>
      <c r="W41" s="29">
        <f>SUM(W40:W40)</f>
        <v>15</v>
      </c>
      <c r="AA41" s="28" t="s">
        <v>45</v>
      </c>
      <c r="AB41" s="10">
        <f>SUM(AB40)</f>
        <v>744</v>
      </c>
      <c r="AC41" s="10">
        <f t="shared" ref="AC41:AE41" si="682">SUM(AC40)</f>
        <v>164.80000000000018</v>
      </c>
      <c r="AD41" s="10">
        <f t="shared" si="682"/>
        <v>579.19999999999982</v>
      </c>
      <c r="AE41" s="10">
        <f t="shared" si="682"/>
        <v>0</v>
      </c>
      <c r="AF41" s="111">
        <f>(AF40*$AU$40)/$AU$41</f>
        <v>0</v>
      </c>
      <c r="AG41" s="10">
        <f>SUM(AG40)</f>
        <v>0</v>
      </c>
      <c r="AH41" s="111">
        <f>(AH40*$AU$40)/$AU$41</f>
        <v>0</v>
      </c>
      <c r="AI41" s="10">
        <f>SUM(AI40)</f>
        <v>0</v>
      </c>
      <c r="AJ41" s="111">
        <f>(AJ40*$AU$40)/$AU$41</f>
        <v>0</v>
      </c>
      <c r="AK41" s="10">
        <f>SUM(AK40)</f>
        <v>0</v>
      </c>
      <c r="AL41" s="111">
        <f>(AL40*$AU$40)/$AU$41</f>
        <v>1</v>
      </c>
      <c r="AM41" s="111">
        <f t="shared" ref="AM41:AP41" si="683">(AM40*$AU$40)/$AU$41</f>
        <v>1</v>
      </c>
      <c r="AN41" s="111">
        <f t="shared" si="683"/>
        <v>0</v>
      </c>
      <c r="AO41" s="111">
        <f t="shared" si="683"/>
        <v>0.22195340501792116</v>
      </c>
      <c r="AP41" s="111">
        <f t="shared" si="683"/>
        <v>0</v>
      </c>
      <c r="AQ41" s="10">
        <f>SUM(AQ40)</f>
        <v>0</v>
      </c>
      <c r="AR41" s="10">
        <f>SUM(AR40)</f>
        <v>744</v>
      </c>
      <c r="AS41" s="52">
        <f>SUM(AS40)</f>
        <v>2477</v>
      </c>
      <c r="AT41" s="29">
        <f>SUM(AT40:AT40)</f>
        <v>21</v>
      </c>
      <c r="AU41" s="29">
        <f>SUM(AU40:AU40)</f>
        <v>15</v>
      </c>
      <c r="AV41" s="29">
        <f>SUM(AV40:AV40)</f>
        <v>15</v>
      </c>
      <c r="AZ41" s="28" t="s">
        <v>45</v>
      </c>
      <c r="BA41" s="10">
        <f>SUM(BA40)</f>
        <v>720</v>
      </c>
      <c r="BB41" s="10">
        <f t="shared" si="638"/>
        <v>68</v>
      </c>
      <c r="BC41" s="10">
        <f t="shared" si="638"/>
        <v>652</v>
      </c>
      <c r="BD41" s="10">
        <f t="shared" si="638"/>
        <v>0</v>
      </c>
      <c r="BE41" s="111">
        <f>(BE40*$BT40)/$BT41</f>
        <v>0</v>
      </c>
      <c r="BF41" s="10">
        <f t="shared" si="638"/>
        <v>0</v>
      </c>
      <c r="BG41" s="111">
        <f>(BG40*$BT40)/$BT41</f>
        <v>0</v>
      </c>
      <c r="BH41" s="10">
        <f t="shared" si="638"/>
        <v>0</v>
      </c>
      <c r="BI41" s="111">
        <f>(BI40*$BT40)/$BT41</f>
        <v>0</v>
      </c>
      <c r="BJ41" s="10">
        <f t="shared" si="638"/>
        <v>0</v>
      </c>
      <c r="BK41" s="111">
        <f>(BK40*$BT40)/$BT41</f>
        <v>0</v>
      </c>
      <c r="BL41" s="111">
        <f>(BL40*BT40)/BT41</f>
        <v>1</v>
      </c>
      <c r="BM41" s="111">
        <f>(BM40*$BT40)/$BT41</f>
        <v>1.3888888888888889E-3</v>
      </c>
      <c r="BN41" s="111">
        <f t="shared" ref="BN41:BO41" si="684">(BN40*$BT40)/$BT41</f>
        <v>1.9290123456790124E-6</v>
      </c>
      <c r="BO41" s="111">
        <f t="shared" si="684"/>
        <v>2.6791838134430728E-9</v>
      </c>
      <c r="BP41" s="10">
        <f t="shared" ref="BP41:BR41" si="685">SUM(BP40)</f>
        <v>0</v>
      </c>
      <c r="BQ41" s="10">
        <f>SUM(BQ40)</f>
        <v>720</v>
      </c>
      <c r="BR41" s="50">
        <f t="shared" si="685"/>
        <v>1019</v>
      </c>
      <c r="BS41" s="10">
        <f>SUM(BS40:BS40)</f>
        <v>21</v>
      </c>
      <c r="BT41" s="10">
        <f t="shared" ref="BT41:BU41" si="686">SUM(BT40:BT40)</f>
        <v>15</v>
      </c>
      <c r="BU41" s="32">
        <f t="shared" si="686"/>
        <v>14.985294117647058</v>
      </c>
      <c r="BY41" s="28" t="s">
        <v>45</v>
      </c>
      <c r="BZ41" s="10">
        <f>SUM(BZ40)</f>
        <v>744</v>
      </c>
      <c r="CA41" s="10">
        <f t="shared" si="642"/>
        <v>226.60000000000002</v>
      </c>
      <c r="CB41" s="10">
        <f t="shared" si="642"/>
        <v>517.4</v>
      </c>
      <c r="CC41" s="10">
        <f t="shared" si="642"/>
        <v>0</v>
      </c>
      <c r="CD41" s="111">
        <f>(CD40*$CS40)/$CS41</f>
        <v>0</v>
      </c>
      <c r="CE41" s="10">
        <f t="shared" si="642"/>
        <v>0</v>
      </c>
      <c r="CF41" s="111">
        <f>(CF40*$CS40)/$CS41</f>
        <v>0</v>
      </c>
      <c r="CG41" s="10">
        <f t="shared" si="642"/>
        <v>0</v>
      </c>
      <c r="CH41" s="111">
        <f>(CH40*$CS40)/$CS41</f>
        <v>0</v>
      </c>
      <c r="CI41" s="10">
        <f t="shared" si="642"/>
        <v>0</v>
      </c>
      <c r="CJ41" s="111">
        <f t="shared" ref="CJ41:CN41" si="687">(CJ40*$CS40)/$CS41</f>
        <v>1</v>
      </c>
      <c r="CK41" s="111">
        <f t="shared" si="687"/>
        <v>1</v>
      </c>
      <c r="CL41" s="111">
        <f t="shared" si="687"/>
        <v>0</v>
      </c>
      <c r="CM41" s="111">
        <f t="shared" si="687"/>
        <v>0.30510752688172044</v>
      </c>
      <c r="CN41" s="111">
        <f t="shared" si="687"/>
        <v>0</v>
      </c>
      <c r="CO41" s="10">
        <f t="shared" ref="CO41" si="688">SUM(CO40)</f>
        <v>0</v>
      </c>
      <c r="CP41" s="10">
        <f>SUM(CP40)</f>
        <v>744</v>
      </c>
      <c r="CQ41" s="10">
        <f>SUM(CQ40:CQ40)</f>
        <v>3405</v>
      </c>
      <c r="CR41" s="10">
        <f>SUM(CR40:CR40)</f>
        <v>21</v>
      </c>
      <c r="CS41" s="10">
        <f t="shared" ref="CS41:CT41" si="689">SUM(CS40:CS40)</f>
        <v>15</v>
      </c>
      <c r="CT41" s="10">
        <f t="shared" si="689"/>
        <v>15</v>
      </c>
      <c r="CX41" s="28" t="s">
        <v>45</v>
      </c>
      <c r="CY41" s="14">
        <f>SUM(CY40)</f>
        <v>720</v>
      </c>
      <c r="CZ41" s="14">
        <f t="shared" si="646"/>
        <v>185.70000000000005</v>
      </c>
      <c r="DA41" s="10">
        <f t="shared" si="646"/>
        <v>534.29999999999995</v>
      </c>
      <c r="DB41" s="10">
        <f t="shared" si="646"/>
        <v>0</v>
      </c>
      <c r="DC41" s="2">
        <f t="shared" si="45"/>
        <v>0</v>
      </c>
      <c r="DD41" s="10">
        <f t="shared" si="646"/>
        <v>0</v>
      </c>
      <c r="DE41" s="2">
        <f t="shared" si="46"/>
        <v>0</v>
      </c>
      <c r="DF41" s="10">
        <f t="shared" si="646"/>
        <v>0</v>
      </c>
      <c r="DG41" s="2">
        <f t="shared" si="47"/>
        <v>0</v>
      </c>
      <c r="DH41" s="10">
        <f t="shared" si="646"/>
        <v>0</v>
      </c>
      <c r="DI41" s="2">
        <f t="shared" si="48"/>
        <v>100</v>
      </c>
      <c r="DJ41" s="2">
        <f t="shared" si="49"/>
        <v>100</v>
      </c>
      <c r="DK41" s="128">
        <f t="shared" si="50"/>
        <v>0</v>
      </c>
      <c r="DL41" s="2">
        <f t="shared" si="51"/>
        <v>25.842592592592595</v>
      </c>
      <c r="DM41" s="111">
        <f t="shared" ref="DM41" si="690">(DM40*$DR40)/$DR41</f>
        <v>0</v>
      </c>
      <c r="DN41" s="10">
        <f t="shared" si="648"/>
        <v>0</v>
      </c>
      <c r="DO41" s="10">
        <f>SUM(DO40)</f>
        <v>720</v>
      </c>
      <c r="DP41" s="10">
        <f t="shared" si="649"/>
        <v>2791</v>
      </c>
      <c r="DQ41" s="29">
        <f>SUM(DQ40:DQ40)</f>
        <v>21</v>
      </c>
      <c r="DR41" s="10">
        <f t="shared" ref="DR41:DS41" si="691">SUM(DR40:DR40)</f>
        <v>15</v>
      </c>
      <c r="DS41" s="10">
        <f t="shared" si="691"/>
        <v>15</v>
      </c>
      <c r="DW41" s="28" t="s">
        <v>45</v>
      </c>
      <c r="EN41" s="10">
        <f>SUM(EN40)</f>
        <v>0</v>
      </c>
      <c r="EP41" s="29">
        <f>SUM(EP40:EP40)</f>
        <v>21</v>
      </c>
      <c r="EQ41" s="10">
        <f t="shared" ref="EQ41" si="692">SUM(EQ40:EQ40)</f>
        <v>15</v>
      </c>
      <c r="EV41" s="28" t="s">
        <v>45</v>
      </c>
      <c r="FM41" s="10">
        <f>SUM(FM40)</f>
        <v>0</v>
      </c>
      <c r="FO41" s="29">
        <f>SUM(FO40:FO40)</f>
        <v>21</v>
      </c>
      <c r="FP41" s="10">
        <f t="shared" ref="FP41" si="693">SUM(FP40:FP40)</f>
        <v>15</v>
      </c>
      <c r="FU41" s="28" t="s">
        <v>45</v>
      </c>
      <c r="GL41" s="10">
        <f>SUM(GL40)</f>
        <v>0</v>
      </c>
      <c r="GN41" s="29">
        <f>SUM(GN40:GN40)</f>
        <v>21</v>
      </c>
      <c r="GO41" s="10">
        <f t="shared" ref="GO41" si="694">SUM(GO40:GO40)</f>
        <v>15</v>
      </c>
      <c r="GT41" s="28" t="s">
        <v>45</v>
      </c>
      <c r="HK41" s="10">
        <f>SUM(HK40)</f>
        <v>0</v>
      </c>
      <c r="HM41" s="29">
        <f>SUM(HM40:HM40)</f>
        <v>21</v>
      </c>
      <c r="HN41" s="10">
        <f t="shared" ref="HN41" si="695">SUM(HN40:HN40)</f>
        <v>15</v>
      </c>
      <c r="HS41" s="28" t="s">
        <v>45</v>
      </c>
      <c r="IJ41" s="10">
        <f>SUM(IJ40)</f>
        <v>0</v>
      </c>
      <c r="IL41" s="29">
        <f>SUM(IL40:IL40)</f>
        <v>21</v>
      </c>
      <c r="IM41" s="10">
        <f t="shared" ref="IM41" si="696">SUM(IM40:IM40)</f>
        <v>15</v>
      </c>
      <c r="IR41" s="28" t="s">
        <v>45</v>
      </c>
      <c r="JI41" s="10">
        <f>SUM(JI40)</f>
        <v>0</v>
      </c>
      <c r="JK41" s="29">
        <f>SUM(JK40:JK40)</f>
        <v>21</v>
      </c>
      <c r="JL41" s="10">
        <f t="shared" ref="JL41" si="697">SUM(JL40:JL40)</f>
        <v>15</v>
      </c>
      <c r="JQ41" s="28" t="s">
        <v>45</v>
      </c>
      <c r="KH41" s="10">
        <f>SUM(KH40)</f>
        <v>0</v>
      </c>
      <c r="KJ41" s="29">
        <f>SUM(KJ40:KJ40)</f>
        <v>21</v>
      </c>
      <c r="KK41" s="10">
        <f t="shared" ref="KK41" si="698">SUM(KK40:KK40)</f>
        <v>15</v>
      </c>
    </row>
    <row r="42" spans="1:299" ht="14.5" x14ac:dyDescent="0.35">
      <c r="A42" s="17" t="s">
        <v>68</v>
      </c>
      <c r="B42" s="12" t="s">
        <v>58</v>
      </c>
      <c r="C42" s="19">
        <f>$B$4-F42-H42-J42</f>
        <v>744</v>
      </c>
      <c r="D42" s="19">
        <f>$B$4-E42-F42-H42-J42</f>
        <v>169.10000000000002</v>
      </c>
      <c r="E42" s="19">
        <v>574.9</v>
      </c>
      <c r="F42" s="2">
        <v>0</v>
      </c>
      <c r="G42" s="110">
        <f t="shared" si="398"/>
        <v>0</v>
      </c>
      <c r="H42" s="2">
        <v>0</v>
      </c>
      <c r="I42" s="110">
        <f>H42/$B$4</f>
        <v>0</v>
      </c>
      <c r="J42" s="19">
        <v>0</v>
      </c>
      <c r="K42" s="110">
        <f>J42/$B$4</f>
        <v>0</v>
      </c>
      <c r="L42" s="2">
        <v>0</v>
      </c>
      <c r="M42" s="110">
        <f>C42/$B$4</f>
        <v>1</v>
      </c>
      <c r="N42" s="110">
        <f t="shared" si="401"/>
        <v>1</v>
      </c>
      <c r="O42" s="124">
        <f t="shared" si="542"/>
        <v>0</v>
      </c>
      <c r="P42" s="110">
        <f t="shared" si="543"/>
        <v>0.21686827956989246</v>
      </c>
      <c r="Q42" s="110">
        <f>L42/$B$4</f>
        <v>0</v>
      </c>
      <c r="R42" s="9">
        <v>0</v>
      </c>
      <c r="S42" s="9">
        <f>SUM(D42,E42,F42,H42,J42)</f>
        <v>744</v>
      </c>
      <c r="T42" s="39">
        <v>3227</v>
      </c>
      <c r="U42" s="2">
        <v>21</v>
      </c>
      <c r="V42" s="2">
        <v>20</v>
      </c>
      <c r="W42" s="2">
        <v>20</v>
      </c>
      <c r="X42" s="63">
        <f>SUM(G42,I42,K42,N42,Q42)</f>
        <v>1</v>
      </c>
      <c r="Z42" s="17" t="s">
        <v>68</v>
      </c>
      <c r="AA42" s="12" t="s">
        <v>58</v>
      </c>
      <c r="AB42" s="19">
        <f>$AA$4-AE42-AG42-AI42</f>
        <v>744</v>
      </c>
      <c r="AC42" s="19">
        <f>$AA$4-AD42-AE42-AG42-AI42</f>
        <v>169.70000000000073</v>
      </c>
      <c r="AD42" s="2">
        <v>574.29999999999927</v>
      </c>
      <c r="AE42" s="2">
        <v>0</v>
      </c>
      <c r="AF42" s="110">
        <f t="shared" si="408"/>
        <v>0</v>
      </c>
      <c r="AG42" s="2">
        <v>0</v>
      </c>
      <c r="AH42" s="110">
        <f t="shared" si="409"/>
        <v>0</v>
      </c>
      <c r="AI42" s="2">
        <v>0</v>
      </c>
      <c r="AJ42" s="110">
        <f t="shared" si="410"/>
        <v>0</v>
      </c>
      <c r="AK42" s="2">
        <v>0</v>
      </c>
      <c r="AL42" s="110">
        <f t="shared" ref="AL42" si="699">AB42/$AA$4</f>
        <v>1</v>
      </c>
      <c r="AM42" s="110">
        <f t="shared" ref="AM42" si="700">(AB42-AK42)/$AA$4</f>
        <v>1</v>
      </c>
      <c r="AN42" s="124">
        <f t="shared" ref="AN42" si="701">IF((AND(AC42=0,AE42=0)),0,(AE42+AK42)/(AC42+AE42+AK42))</f>
        <v>0</v>
      </c>
      <c r="AO42" s="110">
        <f t="shared" ref="AO42" si="702">AS42/($AA$4*AU42)</f>
        <v>0.21915322580645161</v>
      </c>
      <c r="AP42" s="110">
        <f t="shared" ref="AP42" si="703">AK42/$AA$4</f>
        <v>0</v>
      </c>
      <c r="AQ42" s="2">
        <v>0</v>
      </c>
      <c r="AR42" s="9">
        <f t="shared" si="416"/>
        <v>744</v>
      </c>
      <c r="AS42" s="13">
        <v>3261</v>
      </c>
      <c r="AT42" s="2">
        <v>21</v>
      </c>
      <c r="AU42" s="2">
        <v>20</v>
      </c>
      <c r="AV42" s="73">
        <v>20</v>
      </c>
      <c r="AW42" s="63">
        <f>SUM(AF42,AH42,AJ42,AM42,AP42)</f>
        <v>1</v>
      </c>
      <c r="AY42" s="17" t="s">
        <v>68</v>
      </c>
      <c r="AZ42" s="12" t="s">
        <v>58</v>
      </c>
      <c r="BA42" s="2">
        <f>$AZ$4-BD42-BF42-BH42</f>
        <v>720</v>
      </c>
      <c r="BB42" s="2">
        <f>$AZ$4-BC42-BD42-BF42-BH42</f>
        <v>79</v>
      </c>
      <c r="BC42" s="2">
        <f>'[37]UNIT DATA'!L14</f>
        <v>641</v>
      </c>
      <c r="BD42" s="2">
        <f>'[37]UNIT DATA'!M14</f>
        <v>0</v>
      </c>
      <c r="BE42" s="110">
        <f>BD42/$AZ$4</f>
        <v>0</v>
      </c>
      <c r="BF42" s="2">
        <f>'[37]UNIT DATA'!N14</f>
        <v>0</v>
      </c>
      <c r="BG42" s="110">
        <f>BF42/$AZ$4</f>
        <v>0</v>
      </c>
      <c r="BH42" s="2">
        <f>'[37]UNIT DATA'!O14</f>
        <v>0</v>
      </c>
      <c r="BI42" s="110">
        <f>BH42/$AZ$4</f>
        <v>0</v>
      </c>
      <c r="BJ42" s="2">
        <f>'[37]UNIT DATA'!Q14</f>
        <v>0</v>
      </c>
      <c r="BK42" s="110">
        <f>BJ42/$AZ$4</f>
        <v>0</v>
      </c>
      <c r="BL42" s="110">
        <f>(BA42-BJ42)/$AZ$4</f>
        <v>1</v>
      </c>
      <c r="BM42" s="110">
        <f t="shared" ref="BM42:BO42" si="704">BL42/$AZ$4</f>
        <v>1.3888888888888889E-3</v>
      </c>
      <c r="BN42" s="110">
        <f t="shared" si="704"/>
        <v>1.9290123456790124E-6</v>
      </c>
      <c r="BO42" s="110">
        <f t="shared" si="704"/>
        <v>2.6791838134430728E-9</v>
      </c>
      <c r="BP42" s="2">
        <f>'[37]UNIT DATA'!$Q$14</f>
        <v>0</v>
      </c>
      <c r="BQ42" s="9">
        <f t="shared" si="422"/>
        <v>720</v>
      </c>
      <c r="BR42" s="39">
        <f>'[37]UNIT DATA'!$F$14</f>
        <v>1441</v>
      </c>
      <c r="BS42" s="2">
        <v>21</v>
      </c>
      <c r="BT42" s="2">
        <v>20</v>
      </c>
      <c r="BU42" s="2">
        <f>'[37]UNIT DATA'!$E$14</f>
        <v>20</v>
      </c>
      <c r="BV42" s="63">
        <f>SUM(BE42,BG42,BI42,BL42,BO42)</f>
        <v>1.0000000026791838</v>
      </c>
      <c r="BX42" s="17" t="s">
        <v>68</v>
      </c>
      <c r="BY42" s="12" t="s">
        <v>58</v>
      </c>
      <c r="BZ42" s="2">
        <f t="shared" ref="BZ42" si="705">$BY$4-CC42-CE42-CG42</f>
        <v>739.4</v>
      </c>
      <c r="CA42" s="2">
        <f t="shared" ref="CA42" si="706">$BY$4-CB42-CC42-CE42-CG42</f>
        <v>235.20000000000002</v>
      </c>
      <c r="CB42" s="2">
        <f>'[38]UNIT DATA'!L14</f>
        <v>504.2</v>
      </c>
      <c r="CC42" s="2">
        <f>'[38]UNIT DATA'!M14</f>
        <v>4.5999999999999996</v>
      </c>
      <c r="CD42" s="110">
        <f>CC42/$BY$4</f>
        <v>6.1827956989247311E-3</v>
      </c>
      <c r="CE42" s="2">
        <f>'[38]UNIT DATA'!N14</f>
        <v>0</v>
      </c>
      <c r="CF42" s="110">
        <f>CE42/$BY$4</f>
        <v>0</v>
      </c>
      <c r="CG42" s="2">
        <f>'[38]UNIT DATA'!$O14</f>
        <v>0</v>
      </c>
      <c r="CH42" s="110">
        <f>CG42/$BY$4</f>
        <v>0</v>
      </c>
      <c r="CI42" s="2">
        <f>'[38]UNIT DATA'!$P14</f>
        <v>0</v>
      </c>
      <c r="CJ42" s="110">
        <f t="shared" ref="CJ42" si="707">BZ42/$BY$4</f>
        <v>0.99381720430107523</v>
      </c>
      <c r="CK42" s="110">
        <f t="shared" ref="CK42" si="708">(BZ42-CI42)/$BY$4</f>
        <v>0.99381720430107523</v>
      </c>
      <c r="CL42" s="124">
        <f t="shared" ref="CL42" si="709">IF((AND(CA42=0,CC42=0)),0,(CC42+CI42)/(CA42+CC42+CI42))</f>
        <v>1.9182652210175143E-2</v>
      </c>
      <c r="CM42" s="110">
        <f t="shared" ref="CM42" si="710">CQ42/($BY$4*CS42)</f>
        <v>0.30094086021505378</v>
      </c>
      <c r="CN42" s="110">
        <f t="shared" ref="CN42" si="711">CI42/$BY$4</f>
        <v>0</v>
      </c>
      <c r="CO42" s="2">
        <f>'[38]UNIT DATA'!$Q$14</f>
        <v>0</v>
      </c>
      <c r="CP42" s="9">
        <f t="shared" si="432"/>
        <v>744</v>
      </c>
      <c r="CQ42" s="2">
        <f>'[38]UNIT DATA'!$F$14</f>
        <v>4478</v>
      </c>
      <c r="CR42" s="2">
        <v>21</v>
      </c>
      <c r="CS42" s="2">
        <v>20</v>
      </c>
      <c r="CT42" s="2">
        <f>'[38]UNIT DATA'!$E$14</f>
        <v>20</v>
      </c>
      <c r="CU42" s="63">
        <f>SUM(CD42,CF42,CH42,CK42,CN42)</f>
        <v>1</v>
      </c>
      <c r="CW42" s="17" t="s">
        <v>68</v>
      </c>
      <c r="CX42" s="12" t="s">
        <v>58</v>
      </c>
      <c r="CY42" s="2">
        <f>$CX$4-DB42-DD42-DF42</f>
        <v>720</v>
      </c>
      <c r="CZ42" s="2">
        <f>$CX$4-DA42-DB42-DD42-DF42</f>
        <v>193.10000000000002</v>
      </c>
      <c r="DA42" s="2">
        <f>'[25]UNIT DATA'!L14</f>
        <v>526.9</v>
      </c>
      <c r="DB42" s="2">
        <f>'[25]UNIT DATA'!M14</f>
        <v>0</v>
      </c>
      <c r="DC42" s="2">
        <f t="shared" si="45"/>
        <v>0</v>
      </c>
      <c r="DD42" s="2">
        <f>'[25]UNIT DATA'!$N14</f>
        <v>0</v>
      </c>
      <c r="DE42" s="2">
        <f t="shared" si="46"/>
        <v>0</v>
      </c>
      <c r="DF42" s="2">
        <f>'[25]UNIT DATA'!$O$14</f>
        <v>0</v>
      </c>
      <c r="DG42" s="2">
        <f t="shared" si="47"/>
        <v>0</v>
      </c>
      <c r="DH42" s="2">
        <f>'[25]UNIT DATA'!$P$14</f>
        <v>0</v>
      </c>
      <c r="DI42" s="2">
        <f t="shared" si="48"/>
        <v>100</v>
      </c>
      <c r="DJ42" s="2">
        <f t="shared" si="49"/>
        <v>100</v>
      </c>
      <c r="DK42" s="128">
        <f t="shared" si="50"/>
        <v>0</v>
      </c>
      <c r="DL42" s="2">
        <f t="shared" si="51"/>
        <v>25.611111111111111</v>
      </c>
      <c r="DM42" s="110">
        <f>DH42/$CX$4</f>
        <v>0</v>
      </c>
      <c r="DN42" s="2">
        <f>'[25]UNIT DATA'!$Q$14</f>
        <v>0</v>
      </c>
      <c r="DO42" s="9">
        <f t="shared" si="437"/>
        <v>720</v>
      </c>
      <c r="DP42" s="2">
        <f>'[25]UNIT DATA'!$F$14</f>
        <v>3688</v>
      </c>
      <c r="DQ42" s="2">
        <v>21</v>
      </c>
      <c r="DR42" s="2">
        <v>20</v>
      </c>
      <c r="DS42" s="2">
        <f>'[25]UNIT DATA'!$E$14</f>
        <v>20</v>
      </c>
      <c r="DT42" s="63">
        <f>SUM(DC42,DE42,DG42,DJ42,DM42)</f>
        <v>100</v>
      </c>
      <c r="DV42" s="17" t="s">
        <v>68</v>
      </c>
      <c r="DW42" s="12" t="s">
        <v>58</v>
      </c>
      <c r="EN42" s="9">
        <f t="shared" si="439"/>
        <v>0</v>
      </c>
      <c r="EP42" s="2">
        <v>21</v>
      </c>
      <c r="EQ42" s="2">
        <v>20</v>
      </c>
      <c r="ES42" s="63">
        <f>SUM(EB42,ED42,EF42,EI42,EL42)</f>
        <v>0</v>
      </c>
      <c r="EU42" s="17" t="s">
        <v>68</v>
      </c>
      <c r="EV42" s="12" t="s">
        <v>58</v>
      </c>
      <c r="FM42" s="9">
        <f t="shared" si="441"/>
        <v>0</v>
      </c>
      <c r="FO42" s="2">
        <v>21</v>
      </c>
      <c r="FP42" s="2">
        <v>20</v>
      </c>
      <c r="FR42" s="63">
        <f>SUM(FA42,FC42,FE42,FH42,FK42)</f>
        <v>0</v>
      </c>
      <c r="FT42" s="17" t="s">
        <v>68</v>
      </c>
      <c r="FU42" s="12" t="s">
        <v>58</v>
      </c>
      <c r="GL42" s="9">
        <f t="shared" si="443"/>
        <v>0</v>
      </c>
      <c r="GN42" s="2">
        <v>21</v>
      </c>
      <c r="GO42" s="2">
        <v>20</v>
      </c>
      <c r="GQ42" s="63">
        <f>SUM(FZ42,GB42,GD42,GG42,GJ42)</f>
        <v>0</v>
      </c>
      <c r="GS42" s="17" t="s">
        <v>68</v>
      </c>
      <c r="GT42" s="12" t="s">
        <v>58</v>
      </c>
      <c r="HK42" s="9">
        <f t="shared" si="445"/>
        <v>0</v>
      </c>
      <c r="HM42" s="2">
        <v>21</v>
      </c>
      <c r="HN42" s="2">
        <v>20</v>
      </c>
      <c r="HP42" s="63">
        <f>SUM(GY42,HA42,HC42,HF42,HI42)</f>
        <v>0</v>
      </c>
      <c r="HR42" s="17" t="s">
        <v>68</v>
      </c>
      <c r="HS42" s="12" t="s">
        <v>58</v>
      </c>
      <c r="IJ42" s="9">
        <f t="shared" ref="IJ42" si="712">SUM(HU42,HV42,HW42,HY42,IA42)</f>
        <v>0</v>
      </c>
      <c r="IL42" s="2">
        <v>21</v>
      </c>
      <c r="IM42" s="2">
        <v>20</v>
      </c>
      <c r="IO42" s="63">
        <f>SUM(HX42,HZ42,IB42,IE42,IH42)</f>
        <v>0</v>
      </c>
      <c r="IQ42" s="17" t="s">
        <v>68</v>
      </c>
      <c r="IR42" s="12" t="s">
        <v>58</v>
      </c>
      <c r="JI42" s="9">
        <f t="shared" ref="JI42" si="713">SUM(IT42,IU42,IV42,IX42,IZ42)</f>
        <v>0</v>
      </c>
      <c r="JK42" s="2">
        <v>21</v>
      </c>
      <c r="JL42" s="2">
        <v>20</v>
      </c>
      <c r="JN42" s="63">
        <f>SUM(IW42,IY42,JA42,JD42,JG42)</f>
        <v>0</v>
      </c>
      <c r="JP42" s="17" t="s">
        <v>68</v>
      </c>
      <c r="JQ42" s="12" t="s">
        <v>58</v>
      </c>
      <c r="KH42" s="9">
        <f t="shared" ref="KH42" si="714">SUM(JS42,JT42,JU42,JW42,JY42)</f>
        <v>0</v>
      </c>
      <c r="KJ42" s="2">
        <v>21</v>
      </c>
      <c r="KK42" s="2">
        <v>20</v>
      </c>
      <c r="KM42" s="63">
        <f>SUM(JV42,JX42,JZ42,KC42,KF42)</f>
        <v>0</v>
      </c>
    </row>
    <row r="43" spans="1:299" ht="14" hidden="1" x14ac:dyDescent="0.35">
      <c r="B43" s="28" t="s">
        <v>45</v>
      </c>
      <c r="C43" s="29">
        <f>SUM(C42:C42)</f>
        <v>744</v>
      </c>
      <c r="D43" s="30">
        <f>SUM(D42:D42)</f>
        <v>169.10000000000002</v>
      </c>
      <c r="E43" s="30">
        <f>SUM(E42:E42)</f>
        <v>574.9</v>
      </c>
      <c r="F43" s="29">
        <f>SUM(F42:F42)</f>
        <v>0</v>
      </c>
      <c r="G43" s="125">
        <f>(G42*V42)/V43</f>
        <v>0</v>
      </c>
      <c r="H43" s="29">
        <f>SUM(H42:H42)</f>
        <v>0</v>
      </c>
      <c r="I43" s="125">
        <f>(I42*V42)/V43</f>
        <v>0</v>
      </c>
      <c r="J43" s="30">
        <f>SUM(J42:J42)</f>
        <v>0</v>
      </c>
      <c r="K43" s="111">
        <f>(K42*V42)/V43</f>
        <v>0</v>
      </c>
      <c r="L43" s="29">
        <f>SUM(L42:L42)</f>
        <v>0</v>
      </c>
      <c r="M43" s="125">
        <f>(M42*V42)/V43</f>
        <v>1</v>
      </c>
      <c r="N43" s="122">
        <f>(N42*V42)/V43</f>
        <v>1</v>
      </c>
      <c r="O43" s="122">
        <f>(O42*V42)/V43</f>
        <v>0</v>
      </c>
      <c r="P43" s="122">
        <f>(P42*V42)/V43</f>
        <v>0.21686827956989246</v>
      </c>
      <c r="Q43" s="122">
        <f>(Q42*V42)/V43</f>
        <v>0</v>
      </c>
      <c r="R43" s="23">
        <f>SUM(R42)</f>
        <v>0</v>
      </c>
      <c r="S43" s="23">
        <f>SUM(S42)</f>
        <v>744</v>
      </c>
      <c r="T43" s="41">
        <f>SUM(T42:T42)</f>
        <v>3227</v>
      </c>
      <c r="U43" s="29">
        <f>SUM(U42:U42)</f>
        <v>21</v>
      </c>
      <c r="V43" s="29">
        <f>SUM(V42:V42)</f>
        <v>20</v>
      </c>
      <c r="W43" s="29">
        <f>SUM(W42:W42)</f>
        <v>20</v>
      </c>
      <c r="AA43" s="28" t="s">
        <v>45</v>
      </c>
      <c r="AB43" s="10">
        <f>SUM(AB42)</f>
        <v>744</v>
      </c>
      <c r="AC43" s="10">
        <f t="shared" ref="AC43:AE43" si="715">SUM(AC42)</f>
        <v>169.70000000000073</v>
      </c>
      <c r="AD43" s="10">
        <f t="shared" si="715"/>
        <v>574.29999999999927</v>
      </c>
      <c r="AE43" s="10">
        <f t="shared" si="715"/>
        <v>0</v>
      </c>
      <c r="AF43" s="111">
        <f>(AF42*$AU$42)/$AU$43</f>
        <v>0</v>
      </c>
      <c r="AG43" s="10">
        <f>SUM(AG42)</f>
        <v>0</v>
      </c>
      <c r="AH43" s="111">
        <f>(AH42*$AU$42)/$AU$43</f>
        <v>0</v>
      </c>
      <c r="AI43" s="10">
        <f>SUM(AI42)</f>
        <v>0</v>
      </c>
      <c r="AJ43" s="111">
        <f>(AJ42*$AU$42)/$AU$43</f>
        <v>0</v>
      </c>
      <c r="AK43" s="10">
        <f>SUM(AK42)</f>
        <v>0</v>
      </c>
      <c r="AL43" s="111">
        <f t="shared" ref="AL43:AP43" si="716">(AL42*$AU$42)/$AU$43</f>
        <v>1</v>
      </c>
      <c r="AM43" s="111">
        <f t="shared" si="716"/>
        <v>1</v>
      </c>
      <c r="AN43" s="111">
        <f t="shared" si="716"/>
        <v>0</v>
      </c>
      <c r="AO43" s="111">
        <f t="shared" si="716"/>
        <v>0.21915322580645161</v>
      </c>
      <c r="AP43" s="111">
        <f t="shared" si="716"/>
        <v>0</v>
      </c>
      <c r="AQ43" s="10">
        <f>SUM(AQ42)</f>
        <v>0</v>
      </c>
      <c r="AR43" s="10">
        <f>SUM(AR42)</f>
        <v>744</v>
      </c>
      <c r="AS43" s="52">
        <f>SUM(AS42)</f>
        <v>3261</v>
      </c>
      <c r="AT43" s="29">
        <f>SUM(AT42:AT42)</f>
        <v>21</v>
      </c>
      <c r="AU43" s="29">
        <f>SUM(AU42:AU42)</f>
        <v>20</v>
      </c>
      <c r="AV43" s="29">
        <f>SUM(AV42:AV42)</f>
        <v>20</v>
      </c>
      <c r="AZ43" s="28" t="s">
        <v>45</v>
      </c>
      <c r="BA43" s="10">
        <f>SUM(BA42)</f>
        <v>720</v>
      </c>
      <c r="BB43" s="10">
        <f t="shared" si="638"/>
        <v>79</v>
      </c>
      <c r="BC43" s="10">
        <f t="shared" si="638"/>
        <v>641</v>
      </c>
      <c r="BD43" s="10">
        <f t="shared" si="638"/>
        <v>0</v>
      </c>
      <c r="BE43" s="111">
        <f>(BE42*$BT42)/$BT43</f>
        <v>0</v>
      </c>
      <c r="BF43" s="10">
        <f t="shared" si="638"/>
        <v>0</v>
      </c>
      <c r="BG43" s="111">
        <f>(BG42*$BT42)/$BT43</f>
        <v>0</v>
      </c>
      <c r="BH43" s="10">
        <f t="shared" si="638"/>
        <v>0</v>
      </c>
      <c r="BI43" s="111">
        <f>(BI42*$BT42)/$BT43</f>
        <v>0</v>
      </c>
      <c r="BJ43" s="10">
        <f t="shared" si="638"/>
        <v>0</v>
      </c>
      <c r="BK43" s="111">
        <f>(BK42*$BT42)/$BT43</f>
        <v>0</v>
      </c>
      <c r="BL43" s="111">
        <f>(BL42*BT42)/BT43</f>
        <v>1</v>
      </c>
      <c r="BM43" s="111">
        <f>(BM42*$BT42)/$BT43</f>
        <v>1.3888888888888889E-3</v>
      </c>
      <c r="BN43" s="111">
        <f t="shared" ref="BN43:BO43" si="717">(BN42*$BT42)/$BT43</f>
        <v>1.9290123456790124E-6</v>
      </c>
      <c r="BO43" s="111">
        <f t="shared" si="717"/>
        <v>2.6791838134430728E-9</v>
      </c>
      <c r="BP43" s="10">
        <f t="shared" ref="BP43:BR43" si="718">SUM(BP42)</f>
        <v>0</v>
      </c>
      <c r="BQ43" s="10">
        <f>SUM(BQ42)</f>
        <v>720</v>
      </c>
      <c r="BR43" s="50">
        <f t="shared" si="718"/>
        <v>1441</v>
      </c>
      <c r="BS43" s="10">
        <f>SUM(BS42:BS42)</f>
        <v>21</v>
      </c>
      <c r="BT43" s="10">
        <f t="shared" ref="BT43:BU43" si="719">SUM(BT42:BT42)</f>
        <v>20</v>
      </c>
      <c r="BU43" s="10">
        <f t="shared" si="719"/>
        <v>20</v>
      </c>
      <c r="BY43" s="28" t="s">
        <v>45</v>
      </c>
      <c r="BZ43" s="10">
        <f>SUM(BZ42)</f>
        <v>739.4</v>
      </c>
      <c r="CA43" s="10">
        <f t="shared" si="642"/>
        <v>235.20000000000002</v>
      </c>
      <c r="CB43" s="10">
        <f t="shared" si="642"/>
        <v>504.2</v>
      </c>
      <c r="CC43" s="10">
        <f t="shared" si="642"/>
        <v>4.5999999999999996</v>
      </c>
      <c r="CD43" s="111">
        <f>(CD42*$CS42)/$CS43</f>
        <v>6.1827956989247311E-3</v>
      </c>
      <c r="CE43" s="10">
        <f t="shared" si="642"/>
        <v>0</v>
      </c>
      <c r="CF43" s="111">
        <f>(CF42*$CS42)/$CS43</f>
        <v>0</v>
      </c>
      <c r="CG43" s="10">
        <f t="shared" si="642"/>
        <v>0</v>
      </c>
      <c r="CH43" s="111">
        <f>(CH42*$CS42)/$CS43</f>
        <v>0</v>
      </c>
      <c r="CI43" s="10">
        <f t="shared" si="642"/>
        <v>0</v>
      </c>
      <c r="CJ43" s="111">
        <f t="shared" ref="CJ43:CN43" si="720">(CJ42*$CS42)/$CS43</f>
        <v>0.99381720430107523</v>
      </c>
      <c r="CK43" s="111">
        <f t="shared" si="720"/>
        <v>0.99381720430107523</v>
      </c>
      <c r="CL43" s="111">
        <f t="shared" si="720"/>
        <v>1.9182652210175143E-2</v>
      </c>
      <c r="CM43" s="111">
        <f t="shared" si="720"/>
        <v>0.30094086021505378</v>
      </c>
      <c r="CN43" s="111">
        <f t="shared" si="720"/>
        <v>0</v>
      </c>
      <c r="CO43" s="10">
        <f t="shared" ref="CO43" si="721">SUM(CO42)</f>
        <v>0</v>
      </c>
      <c r="CP43" s="10">
        <f>SUM(CP42)</f>
        <v>744</v>
      </c>
      <c r="CQ43" s="10">
        <f>SUM(CQ42:CQ42)</f>
        <v>4478</v>
      </c>
      <c r="CR43" s="10">
        <f>SUM(CR42:CR42)</f>
        <v>21</v>
      </c>
      <c r="CS43" s="10">
        <f t="shared" ref="CS43:CT43" si="722">SUM(CS42:CS42)</f>
        <v>20</v>
      </c>
      <c r="CT43" s="10">
        <f t="shared" si="722"/>
        <v>20</v>
      </c>
      <c r="CX43" s="28" t="s">
        <v>45</v>
      </c>
      <c r="CY43" s="14">
        <f>SUM(CY42)</f>
        <v>720</v>
      </c>
      <c r="CZ43" s="14">
        <f t="shared" si="646"/>
        <v>193.10000000000002</v>
      </c>
      <c r="DA43" s="10">
        <f t="shared" si="646"/>
        <v>526.9</v>
      </c>
      <c r="DB43" s="10">
        <f t="shared" si="646"/>
        <v>0</v>
      </c>
      <c r="DC43" s="2">
        <f t="shared" si="45"/>
        <v>0</v>
      </c>
      <c r="DD43" s="10">
        <f t="shared" si="646"/>
        <v>0</v>
      </c>
      <c r="DE43" s="2">
        <f t="shared" si="46"/>
        <v>0</v>
      </c>
      <c r="DF43" s="10">
        <f t="shared" si="646"/>
        <v>0</v>
      </c>
      <c r="DG43" s="2">
        <f t="shared" si="47"/>
        <v>0</v>
      </c>
      <c r="DH43" s="10">
        <f t="shared" si="646"/>
        <v>0</v>
      </c>
      <c r="DI43" s="2">
        <f t="shared" si="48"/>
        <v>100</v>
      </c>
      <c r="DJ43" s="2">
        <f t="shared" si="49"/>
        <v>100</v>
      </c>
      <c r="DK43" s="128">
        <f t="shared" si="50"/>
        <v>0</v>
      </c>
      <c r="DL43" s="2">
        <f t="shared" si="51"/>
        <v>25.611111111111111</v>
      </c>
      <c r="DM43" s="111">
        <f t="shared" ref="DM43" si="723">(DM42*$DR42)/$DR43</f>
        <v>0</v>
      </c>
      <c r="DN43" s="10">
        <f t="shared" si="648"/>
        <v>0</v>
      </c>
      <c r="DO43" s="10">
        <f>SUM(DO42)</f>
        <v>720</v>
      </c>
      <c r="DP43" s="10">
        <f t="shared" si="649"/>
        <v>3688</v>
      </c>
      <c r="DQ43" s="29">
        <f>SUM(DQ42:DQ42)</f>
        <v>21</v>
      </c>
      <c r="DR43" s="10">
        <f t="shared" ref="DR43:DS43" si="724">SUM(DR42:DR42)</f>
        <v>20</v>
      </c>
      <c r="DS43" s="10">
        <f t="shared" si="724"/>
        <v>20</v>
      </c>
      <c r="DW43" s="28" t="s">
        <v>45</v>
      </c>
      <c r="EN43" s="10">
        <f>SUM(EN42)</f>
        <v>0</v>
      </c>
      <c r="EP43" s="29">
        <f>SUM(EP42:EP42)</f>
        <v>21</v>
      </c>
      <c r="EQ43" s="10">
        <f t="shared" ref="EQ43" si="725">SUM(EQ42:EQ42)</f>
        <v>20</v>
      </c>
      <c r="EV43" s="28" t="s">
        <v>45</v>
      </c>
      <c r="FM43" s="10">
        <f>SUM(FM42)</f>
        <v>0</v>
      </c>
      <c r="FO43" s="29">
        <f>SUM(FO42:FO42)</f>
        <v>21</v>
      </c>
      <c r="FP43" s="10">
        <f t="shared" ref="FP43" si="726">SUM(FP42:FP42)</f>
        <v>20</v>
      </c>
      <c r="FU43" s="28" t="s">
        <v>45</v>
      </c>
      <c r="GL43" s="10">
        <f>SUM(GL42)</f>
        <v>0</v>
      </c>
      <c r="GN43" s="29">
        <f>SUM(GN42:GN42)</f>
        <v>21</v>
      </c>
      <c r="GO43" s="10">
        <f t="shared" ref="GO43" si="727">SUM(GO42:GO42)</f>
        <v>20</v>
      </c>
      <c r="GT43" s="28" t="s">
        <v>45</v>
      </c>
      <c r="HK43" s="10">
        <f>SUM(HK42)</f>
        <v>0</v>
      </c>
      <c r="HM43" s="29">
        <f>SUM(HM42:HM42)</f>
        <v>21</v>
      </c>
      <c r="HN43" s="10">
        <f t="shared" ref="HN43" si="728">SUM(HN42:HN42)</f>
        <v>20</v>
      </c>
      <c r="HS43" s="28" t="s">
        <v>45</v>
      </c>
      <c r="IJ43" s="10">
        <f>SUM(IJ42)</f>
        <v>0</v>
      </c>
      <c r="IL43" s="29">
        <f>SUM(IL42:IL42)</f>
        <v>21</v>
      </c>
      <c r="IM43" s="10">
        <f t="shared" ref="IM43" si="729">SUM(IM42:IM42)</f>
        <v>20</v>
      </c>
      <c r="IR43" s="28" t="s">
        <v>45</v>
      </c>
      <c r="JI43" s="10">
        <f>SUM(JI42)</f>
        <v>0</v>
      </c>
      <c r="JK43" s="29">
        <f>SUM(JK42:JK42)</f>
        <v>21</v>
      </c>
      <c r="JL43" s="10">
        <f t="shared" ref="JL43" si="730">SUM(JL42:JL42)</f>
        <v>20</v>
      </c>
      <c r="JQ43" s="28" t="s">
        <v>45</v>
      </c>
      <c r="KH43" s="10">
        <f>SUM(KH42)</f>
        <v>0</v>
      </c>
      <c r="KJ43" s="29">
        <f>SUM(KJ42:KJ42)</f>
        <v>21</v>
      </c>
      <c r="KK43" s="10">
        <f t="shared" ref="KK43" si="731">SUM(KK42:KK42)</f>
        <v>20</v>
      </c>
    </row>
    <row r="44" spans="1:299" ht="14" x14ac:dyDescent="0.35">
      <c r="A44" s="17" t="s">
        <v>69</v>
      </c>
      <c r="B44" s="12" t="s">
        <v>57</v>
      </c>
      <c r="C44" s="19">
        <f>$B$4-F44-H44-J44</f>
        <v>744</v>
      </c>
      <c r="D44" s="19">
        <f>$B$4-E44-F44-H44-J44</f>
        <v>180.70000000000005</v>
      </c>
      <c r="E44" s="19">
        <v>563.29999999999995</v>
      </c>
      <c r="F44" s="2">
        <v>0</v>
      </c>
      <c r="G44" s="110">
        <f t="shared" ref="G44:G45" si="732">F44/$B$4</f>
        <v>0</v>
      </c>
      <c r="H44" s="2">
        <v>0</v>
      </c>
      <c r="I44" s="110">
        <f>H44/$B$4</f>
        <v>0</v>
      </c>
      <c r="J44" s="19">
        <v>0</v>
      </c>
      <c r="K44" s="110">
        <f>J44/$B$4</f>
        <v>0</v>
      </c>
      <c r="L44" s="2">
        <v>0</v>
      </c>
      <c r="M44" s="110">
        <f>C44/$B$4</f>
        <v>1</v>
      </c>
      <c r="N44" s="110">
        <f t="shared" si="401"/>
        <v>1</v>
      </c>
      <c r="O44" s="124">
        <f>IF((AND(D44=0,F44=0)),0,(F44+L44)/(D44+F44+L44))</f>
        <v>0</v>
      </c>
      <c r="P44" s="110">
        <f>T44/($B$4*V44)</f>
        <v>0.21720430107526881</v>
      </c>
      <c r="Q44" s="110">
        <f>L44/$B$4</f>
        <v>0</v>
      </c>
      <c r="R44" s="9">
        <v>0</v>
      </c>
      <c r="S44" s="9">
        <f>SUM(D44,E44,F44,H44,J44)</f>
        <v>744</v>
      </c>
      <c r="T44" s="38">
        <v>3232</v>
      </c>
      <c r="U44" s="2">
        <v>21</v>
      </c>
      <c r="V44" s="2">
        <v>20</v>
      </c>
      <c r="W44" s="2">
        <v>20</v>
      </c>
      <c r="X44" s="63">
        <f>SUM(G44,I44,K44,N44,Q44)</f>
        <v>1</v>
      </c>
      <c r="Z44" s="17" t="s">
        <v>69</v>
      </c>
      <c r="AA44" s="12" t="s">
        <v>57</v>
      </c>
      <c r="AB44" s="19">
        <f t="shared" ref="AB44:AB45" si="733">$AA$4-AE44-AG44-AI44</f>
        <v>744</v>
      </c>
      <c r="AC44" s="19">
        <f t="shared" ref="AC44:AC45" si="734">$AA$4-AD44-AE44-AG44-AI44</f>
        <v>203</v>
      </c>
      <c r="AD44" s="2">
        <v>541</v>
      </c>
      <c r="AE44" s="2">
        <v>0</v>
      </c>
      <c r="AF44" s="110">
        <f t="shared" si="408"/>
        <v>0</v>
      </c>
      <c r="AG44" s="2">
        <v>0</v>
      </c>
      <c r="AH44" s="110">
        <f t="shared" si="409"/>
        <v>0</v>
      </c>
      <c r="AI44" s="2">
        <v>0</v>
      </c>
      <c r="AJ44" s="110">
        <f t="shared" si="410"/>
        <v>0</v>
      </c>
      <c r="AK44" s="2">
        <v>0</v>
      </c>
      <c r="AL44" s="110">
        <f t="shared" ref="AL44:AL45" si="735">AB44/$AA$4</f>
        <v>1</v>
      </c>
      <c r="AM44" s="110">
        <f t="shared" ref="AM44:AM45" si="736">(AB44-AK44)/$AA$4</f>
        <v>1</v>
      </c>
      <c r="AN44" s="124">
        <f t="shared" ref="AN44:AN45" si="737">IF((AND(AC44=0,AE44=0)),0,(AE44+AK44)/(AC44+AE44+AK44))</f>
        <v>0</v>
      </c>
      <c r="AO44" s="110">
        <f t="shared" ref="AO44:AO45" si="738">AS44/($AA$4*AU44)</f>
        <v>0.24314516129032257</v>
      </c>
      <c r="AP44" s="110">
        <f t="shared" ref="AP44:AP45" si="739">AK44/$AA$4</f>
        <v>0</v>
      </c>
      <c r="AQ44" s="2">
        <v>0</v>
      </c>
      <c r="AR44" s="9">
        <f t="shared" si="416"/>
        <v>744</v>
      </c>
      <c r="AS44" s="13">
        <v>3618</v>
      </c>
      <c r="AT44" s="2">
        <v>21</v>
      </c>
      <c r="AU44" s="2">
        <v>20</v>
      </c>
      <c r="AV44" s="2">
        <v>20</v>
      </c>
      <c r="AW44" s="63">
        <f>SUM(AF44,AH44,AJ44,AM44,AP44)</f>
        <v>1</v>
      </c>
      <c r="AY44" s="17" t="s">
        <v>69</v>
      </c>
      <c r="AZ44" s="12" t="s">
        <v>57</v>
      </c>
      <c r="BA44" s="2">
        <f>$AZ$4-BD44-BF44-BH44</f>
        <v>720</v>
      </c>
      <c r="BB44" s="2">
        <f>$AZ$4-BC44-BD44-BF44-BH44</f>
        <v>96</v>
      </c>
      <c r="BC44" s="2">
        <f>'[37]UNIT DATA'!L11</f>
        <v>624</v>
      </c>
      <c r="BD44" s="2">
        <f>'[37]UNIT DATA'!M11</f>
        <v>0</v>
      </c>
      <c r="BE44" s="110">
        <f>BD44/$AZ$4</f>
        <v>0</v>
      </c>
      <c r="BF44" s="2">
        <f>'[37]UNIT DATA'!N11</f>
        <v>0</v>
      </c>
      <c r="BG44" s="110">
        <f>BF44/$AZ$4</f>
        <v>0</v>
      </c>
      <c r="BH44" s="2">
        <f>'[37]UNIT DATA'!O11</f>
        <v>0</v>
      </c>
      <c r="BI44" s="110">
        <f>BH44/$AZ$4</f>
        <v>0</v>
      </c>
      <c r="BJ44" s="2">
        <f>'[37]UNIT DATA'!P11</f>
        <v>0</v>
      </c>
      <c r="BK44" s="110">
        <f>BA44/$AZ$4</f>
        <v>1</v>
      </c>
      <c r="BL44" s="110">
        <f>(BA44-BJ44)/$AZ$4</f>
        <v>1</v>
      </c>
      <c r="BM44" s="124">
        <f>IF((AND(BB44=0,BD44=0)),0,(BD44+BJ44)/(BB44+BD44+BJ44))</f>
        <v>0</v>
      </c>
      <c r="BN44" s="110">
        <f>BR44/($AZ$4*BT44)</f>
        <v>0.12013888888888889</v>
      </c>
      <c r="BO44" s="110">
        <f>BJ44/$AZ$4</f>
        <v>0</v>
      </c>
      <c r="BP44" s="2">
        <f>'[37]UNIT DATA'!$Q11</f>
        <v>0</v>
      </c>
      <c r="BQ44" s="9">
        <f>SUM(BB44,BC44,BD44,BF44,BH44)</f>
        <v>720</v>
      </c>
      <c r="BR44" s="39">
        <f>'[37]UNIT DATA'!$F11</f>
        <v>1730</v>
      </c>
      <c r="BS44" s="2">
        <v>21</v>
      </c>
      <c r="BT44" s="2">
        <v>20</v>
      </c>
      <c r="BU44" s="9">
        <f>'[37]UNIT DATA'!$E11</f>
        <v>20</v>
      </c>
      <c r="BV44" s="63">
        <f>SUM(BE44,BG44,BI44,BL44,BO44)</f>
        <v>1</v>
      </c>
      <c r="BX44" s="17" t="s">
        <v>69</v>
      </c>
      <c r="BY44" s="12" t="s">
        <v>57</v>
      </c>
      <c r="BZ44" s="2">
        <f>$BY$4-CC44-CE44-CG44</f>
        <v>712.56</v>
      </c>
      <c r="CA44" s="2">
        <f>$BY$4-CB44-CC44-CE44-CG44</f>
        <v>243.2</v>
      </c>
      <c r="CB44" s="2">
        <f>'[38]UNIT DATA'!L11</f>
        <v>469.36</v>
      </c>
      <c r="CC44" s="2">
        <f>'[38]UNIT DATA'!M11</f>
        <v>31.44</v>
      </c>
      <c r="CD44" s="110">
        <f>CC44/$BY$4</f>
        <v>4.2258064516129033E-2</v>
      </c>
      <c r="CE44" s="2">
        <f>'[38]UNIT DATA'!$N11</f>
        <v>0</v>
      </c>
      <c r="CF44" s="110">
        <f>CE44/$BY$4</f>
        <v>0</v>
      </c>
      <c r="CG44" s="2">
        <f>'[38]UNIT DATA'!$O11</f>
        <v>0</v>
      </c>
      <c r="CH44" s="110">
        <f>CG44/$BY$4</f>
        <v>0</v>
      </c>
      <c r="CI44" s="2">
        <f>'[38]UNIT DATA'!$P11</f>
        <v>0</v>
      </c>
      <c r="CJ44" s="110">
        <f t="shared" ref="CJ44:CJ45" si="740">BZ44/$BY$4</f>
        <v>0.95774193548387088</v>
      </c>
      <c r="CK44" s="110">
        <f t="shared" ref="CK44:CK45" si="741">(BZ44-CI44)/$BY$4</f>
        <v>0.95774193548387088</v>
      </c>
      <c r="CL44" s="124">
        <f t="shared" ref="CL44:CL45" si="742">IF((AND(CA44=0,CC44=0)),0,(CC44+CI44)/(CA44+CC44+CI44))</f>
        <v>0.1144771337023012</v>
      </c>
      <c r="CM44" s="110">
        <f t="shared" ref="CM44:CM45" si="743">CQ44/($BY$4*CS44)</f>
        <v>0.29717741935483871</v>
      </c>
      <c r="CN44" s="110">
        <f t="shared" ref="CN44:CN45" si="744">CI44/$BY$4</f>
        <v>0</v>
      </c>
      <c r="CO44" s="2">
        <f>'[38]UNIT DATA'!$Q11</f>
        <v>1</v>
      </c>
      <c r="CP44" s="9">
        <f t="shared" si="432"/>
        <v>744</v>
      </c>
      <c r="CQ44" s="2">
        <f>'[38]UNIT DATA'!$F11</f>
        <v>4422</v>
      </c>
      <c r="CR44" s="2">
        <v>21</v>
      </c>
      <c r="CS44" s="2">
        <v>20</v>
      </c>
      <c r="CT44" s="2">
        <f>'[38]UNIT DATA'!$E11</f>
        <v>20</v>
      </c>
      <c r="CU44" s="63">
        <f>SUM(CD44,CF44,CH44,CK44,CN44)</f>
        <v>0.99999999999999989</v>
      </c>
      <c r="CW44" s="17" t="s">
        <v>69</v>
      </c>
      <c r="CX44" s="12" t="s">
        <v>57</v>
      </c>
      <c r="CY44" s="19">
        <f>$CX$4-DB44-DD44-DF44</f>
        <v>630.9</v>
      </c>
      <c r="CZ44" s="19">
        <f>$CX$4-DA44-DB44-DD44-DF44</f>
        <v>163.00000000000003</v>
      </c>
      <c r="DA44" s="19">
        <f>'[25]UNIT DATA'!L11</f>
        <v>467.9</v>
      </c>
      <c r="DB44" s="19">
        <f>'[25]UNIT DATA'!M11</f>
        <v>89.1</v>
      </c>
      <c r="DC44" s="2">
        <f t="shared" si="45"/>
        <v>12.375</v>
      </c>
      <c r="DD44" s="2">
        <f>'[25]UNIT DATA'!$N11</f>
        <v>0</v>
      </c>
      <c r="DE44" s="2">
        <f t="shared" si="46"/>
        <v>0</v>
      </c>
      <c r="DF44" s="2">
        <f>'[25]UNIT DATA'!$O11</f>
        <v>0</v>
      </c>
      <c r="DG44" s="2">
        <f t="shared" si="47"/>
        <v>0</v>
      </c>
      <c r="DH44" s="2">
        <f>'[25]UNIT DATA'!$P11</f>
        <v>0</v>
      </c>
      <c r="DI44" s="2">
        <f t="shared" si="48"/>
        <v>87.625</v>
      </c>
      <c r="DJ44" s="2">
        <f t="shared" si="49"/>
        <v>87.625</v>
      </c>
      <c r="DK44" s="128">
        <f t="shared" si="50"/>
        <v>35.343117810392691</v>
      </c>
      <c r="DL44" s="2">
        <f t="shared" si="51"/>
        <v>20.583333333333336</v>
      </c>
      <c r="DM44" s="110">
        <f>DH44/$CX$4</f>
        <v>0</v>
      </c>
      <c r="DN44" s="2">
        <f>'[25]UNIT DATA'!$Q11</f>
        <v>1</v>
      </c>
      <c r="DO44" s="9">
        <f t="shared" si="437"/>
        <v>720</v>
      </c>
      <c r="DP44" s="2">
        <f>'[25]UNIT DATA'!$F11</f>
        <v>2964</v>
      </c>
      <c r="DQ44" s="2">
        <v>21</v>
      </c>
      <c r="DR44" s="2">
        <v>20</v>
      </c>
      <c r="DS44" s="2">
        <f>'[25]UNIT DATA'!$E11</f>
        <v>20</v>
      </c>
      <c r="DT44" s="63">
        <f>SUM(DC44,DE44,DG44,DJ44,DM44)</f>
        <v>100</v>
      </c>
      <c r="DV44" s="17" t="s">
        <v>69</v>
      </c>
      <c r="DW44" s="12" t="s">
        <v>57</v>
      </c>
      <c r="EN44" s="9">
        <f t="shared" si="439"/>
        <v>0</v>
      </c>
      <c r="EP44" s="2">
        <v>21</v>
      </c>
      <c r="EQ44" s="2">
        <v>20</v>
      </c>
      <c r="ES44" s="63">
        <f>SUM(EB44,ED44,EF44,EI44,EL44)</f>
        <v>0</v>
      </c>
      <c r="EU44" s="17" t="s">
        <v>69</v>
      </c>
      <c r="EV44" s="12" t="s">
        <v>57</v>
      </c>
      <c r="FM44" s="9">
        <f t="shared" si="441"/>
        <v>0</v>
      </c>
      <c r="FO44" s="2">
        <v>21</v>
      </c>
      <c r="FP44" s="2">
        <v>20</v>
      </c>
      <c r="FR44" s="63">
        <f>SUM(FA44,FC44,FE44,FH44,FK44)</f>
        <v>0</v>
      </c>
      <c r="FT44" s="17" t="s">
        <v>69</v>
      </c>
      <c r="FU44" s="12" t="s">
        <v>57</v>
      </c>
      <c r="GL44" s="9">
        <f t="shared" si="443"/>
        <v>0</v>
      </c>
      <c r="GN44" s="2">
        <v>21</v>
      </c>
      <c r="GO44" s="2">
        <v>20</v>
      </c>
      <c r="GQ44" s="63">
        <f>SUM(FZ44,GB44,GD44,GG44,GJ44)</f>
        <v>0</v>
      </c>
      <c r="GS44" s="17" t="s">
        <v>69</v>
      </c>
      <c r="GT44" s="12" t="s">
        <v>57</v>
      </c>
      <c r="HK44" s="9">
        <f t="shared" si="445"/>
        <v>0</v>
      </c>
      <c r="HM44" s="2">
        <v>21</v>
      </c>
      <c r="HN44" s="2">
        <v>20</v>
      </c>
      <c r="HP44" s="63">
        <f>SUM(GY44,HA44,HC44,HF44,HI44)</f>
        <v>0</v>
      </c>
      <c r="HR44" s="17" t="s">
        <v>69</v>
      </c>
      <c r="HS44" s="12" t="s">
        <v>57</v>
      </c>
      <c r="IJ44" s="9">
        <f t="shared" ref="IJ44:IJ45" si="745">SUM(HU44,HV44,HW44,HY44,IA44)</f>
        <v>0</v>
      </c>
      <c r="IL44" s="2">
        <v>21</v>
      </c>
      <c r="IM44" s="2">
        <v>20</v>
      </c>
      <c r="IO44" s="63">
        <f>SUM(HX44,HZ44,IB44,IE44,IH44)</f>
        <v>0</v>
      </c>
      <c r="IQ44" s="17" t="s">
        <v>69</v>
      </c>
      <c r="IR44" s="12" t="s">
        <v>57</v>
      </c>
      <c r="JI44" s="9">
        <f t="shared" ref="JI44:JI45" si="746">SUM(IT44,IU44,IV44,IX44,IZ44)</f>
        <v>0</v>
      </c>
      <c r="JK44" s="2">
        <v>21</v>
      </c>
      <c r="JL44" s="2">
        <v>20</v>
      </c>
      <c r="JN44" s="63">
        <f>SUM(IW44,IY44,JA44,JD44,JG44)</f>
        <v>0</v>
      </c>
      <c r="JP44" s="17" t="s">
        <v>69</v>
      </c>
      <c r="JQ44" s="12" t="s">
        <v>57</v>
      </c>
      <c r="KH44" s="9">
        <f t="shared" ref="KH44:KH45" si="747">SUM(JS44,JT44,JU44,JW44,JY44)</f>
        <v>0</v>
      </c>
      <c r="KJ44" s="2">
        <v>21</v>
      </c>
      <c r="KK44" s="2">
        <v>20</v>
      </c>
      <c r="KM44" s="63">
        <f>SUM(JV44,JX44,JZ44,KC44,KF44)</f>
        <v>0</v>
      </c>
    </row>
    <row r="45" spans="1:299" ht="14" x14ac:dyDescent="0.35">
      <c r="B45" s="12" t="s">
        <v>58</v>
      </c>
      <c r="C45" s="19">
        <f t="shared" ref="C45" si="748">$B$4-F45-H45-J45</f>
        <v>744</v>
      </c>
      <c r="D45" s="19">
        <f>$B$4-E45-F45-H45-J45</f>
        <v>2.8999999999999773</v>
      </c>
      <c r="E45" s="19">
        <v>741.1</v>
      </c>
      <c r="F45" s="2">
        <v>0</v>
      </c>
      <c r="G45" s="110">
        <f t="shared" si="732"/>
        <v>0</v>
      </c>
      <c r="H45" s="2">
        <v>0</v>
      </c>
      <c r="I45" s="110">
        <f t="shared" ref="I45" si="749">H45/$B$4</f>
        <v>0</v>
      </c>
      <c r="J45" s="19">
        <v>0</v>
      </c>
      <c r="K45" s="110">
        <f t="shared" ref="K45" si="750">J45/$B$4</f>
        <v>0</v>
      </c>
      <c r="L45" s="2">
        <v>0</v>
      </c>
      <c r="M45" s="110">
        <f>C45/$B$4</f>
        <v>1</v>
      </c>
      <c r="N45" s="110">
        <f t="shared" si="401"/>
        <v>1</v>
      </c>
      <c r="O45" s="124">
        <f t="shared" ref="O45" si="751">IF((AND(D45=0,F45=0)),0,(F45+L45)/(D45+F45+L45))</f>
        <v>0</v>
      </c>
      <c r="P45" s="110">
        <f t="shared" ref="P45" si="752">T45/($B$4*V45)</f>
        <v>3.0721966205837174E-3</v>
      </c>
      <c r="Q45" s="110">
        <f>L45/$B$4</f>
        <v>0</v>
      </c>
      <c r="R45" s="9">
        <v>0</v>
      </c>
      <c r="S45" s="9">
        <f t="shared" ref="S45" si="753">SUM(D45,E45,F45,H45,J45)</f>
        <v>744</v>
      </c>
      <c r="T45" s="27">
        <v>48</v>
      </c>
      <c r="U45" s="2">
        <v>21</v>
      </c>
      <c r="V45" s="2">
        <v>21</v>
      </c>
      <c r="W45" s="2">
        <v>17</v>
      </c>
      <c r="X45" s="63">
        <f>SUM(G45,I45,K45,N45,Q45)</f>
        <v>1</v>
      </c>
      <c r="AA45" s="12" t="s">
        <v>58</v>
      </c>
      <c r="AB45" s="19">
        <f t="shared" si="733"/>
        <v>744</v>
      </c>
      <c r="AC45" s="19">
        <f t="shared" si="734"/>
        <v>95.899999999999636</v>
      </c>
      <c r="AD45" s="2">
        <v>648.10000000000036</v>
      </c>
      <c r="AE45" s="2">
        <v>0</v>
      </c>
      <c r="AF45" s="110">
        <f t="shared" si="408"/>
        <v>0</v>
      </c>
      <c r="AG45" s="2">
        <v>0</v>
      </c>
      <c r="AH45" s="110">
        <f t="shared" si="409"/>
        <v>0</v>
      </c>
      <c r="AI45" s="2">
        <v>0</v>
      </c>
      <c r="AJ45" s="110">
        <f t="shared" si="410"/>
        <v>0</v>
      </c>
      <c r="AK45" s="2">
        <v>0</v>
      </c>
      <c r="AL45" s="110">
        <f t="shared" si="735"/>
        <v>1</v>
      </c>
      <c r="AM45" s="110">
        <f t="shared" si="736"/>
        <v>1</v>
      </c>
      <c r="AN45" s="124">
        <f t="shared" si="737"/>
        <v>0</v>
      </c>
      <c r="AO45" s="110">
        <f t="shared" si="738"/>
        <v>0.10240655401945725</v>
      </c>
      <c r="AP45" s="110">
        <f t="shared" si="739"/>
        <v>0</v>
      </c>
      <c r="AQ45" s="2">
        <v>0</v>
      </c>
      <c r="AR45" s="9">
        <f t="shared" si="416"/>
        <v>744</v>
      </c>
      <c r="AS45" s="13">
        <v>1600</v>
      </c>
      <c r="AT45" s="2">
        <v>21</v>
      </c>
      <c r="AU45" s="2">
        <v>21</v>
      </c>
      <c r="AV45" s="9">
        <v>16.684045881126238</v>
      </c>
      <c r="AW45" s="63">
        <f>SUM(AF45,AH45,AJ45,AM45,AP45)</f>
        <v>1</v>
      </c>
      <c r="AZ45" s="12" t="s">
        <v>58</v>
      </c>
      <c r="BA45" s="2">
        <f>$AZ$4-BD45-BF45-BH45</f>
        <v>720</v>
      </c>
      <c r="BB45" s="2">
        <f>$AZ$4-BC45-BD45-BF45-BH45</f>
        <v>94.5</v>
      </c>
      <c r="BC45" s="2">
        <f>'[37]UNIT DATA'!L12</f>
        <v>625.5</v>
      </c>
      <c r="BD45" s="2">
        <f>'[37]UNIT DATA'!M12</f>
        <v>0</v>
      </c>
      <c r="BE45" s="110">
        <f t="shared" ref="BE45" si="754">BD45/$AZ$4</f>
        <v>0</v>
      </c>
      <c r="BF45" s="2">
        <f>'[37]UNIT DATA'!N12</f>
        <v>0</v>
      </c>
      <c r="BG45" s="110">
        <f t="shared" ref="BG45" si="755">BF45/$AZ$4</f>
        <v>0</v>
      </c>
      <c r="BH45" s="2">
        <f>'[37]UNIT DATA'!O12</f>
        <v>0</v>
      </c>
      <c r="BI45" s="110">
        <f t="shared" ref="BI45" si="756">BH45/$AZ$4</f>
        <v>0</v>
      </c>
      <c r="BJ45" s="2">
        <f>'[37]UNIT DATA'!P12</f>
        <v>0</v>
      </c>
      <c r="BK45" s="110">
        <f>BA45/$AZ$4</f>
        <v>1</v>
      </c>
      <c r="BL45" s="110">
        <f>(BA45-BJ45)/$AZ$4</f>
        <v>1</v>
      </c>
      <c r="BM45" s="124">
        <f t="shared" ref="BM45" si="757">IF((AND(BB45=0,BD45=0)),0,(BD45+BJ45)/(BB45+BD45+BJ45))</f>
        <v>0</v>
      </c>
      <c r="BN45" s="110">
        <f>BR45/($AZ$4*BT45)</f>
        <v>9.0476190476190474E-2</v>
      </c>
      <c r="BO45" s="110">
        <f>BJ45/$AZ$4</f>
        <v>0</v>
      </c>
      <c r="BP45" s="2">
        <f>'[37]UNIT DATA'!$Q12</f>
        <v>0</v>
      </c>
      <c r="BQ45" s="9">
        <f t="shared" si="422"/>
        <v>720</v>
      </c>
      <c r="BR45" s="39">
        <f>'[37]UNIT DATA'!$F12</f>
        <v>1368</v>
      </c>
      <c r="BS45" s="2">
        <v>21</v>
      </c>
      <c r="BT45" s="2">
        <v>21</v>
      </c>
      <c r="BU45" s="9">
        <f>'[37]UNIT DATA'!$E12</f>
        <v>14.476190476190476</v>
      </c>
      <c r="BV45" s="63">
        <f>SUM(BE45,BG45,BI45,BL45,BO45)</f>
        <v>1</v>
      </c>
      <c r="BY45" s="12" t="s">
        <v>58</v>
      </c>
      <c r="BZ45" s="2">
        <f t="shared" ref="BZ45" si="758">$BY$4-CC45-CE45-CG45</f>
        <v>691</v>
      </c>
      <c r="CA45" s="2">
        <f t="shared" ref="CA45" si="759">$BY$4-CB45-CC45-CE45-CG45</f>
        <v>231.5</v>
      </c>
      <c r="CB45" s="2">
        <f>'[38]UNIT DATA'!L12</f>
        <v>459.5</v>
      </c>
      <c r="CC45" s="2">
        <f>'[38]UNIT DATA'!M12</f>
        <v>53</v>
      </c>
      <c r="CD45" s="110">
        <f t="shared" ref="CD45" si="760">CC45/$BY$4</f>
        <v>7.1236559139784952E-2</v>
      </c>
      <c r="CE45" s="2">
        <f>'[38]UNIT DATA'!$N12</f>
        <v>0</v>
      </c>
      <c r="CF45" s="110">
        <f t="shared" ref="CF45" si="761">CE45/$BY$4</f>
        <v>0</v>
      </c>
      <c r="CG45" s="2">
        <f>'[38]UNIT DATA'!$O12</f>
        <v>0</v>
      </c>
      <c r="CH45" s="110">
        <f t="shared" ref="CH45" si="762">CG45/$BY$4</f>
        <v>0</v>
      </c>
      <c r="CI45" s="2">
        <f>'[38]UNIT DATA'!$P12</f>
        <v>0</v>
      </c>
      <c r="CJ45" s="110">
        <f t="shared" si="740"/>
        <v>0.92876344086021501</v>
      </c>
      <c r="CK45" s="110">
        <f t="shared" si="741"/>
        <v>0.92876344086021501</v>
      </c>
      <c r="CL45" s="124">
        <f t="shared" si="742"/>
        <v>0.18629173989455183</v>
      </c>
      <c r="CM45" s="110">
        <f t="shared" si="743"/>
        <v>0.17332309267793139</v>
      </c>
      <c r="CN45" s="110">
        <f t="shared" si="744"/>
        <v>0</v>
      </c>
      <c r="CO45" s="2">
        <f>'[38]UNIT DATA'!$Q12</f>
        <v>1</v>
      </c>
      <c r="CP45" s="9">
        <f t="shared" si="432"/>
        <v>744</v>
      </c>
      <c r="CQ45" s="2">
        <f>'[38]UNIT DATA'!$F12</f>
        <v>2708</v>
      </c>
      <c r="CR45" s="2">
        <v>21</v>
      </c>
      <c r="CS45" s="2">
        <v>21</v>
      </c>
      <c r="CT45" s="2">
        <f>'[38]UNIT DATA'!$E12</f>
        <v>12</v>
      </c>
      <c r="CU45" s="63">
        <f>SUM(CD45,CF45,CH45,CK45,CN45)</f>
        <v>1</v>
      </c>
      <c r="CX45" s="12" t="s">
        <v>58</v>
      </c>
      <c r="CY45" s="2">
        <f t="shared" ref="CY45" si="763">$CX$4-DB45-DD45-DF45</f>
        <v>586.11</v>
      </c>
      <c r="CZ45" s="19">
        <f t="shared" ref="CZ45" si="764">$CX$4-DA45-DB45-DD45-DF45</f>
        <v>149.40000000000003</v>
      </c>
      <c r="DA45" s="2">
        <f>'[25]UNIT DATA'!L12</f>
        <v>436.71</v>
      </c>
      <c r="DB45" s="2">
        <f>'[25]UNIT DATA'!M12</f>
        <v>133.88999999999999</v>
      </c>
      <c r="DC45" s="2">
        <f t="shared" si="45"/>
        <v>18.595833333333331</v>
      </c>
      <c r="DD45" s="2">
        <f>'[25]UNIT DATA'!$N12</f>
        <v>0</v>
      </c>
      <c r="DE45" s="2">
        <f t="shared" si="46"/>
        <v>0</v>
      </c>
      <c r="DF45" s="2">
        <f>'[25]UNIT DATA'!$O12</f>
        <v>0</v>
      </c>
      <c r="DG45" s="2">
        <f t="shared" si="47"/>
        <v>0</v>
      </c>
      <c r="DH45" s="2">
        <f>'[25]UNIT DATA'!$P12</f>
        <v>0</v>
      </c>
      <c r="DI45" s="2">
        <f t="shared" si="48"/>
        <v>81.404166666666669</v>
      </c>
      <c r="DJ45" s="2">
        <f t="shared" si="49"/>
        <v>81.404166666666669</v>
      </c>
      <c r="DK45" s="128">
        <f t="shared" si="50"/>
        <v>47.262522503441694</v>
      </c>
      <c r="DL45" s="2">
        <f t="shared" si="51"/>
        <v>10.205026455026454</v>
      </c>
      <c r="DM45" s="110">
        <f t="shared" ref="DM45" si="765">DH45/$CX$4</f>
        <v>0</v>
      </c>
      <c r="DN45" s="2">
        <f>'[25]UNIT DATA'!$Q12</f>
        <v>3</v>
      </c>
      <c r="DO45" s="9">
        <f t="shared" si="437"/>
        <v>720</v>
      </c>
      <c r="DP45" s="2">
        <f>'[25]UNIT DATA'!$F12</f>
        <v>1543</v>
      </c>
      <c r="DQ45" s="2">
        <v>21</v>
      </c>
      <c r="DR45" s="2">
        <v>21</v>
      </c>
      <c r="DS45" s="2">
        <f>'[25]UNIT DATA'!$E12</f>
        <v>10</v>
      </c>
      <c r="DT45" s="63">
        <f>SUM(DC45,DE45,DG45,DJ45,DM45)</f>
        <v>100</v>
      </c>
      <c r="DW45" s="12" t="s">
        <v>58</v>
      </c>
      <c r="EN45" s="9">
        <f t="shared" si="439"/>
        <v>0</v>
      </c>
      <c r="EP45" s="2">
        <v>21</v>
      </c>
      <c r="EQ45" s="2">
        <v>21</v>
      </c>
      <c r="ES45" s="63">
        <f>SUM(EB45,ED45,EF45,EI45,EL45)</f>
        <v>0</v>
      </c>
      <c r="EV45" s="12" t="s">
        <v>58</v>
      </c>
      <c r="FM45" s="9">
        <f t="shared" si="441"/>
        <v>0</v>
      </c>
      <c r="FO45" s="2">
        <v>21</v>
      </c>
      <c r="FP45" s="2">
        <v>21</v>
      </c>
      <c r="FR45" s="63">
        <f>SUM(FA45,FC45,FE45,FH45,FK45)</f>
        <v>0</v>
      </c>
      <c r="FU45" s="12" t="s">
        <v>58</v>
      </c>
      <c r="GL45" s="9">
        <f t="shared" si="443"/>
        <v>0</v>
      </c>
      <c r="GN45" s="2">
        <v>21</v>
      </c>
      <c r="GO45" s="2">
        <v>21</v>
      </c>
      <c r="GQ45" s="63">
        <f>SUM(FZ45,GB45,GD45,GG45,GJ45)</f>
        <v>0</v>
      </c>
      <c r="GT45" s="12" t="s">
        <v>58</v>
      </c>
      <c r="HK45" s="9">
        <f t="shared" si="445"/>
        <v>0</v>
      </c>
      <c r="HM45" s="2">
        <v>21</v>
      </c>
      <c r="HN45" s="2">
        <v>21</v>
      </c>
      <c r="HP45" s="63">
        <f>SUM(GY45,HA45,HC45,HF45,HI45)</f>
        <v>0</v>
      </c>
      <c r="HS45" s="12" t="s">
        <v>58</v>
      </c>
      <c r="IJ45" s="9">
        <f t="shared" si="745"/>
        <v>0</v>
      </c>
      <c r="IL45" s="2">
        <v>21</v>
      </c>
      <c r="IM45" s="2">
        <v>21</v>
      </c>
      <c r="IO45" s="63">
        <f>SUM(HX45,HZ45,IB45,IE45,IH45)</f>
        <v>0</v>
      </c>
      <c r="IR45" s="12" t="s">
        <v>58</v>
      </c>
      <c r="JI45" s="9">
        <f t="shared" si="746"/>
        <v>0</v>
      </c>
      <c r="JK45" s="2">
        <v>21</v>
      </c>
      <c r="JL45" s="2">
        <v>21</v>
      </c>
      <c r="JN45" s="63">
        <f>SUM(IW45,IY45,JA45,JD45,JG45)</f>
        <v>0</v>
      </c>
      <c r="JQ45" s="12" t="s">
        <v>58</v>
      </c>
      <c r="KH45" s="9">
        <f t="shared" si="747"/>
        <v>0</v>
      </c>
      <c r="KJ45" s="2">
        <v>21</v>
      </c>
      <c r="KK45" s="2">
        <v>21</v>
      </c>
      <c r="KM45" s="63">
        <f>SUM(JV45,JX45,JZ45,KC45,KF45)</f>
        <v>0</v>
      </c>
    </row>
    <row r="46" spans="1:299" ht="14" hidden="1" x14ac:dyDescent="0.35">
      <c r="B46" s="28" t="s">
        <v>45</v>
      </c>
      <c r="C46" s="51">
        <f>SUM(C44:C45)</f>
        <v>1488</v>
      </c>
      <c r="D46" s="30">
        <f t="shared" ref="D46:L46" si="766">SUM(D44:D45)</f>
        <v>183.60000000000002</v>
      </c>
      <c r="E46" s="51">
        <f t="shared" si="766"/>
        <v>1304.4000000000001</v>
      </c>
      <c r="F46" s="29">
        <f t="shared" si="766"/>
        <v>0</v>
      </c>
      <c r="G46" s="125">
        <f>(G44*V44+G45*V45)/V46</f>
        <v>0</v>
      </c>
      <c r="H46" s="29">
        <f t="shared" si="766"/>
        <v>0</v>
      </c>
      <c r="I46" s="125">
        <f>(I44*V44+I45*V45)/V46</f>
        <v>0</v>
      </c>
      <c r="J46" s="30">
        <f>SUM(J44:J45)</f>
        <v>0</v>
      </c>
      <c r="K46" s="111">
        <f>(K44*V44+K45*V45)/V46</f>
        <v>0</v>
      </c>
      <c r="L46" s="29">
        <f t="shared" si="766"/>
        <v>0</v>
      </c>
      <c r="M46" s="125">
        <f>(M44*$V$44+M45*$V$45)/$V$46</f>
        <v>1</v>
      </c>
      <c r="N46" s="125">
        <f>(N44*$V$44+N45*$V$45)/$V$46</f>
        <v>1</v>
      </c>
      <c r="O46" s="125">
        <f>(O44*V44+O45*V45)/V46</f>
        <v>0</v>
      </c>
      <c r="P46" s="125">
        <f>(P44*$V$44+P45*$V$45)/$V$46</f>
        <v>0.1075268817204301</v>
      </c>
      <c r="Q46" s="125">
        <f>(Q44*$V$44+Q45*$V$45)/$V$46</f>
        <v>0</v>
      </c>
      <c r="R46" s="23">
        <f t="shared" ref="R46:W46" si="767">SUM(R44:R45)</f>
        <v>0</v>
      </c>
      <c r="S46" s="52">
        <f t="shared" si="767"/>
        <v>1488</v>
      </c>
      <c r="T46" s="41">
        <f t="shared" si="767"/>
        <v>3280</v>
      </c>
      <c r="U46" s="29">
        <f t="shared" si="767"/>
        <v>42</v>
      </c>
      <c r="V46" s="10">
        <f t="shared" si="767"/>
        <v>41</v>
      </c>
      <c r="W46" s="10">
        <f t="shared" si="767"/>
        <v>37</v>
      </c>
      <c r="AA46" s="28" t="s">
        <v>45</v>
      </c>
      <c r="AB46" s="10">
        <f>SUM(AB44:AB45)</f>
        <v>1488</v>
      </c>
      <c r="AC46" s="10">
        <f t="shared" ref="AC46:AE46" si="768">SUM(AC44:AC45)</f>
        <v>298.89999999999964</v>
      </c>
      <c r="AD46" s="10">
        <f t="shared" si="768"/>
        <v>1189.1000000000004</v>
      </c>
      <c r="AE46" s="10">
        <f t="shared" si="768"/>
        <v>0</v>
      </c>
      <c r="AF46" s="111">
        <f>(AF44*$AU$44+AF45*$AU$45)/$AU$46</f>
        <v>0</v>
      </c>
      <c r="AG46" s="10">
        <f t="shared" ref="AG46" si="769">SUM(AG44:AG45)</f>
        <v>0</v>
      </c>
      <c r="AH46" s="111">
        <f>(AH44*$AU$44+AH45*$AU$45)/$AU$46</f>
        <v>0</v>
      </c>
      <c r="AI46" s="10">
        <f t="shared" ref="AI46" si="770">SUM(AI44:AI45)</f>
        <v>0</v>
      </c>
      <c r="AJ46" s="111">
        <f>(AJ44*$AU$44+AJ45*$AU$45)/$AU$46</f>
        <v>0</v>
      </c>
      <c r="AK46" s="10">
        <f t="shared" ref="AK46" si="771">SUM(AK44:AK45)</f>
        <v>0</v>
      </c>
      <c r="AL46" s="111">
        <f>(AL44*$AU$44+AL45*$AU$45)/$AU$46</f>
        <v>1</v>
      </c>
      <c r="AM46" s="111">
        <f t="shared" ref="AM46:AP46" si="772">(AM44*$AU$44+AM45*$AU$45)/$AU$46</f>
        <v>1</v>
      </c>
      <c r="AN46" s="111">
        <f t="shared" si="772"/>
        <v>0</v>
      </c>
      <c r="AO46" s="111">
        <f t="shared" si="772"/>
        <v>0.17105953317597691</v>
      </c>
      <c r="AP46" s="111">
        <f t="shared" si="772"/>
        <v>0</v>
      </c>
      <c r="AQ46" s="10">
        <f t="shared" ref="AQ46:AR46" si="773">SUM(AQ44:AQ45)</f>
        <v>0</v>
      </c>
      <c r="AR46" s="52">
        <f t="shared" si="773"/>
        <v>1488</v>
      </c>
      <c r="AS46" s="52">
        <f>SUM(AS44:AS45)</f>
        <v>5218</v>
      </c>
      <c r="AT46" s="29">
        <f>SUM(AT44:AT45)</f>
        <v>42</v>
      </c>
      <c r="AU46" s="10">
        <f>SUM(AU44:AU45)</f>
        <v>41</v>
      </c>
      <c r="AV46" s="32">
        <f>SUM(AV44:AV45)</f>
        <v>36.684045881126238</v>
      </c>
      <c r="AZ46" s="28" t="s">
        <v>45</v>
      </c>
      <c r="BA46" s="11">
        <f>SUM(BA44:BA45)</f>
        <v>1440</v>
      </c>
      <c r="BB46" s="11">
        <f t="shared" ref="BB46" si="774">SUM(BB44:BB45)</f>
        <v>190.5</v>
      </c>
      <c r="BC46" s="11">
        <f>SUM(BC44:BC45)</f>
        <v>1249.5</v>
      </c>
      <c r="BD46" s="11">
        <f>SUM(BD44:BD45)</f>
        <v>0</v>
      </c>
      <c r="BE46" s="111">
        <f>(BE44*$BT44+BE45*$BT45)/$BT46</f>
        <v>0</v>
      </c>
      <c r="BF46" s="11">
        <f t="shared" ref="BF46:BJ46" si="775">SUM(BF44:BF45)</f>
        <v>0</v>
      </c>
      <c r="BG46" s="111">
        <f>(BG44*$BT44+BG45*$BT45)/$BT46</f>
        <v>0</v>
      </c>
      <c r="BH46" s="11">
        <f t="shared" si="775"/>
        <v>0</v>
      </c>
      <c r="BI46" s="111">
        <f>(BI44*$BT44+BI45*$BT45)/$BT46</f>
        <v>0</v>
      </c>
      <c r="BJ46" s="11">
        <f t="shared" si="775"/>
        <v>0</v>
      </c>
      <c r="BK46" s="111">
        <f>(BK44*$BT44+BK45*$BT45)/$BT46</f>
        <v>1</v>
      </c>
      <c r="BL46" s="111">
        <f>(BL44*$BT44+BL45*$BT45)/$BT46</f>
        <v>1</v>
      </c>
      <c r="BM46" s="111">
        <f>(BM44*$BT44+BM45*$BT45)/$BT46</f>
        <v>0</v>
      </c>
      <c r="BN46" s="111">
        <f>(BN44*$BT44+BN45*$BT45)/$BT46</f>
        <v>0.10494579945799457</v>
      </c>
      <c r="BO46" s="111">
        <f>(BO44*$BT44+BO45*$BT45)/$BT46</f>
        <v>0</v>
      </c>
      <c r="BP46" s="32">
        <f t="shared" ref="BP46:BR46" si="776">SUM(BP44:BP45)</f>
        <v>0</v>
      </c>
      <c r="BQ46" s="52">
        <f t="shared" si="776"/>
        <v>1440</v>
      </c>
      <c r="BR46" s="50">
        <f t="shared" si="776"/>
        <v>3098</v>
      </c>
      <c r="BS46" s="10">
        <f>SUM(BS44:BS45)</f>
        <v>42</v>
      </c>
      <c r="BT46" s="10">
        <f t="shared" ref="BT46:BU46" si="777">SUM(BT44:BT45)</f>
        <v>41</v>
      </c>
      <c r="BU46" s="32">
        <f t="shared" si="777"/>
        <v>34.476190476190474</v>
      </c>
      <c r="BY46" s="28" t="s">
        <v>45</v>
      </c>
      <c r="BZ46" s="52">
        <f>SUM(BZ44:BZ45)</f>
        <v>1403.56</v>
      </c>
      <c r="CA46" s="52">
        <f t="shared" ref="CA46" si="778">SUM(CA44:CA45)</f>
        <v>474.7</v>
      </c>
      <c r="CB46" s="11">
        <f>SUM(CB44:CB45)</f>
        <v>928.86</v>
      </c>
      <c r="CC46" s="11">
        <f t="shared" ref="CC46:CI46" si="779">SUM(CC44:CC45)</f>
        <v>84.44</v>
      </c>
      <c r="CD46" s="111">
        <f>(CD44*$CS44+CD45*$CS45)/$CS46</f>
        <v>5.7100708103855237E-2</v>
      </c>
      <c r="CE46" s="11">
        <f t="shared" si="779"/>
        <v>0</v>
      </c>
      <c r="CF46" s="111">
        <f>(CF44*$CS44+CF45*$CS45)/$CS46</f>
        <v>0</v>
      </c>
      <c r="CG46" s="11">
        <f t="shared" si="779"/>
        <v>0</v>
      </c>
      <c r="CH46" s="111">
        <f>(CH44*$CS44+CH45*$CS45)/$CS46</f>
        <v>0</v>
      </c>
      <c r="CI46" s="11">
        <f t="shared" si="779"/>
        <v>0</v>
      </c>
      <c r="CJ46" s="111">
        <f>(CJ44*$CS44+CJ45*$CS45)/$CS46</f>
        <v>0.94289929189614474</v>
      </c>
      <c r="CK46" s="111">
        <f t="shared" ref="CK46:CN46" si="780">(CK44*$CS44+CK45*$CS45)/$CS46</f>
        <v>0.94289929189614474</v>
      </c>
      <c r="CL46" s="111">
        <f t="shared" si="780"/>
        <v>0.15126022467881983</v>
      </c>
      <c r="CM46" s="111">
        <f t="shared" si="780"/>
        <v>0.23373983739837395</v>
      </c>
      <c r="CN46" s="111">
        <f t="shared" si="780"/>
        <v>0</v>
      </c>
      <c r="CO46" s="32">
        <f t="shared" ref="CO46:CQ46" si="781">SUM(CO44:CO45)</f>
        <v>2</v>
      </c>
      <c r="CP46" s="52">
        <f t="shared" si="781"/>
        <v>1488</v>
      </c>
      <c r="CQ46" s="11">
        <f t="shared" si="781"/>
        <v>7130</v>
      </c>
      <c r="CR46" s="10">
        <f>SUM(CR44:CR45)</f>
        <v>42</v>
      </c>
      <c r="CS46" s="10">
        <f t="shared" ref="CS46:CT46" si="782">SUM(CS44:CS45)</f>
        <v>41</v>
      </c>
      <c r="CT46" s="32">
        <f t="shared" si="782"/>
        <v>32</v>
      </c>
      <c r="CX46" s="49" t="s">
        <v>45</v>
      </c>
      <c r="CY46" s="14">
        <f>SUM(CY44:CY45)</f>
        <v>1217.01</v>
      </c>
      <c r="CZ46" s="14">
        <f t="shared" ref="CZ46:DH46" si="783">SUM(CZ44:CZ45)</f>
        <v>312.40000000000009</v>
      </c>
      <c r="DA46" s="10">
        <f t="shared" si="783"/>
        <v>904.6099999999999</v>
      </c>
      <c r="DB46" s="10">
        <f t="shared" si="783"/>
        <v>222.98999999999998</v>
      </c>
      <c r="DC46" s="2">
        <f t="shared" si="45"/>
        <v>30.970833333333331</v>
      </c>
      <c r="DD46" s="10">
        <f t="shared" si="783"/>
        <v>0</v>
      </c>
      <c r="DE46" s="2">
        <f t="shared" si="46"/>
        <v>0</v>
      </c>
      <c r="DF46" s="10">
        <f t="shared" si="783"/>
        <v>0</v>
      </c>
      <c r="DG46" s="2">
        <f t="shared" si="47"/>
        <v>0</v>
      </c>
      <c r="DH46" s="10">
        <f t="shared" si="783"/>
        <v>0</v>
      </c>
      <c r="DI46" s="2">
        <f t="shared" si="48"/>
        <v>169.02916666666667</v>
      </c>
      <c r="DJ46" s="2">
        <f t="shared" si="49"/>
        <v>169.02916666666667</v>
      </c>
      <c r="DK46" s="128">
        <f t="shared" si="50"/>
        <v>41.650012140682477</v>
      </c>
      <c r="DL46" s="2">
        <f t="shared" si="51"/>
        <v>15.267615176151761</v>
      </c>
      <c r="DM46" s="111">
        <f t="shared" ref="DM46" si="784">(DM44*$DR44+DM45*$DR45)/$DR46</f>
        <v>0</v>
      </c>
      <c r="DN46" s="10">
        <f t="shared" ref="DN46:DP46" si="785">SUM(DN44:DN45)</f>
        <v>4</v>
      </c>
      <c r="DO46" s="52">
        <f t="shared" si="785"/>
        <v>1440</v>
      </c>
      <c r="DP46" s="52">
        <f t="shared" si="785"/>
        <v>4507</v>
      </c>
      <c r="DQ46" s="29">
        <f>SUM(DQ44:DQ45)</f>
        <v>42</v>
      </c>
      <c r="DR46" s="10">
        <f t="shared" ref="DR46:DS46" si="786">SUM(DR44:DR45)</f>
        <v>41</v>
      </c>
      <c r="DS46" s="10">
        <f t="shared" si="786"/>
        <v>30</v>
      </c>
      <c r="DW46" s="28" t="s">
        <v>45</v>
      </c>
      <c r="EN46" s="52">
        <f t="shared" ref="EN46" si="787">SUM(EN44:EN45)</f>
        <v>0</v>
      </c>
      <c r="EP46" s="29">
        <f>SUM(EP44:EP45)</f>
        <v>42</v>
      </c>
      <c r="EQ46" s="10">
        <f t="shared" ref="EQ46" si="788">SUM(EQ44:EQ45)</f>
        <v>41</v>
      </c>
      <c r="EV46" s="28" t="s">
        <v>45</v>
      </c>
      <c r="FM46" s="52">
        <f t="shared" ref="FM46" si="789">SUM(FM44:FM45)</f>
        <v>0</v>
      </c>
      <c r="FO46" s="29">
        <f>SUM(FO44:FO45)</f>
        <v>42</v>
      </c>
      <c r="FP46" s="10">
        <f t="shared" ref="FP46" si="790">SUM(FP44:FP45)</f>
        <v>41</v>
      </c>
      <c r="FU46" s="28" t="s">
        <v>45</v>
      </c>
      <c r="GL46" s="52">
        <f t="shared" ref="GL46" si="791">SUM(GL44:GL45)</f>
        <v>0</v>
      </c>
      <c r="GN46" s="29">
        <f>SUM(GN44:GN45)</f>
        <v>42</v>
      </c>
      <c r="GO46" s="10">
        <f t="shared" ref="GO46" si="792">SUM(GO44:GO45)</f>
        <v>41</v>
      </c>
      <c r="GT46" s="28" t="s">
        <v>45</v>
      </c>
      <c r="HK46" s="52">
        <f t="shared" ref="HK46" si="793">SUM(HK44:HK45)</f>
        <v>0</v>
      </c>
      <c r="HM46" s="29">
        <f>SUM(HM44:HM45)</f>
        <v>42</v>
      </c>
      <c r="HN46" s="10">
        <f t="shared" ref="HN46" si="794">SUM(HN44:HN45)</f>
        <v>41</v>
      </c>
      <c r="HS46" s="28" t="s">
        <v>45</v>
      </c>
      <c r="IJ46" s="52">
        <f t="shared" ref="IJ46" si="795">SUM(IJ44:IJ45)</f>
        <v>0</v>
      </c>
      <c r="IL46" s="29">
        <f>SUM(IL44:IL45)</f>
        <v>42</v>
      </c>
      <c r="IM46" s="10">
        <f t="shared" ref="IM46" si="796">SUM(IM44:IM45)</f>
        <v>41</v>
      </c>
      <c r="IR46" s="28" t="s">
        <v>45</v>
      </c>
      <c r="JI46" s="52">
        <f t="shared" ref="JI46" si="797">SUM(JI44:JI45)</f>
        <v>0</v>
      </c>
      <c r="JK46" s="29">
        <f>SUM(JK44:JK45)</f>
        <v>42</v>
      </c>
      <c r="JL46" s="10">
        <f t="shared" ref="JL46" si="798">SUM(JL44:JL45)</f>
        <v>41</v>
      </c>
      <c r="JQ46" s="28" t="s">
        <v>45</v>
      </c>
      <c r="KH46" s="52">
        <f t="shared" ref="KH46" si="799">SUM(KH44:KH45)</f>
        <v>0</v>
      </c>
      <c r="KJ46" s="29">
        <f>SUM(KJ44:KJ45)</f>
        <v>42</v>
      </c>
      <c r="KK46" s="10">
        <f t="shared" ref="KK46" si="800">SUM(KK44:KK45)</f>
        <v>41</v>
      </c>
    </row>
    <row r="47" spans="1:299" ht="14" x14ac:dyDescent="0.35">
      <c r="A47" s="17" t="s">
        <v>90</v>
      </c>
      <c r="B47" s="12" t="s">
        <v>91</v>
      </c>
      <c r="C47" s="19">
        <f>$B$4-F47-H47-J47</f>
        <v>744</v>
      </c>
      <c r="D47" s="19">
        <f>$B$4-E47-F47-H47-J47</f>
        <v>153.60000000000002</v>
      </c>
      <c r="E47" s="19">
        <v>590.4</v>
      </c>
      <c r="F47" s="2">
        <v>0</v>
      </c>
      <c r="G47" s="110">
        <f t="shared" ref="G47:G49" si="801">F47/$B$4</f>
        <v>0</v>
      </c>
      <c r="H47" s="2">
        <v>0</v>
      </c>
      <c r="I47" s="110">
        <f>H47/$B$4</f>
        <v>0</v>
      </c>
      <c r="J47" s="19">
        <v>0</v>
      </c>
      <c r="K47" s="110">
        <f>J47/$B$4</f>
        <v>0</v>
      </c>
      <c r="L47" s="2">
        <v>0</v>
      </c>
      <c r="M47" s="110">
        <f>C47/$B$4</f>
        <v>1</v>
      </c>
      <c r="N47" s="110">
        <f t="shared" ref="N47:N49" si="802">(C47-L47)/$B$4</f>
        <v>1</v>
      </c>
      <c r="O47" s="124">
        <f>IF((AND(D47=0,F47=0)),0,(F47+L47)/(D47+F47+L47))</f>
        <v>0</v>
      </c>
      <c r="P47" s="110">
        <f>T47/($B$4*V47)</f>
        <v>0.20051772202309837</v>
      </c>
      <c r="Q47" s="110">
        <f>L47/$B$4</f>
        <v>0</v>
      </c>
      <c r="R47" s="9">
        <v>0</v>
      </c>
      <c r="S47" s="9">
        <f>SUM(D47,E47,F47,H47,J47)</f>
        <v>744</v>
      </c>
      <c r="T47" s="44">
        <v>4028</v>
      </c>
      <c r="U47" s="2">
        <v>27</v>
      </c>
      <c r="V47" s="2">
        <v>27</v>
      </c>
      <c r="W47" s="2">
        <v>27</v>
      </c>
      <c r="X47" s="63">
        <f>SUM(G47,I47,K47,N47,Q47)</f>
        <v>1</v>
      </c>
      <c r="Z47" s="17" t="s">
        <v>90</v>
      </c>
      <c r="AA47" s="12" t="s">
        <v>91</v>
      </c>
      <c r="AB47" s="19">
        <f t="shared" ref="AB47:AB49" si="803">$AA$4-AE47-AG47-AI47</f>
        <v>744</v>
      </c>
      <c r="AC47" s="19">
        <f>$AA$4-AD47-AE47-AG47-AI47</f>
        <v>159.30000000000109</v>
      </c>
      <c r="AD47" s="2">
        <v>584.69999999999891</v>
      </c>
      <c r="AE47" s="2">
        <v>0</v>
      </c>
      <c r="AF47" s="110">
        <f t="shared" ref="AF47:AF49" si="804">AE47/$AA$4</f>
        <v>0</v>
      </c>
      <c r="AG47" s="2">
        <v>0</v>
      </c>
      <c r="AH47" s="110">
        <f t="shared" ref="AH47:AH49" si="805">AG47/$AA$4</f>
        <v>0</v>
      </c>
      <c r="AI47" s="2">
        <v>0</v>
      </c>
      <c r="AJ47" s="110">
        <f t="shared" ref="AJ47:AJ49" si="806">AI47/$AA$4</f>
        <v>0</v>
      </c>
      <c r="AK47" s="2">
        <v>0</v>
      </c>
      <c r="AL47" s="110">
        <f t="shared" ref="AL47:AL49" si="807">AB47/$AA$4</f>
        <v>1</v>
      </c>
      <c r="AM47" s="110">
        <f t="shared" ref="AM47:AM49" si="808">(AB47-AK47)/$AA$4</f>
        <v>1</v>
      </c>
      <c r="AN47" s="124">
        <f t="shared" ref="AN47:AN49" si="809">IF((AND(AC47=0,AE47=0)),0,(AE47+AK47)/(AC47+AE47+AK47))</f>
        <v>0</v>
      </c>
      <c r="AO47" s="110">
        <f t="shared" ref="AO47:AO49" si="810">AS47/($AA$4*AU47)</f>
        <v>0.20564516129032259</v>
      </c>
      <c r="AP47" s="110">
        <f t="shared" ref="AP47:AP49" si="811">AK47/$AA$4</f>
        <v>0</v>
      </c>
      <c r="AQ47" s="2">
        <v>0</v>
      </c>
      <c r="AR47" s="9">
        <f t="shared" si="416"/>
        <v>744</v>
      </c>
      <c r="AS47" s="13">
        <v>4131</v>
      </c>
      <c r="AT47" s="2">
        <v>27</v>
      </c>
      <c r="AU47" s="2">
        <v>27</v>
      </c>
      <c r="AV47" s="2">
        <v>27</v>
      </c>
      <c r="AW47" s="63">
        <f>SUM(AF47,AH47,AJ47,AM47,AP47)</f>
        <v>1</v>
      </c>
      <c r="AY47" s="17" t="s">
        <v>90</v>
      </c>
      <c r="AZ47" s="12" t="s">
        <v>91</v>
      </c>
      <c r="BA47" s="2">
        <f t="shared" ref="BA47:BA49" si="812">$AZ$4-BD47-BF47-BH47</f>
        <v>720</v>
      </c>
      <c r="BB47" s="2">
        <f t="shared" ref="BB47:BB49" si="813">$AZ$4-BC47-BD47-BF47-BH47</f>
        <v>64.299999999999272</v>
      </c>
      <c r="BC47" s="2">
        <f>'[37]UNIT DATA'!L20</f>
        <v>655.70000000000073</v>
      </c>
      <c r="BD47" s="2">
        <f>'[37]UNIT DATA'!M20</f>
        <v>0</v>
      </c>
      <c r="BE47" s="110">
        <f t="shared" ref="BE47:BE49" si="814">BD47/$AZ$4</f>
        <v>0</v>
      </c>
      <c r="BF47" s="2">
        <f>'[37]UNIT DATA'!N20</f>
        <v>0</v>
      </c>
      <c r="BG47" s="110">
        <f t="shared" ref="BG47:BG49" si="815">BF47/$AZ$4</f>
        <v>0</v>
      </c>
      <c r="BH47" s="2">
        <f>'[37]UNIT DATA'!O20</f>
        <v>0</v>
      </c>
      <c r="BI47" s="110">
        <f t="shared" ref="BI47:BI49" si="816">BH47/$AZ$4</f>
        <v>0</v>
      </c>
      <c r="BJ47" s="2">
        <f>'[37]UNIT DATA'!P20</f>
        <v>0</v>
      </c>
      <c r="BK47" s="110">
        <f>BA47/$AZ$4</f>
        <v>1</v>
      </c>
      <c r="BL47" s="110">
        <f>(BA47-BJ47)/$AZ$4</f>
        <v>1</v>
      </c>
      <c r="BM47" s="124">
        <f>IF((AND(BB47=0,BD47=0)),0,(BD47+BJ47)/(BB47+BD47+BJ47))</f>
        <v>0</v>
      </c>
      <c r="BN47" s="110">
        <f>BR47/($AZ$4*BT47)</f>
        <v>8.3539094650205759E-2</v>
      </c>
      <c r="BO47" s="110">
        <f>BJ47/$AZ$4</f>
        <v>0</v>
      </c>
      <c r="BP47" s="2">
        <f>'[37]UNIT DATA'!Q20</f>
        <v>0</v>
      </c>
      <c r="BQ47" s="9">
        <f t="shared" si="422"/>
        <v>720</v>
      </c>
      <c r="BR47" s="39">
        <f>'[37]UNIT DATA'!$F20</f>
        <v>1624</v>
      </c>
      <c r="BS47" s="2">
        <v>27</v>
      </c>
      <c r="BT47" s="2">
        <v>27</v>
      </c>
      <c r="BU47" s="2">
        <f>'[37]UNIT DATA'!$E20</f>
        <v>27</v>
      </c>
      <c r="BV47" s="63">
        <f>SUM(BE47,BG47,BI47,BL47,BO47)</f>
        <v>1</v>
      </c>
      <c r="BX47" s="17" t="s">
        <v>90</v>
      </c>
      <c r="BY47" s="12" t="s">
        <v>91</v>
      </c>
      <c r="BZ47" s="2">
        <f>$BY$4-CC47-CE47-CG47</f>
        <v>744</v>
      </c>
      <c r="CA47" s="2">
        <f>$BY$4-CB47-CC47-CE47-CG47</f>
        <v>207.10000000000002</v>
      </c>
      <c r="CB47" s="2">
        <f>'[38]UNIT DATA'!L20</f>
        <v>536.9</v>
      </c>
      <c r="CC47" s="2">
        <f>'[38]UNIT DATA'!M20</f>
        <v>0</v>
      </c>
      <c r="CD47" s="110">
        <f>CC47/$BY$4</f>
        <v>0</v>
      </c>
      <c r="CE47" s="2">
        <f>'[38]UNIT DATA'!N20</f>
        <v>0</v>
      </c>
      <c r="CF47" s="110">
        <f>CE47/$BY$4</f>
        <v>0</v>
      </c>
      <c r="CG47" s="2">
        <f>'[38]UNIT DATA'!O20</f>
        <v>0</v>
      </c>
      <c r="CH47" s="110">
        <f>CG47/$BY$4</f>
        <v>0</v>
      </c>
      <c r="CI47" s="2">
        <f>'[38]UNIT DATA'!P20</f>
        <v>0</v>
      </c>
      <c r="CJ47" s="110">
        <f>BZ47/$BY$4</f>
        <v>1</v>
      </c>
      <c r="CK47" s="110">
        <f>(BZ47-CI47)/$BY$4</f>
        <v>1</v>
      </c>
      <c r="CL47" s="124">
        <f>IF((AND(CA47=0,CC47=0)),0,(CC47+CI47)/(CA47+CC47+CI47))</f>
        <v>0</v>
      </c>
      <c r="CM47" s="110">
        <f>CQ47/($BY$4*CS47)</f>
        <v>0.26508363201911589</v>
      </c>
      <c r="CN47" s="110">
        <f>CI47/$BY$4</f>
        <v>0</v>
      </c>
      <c r="CO47" s="2">
        <f>'[38]UNIT DATA'!Q20</f>
        <v>0</v>
      </c>
      <c r="CP47" s="9">
        <f t="shared" si="432"/>
        <v>744</v>
      </c>
      <c r="CQ47" s="2">
        <f>'[38]UNIT DATA'!F20</f>
        <v>5325</v>
      </c>
      <c r="CR47" s="2">
        <v>27</v>
      </c>
      <c r="CS47" s="2">
        <v>27</v>
      </c>
      <c r="CT47" s="2">
        <f>'[38]UNIT DATA'!E20</f>
        <v>27</v>
      </c>
      <c r="CU47" s="63">
        <f>SUM(CD47,CF47,CH47,CK47,CN47)</f>
        <v>1</v>
      </c>
      <c r="CW47" s="17" t="s">
        <v>90</v>
      </c>
      <c r="CX47" s="12" t="s">
        <v>91</v>
      </c>
      <c r="CY47" s="2">
        <f>$CX$4-DB47-DD47-DF47</f>
        <v>720</v>
      </c>
      <c r="CZ47" s="19">
        <f>$CX$4-DA47-DB47-DD47-DF47</f>
        <v>173.10000000000002</v>
      </c>
      <c r="DA47" s="19">
        <f>'[25]UNIT DATA'!L20</f>
        <v>546.9</v>
      </c>
      <c r="DB47" s="2">
        <f>'[25]UNIT DATA'!M20</f>
        <v>0</v>
      </c>
      <c r="DC47" s="2">
        <f t="shared" si="45"/>
        <v>0</v>
      </c>
      <c r="DD47" s="2">
        <f>'[25]UNIT DATA'!$N20</f>
        <v>0</v>
      </c>
      <c r="DE47" s="2">
        <f t="shared" si="46"/>
        <v>0</v>
      </c>
      <c r="DF47" s="2">
        <f>'[25]UNIT DATA'!$O20</f>
        <v>0</v>
      </c>
      <c r="DG47" s="2">
        <f t="shared" si="47"/>
        <v>0</v>
      </c>
      <c r="DH47" s="2">
        <f>'[25]UNIT DATA'!$P20</f>
        <v>0</v>
      </c>
      <c r="DI47" s="2">
        <f t="shared" si="48"/>
        <v>100</v>
      </c>
      <c r="DJ47" s="2">
        <f t="shared" si="49"/>
        <v>100</v>
      </c>
      <c r="DK47" s="128">
        <f t="shared" si="50"/>
        <v>0</v>
      </c>
      <c r="DL47" s="2">
        <f t="shared" si="51"/>
        <v>22.932098765432098</v>
      </c>
      <c r="DM47" s="110">
        <f>DH47/$CX$4</f>
        <v>0</v>
      </c>
      <c r="DN47" s="2">
        <f>'[25]UNIT DATA'!$Q20</f>
        <v>0</v>
      </c>
      <c r="DO47" s="9">
        <f t="shared" si="437"/>
        <v>720</v>
      </c>
      <c r="DP47" s="2">
        <f>'[25]UNIT DATA'!$F20</f>
        <v>4458</v>
      </c>
      <c r="DQ47" s="2">
        <v>27</v>
      </c>
      <c r="DR47" s="2">
        <v>27</v>
      </c>
      <c r="DS47" s="2">
        <f>'[25]UNIT DATA'!$E20</f>
        <v>27</v>
      </c>
      <c r="DT47" s="63">
        <f>SUM(DC47,DE47,DG47,DJ47,DM47)</f>
        <v>100</v>
      </c>
      <c r="DV47" s="17" t="s">
        <v>90</v>
      </c>
      <c r="DW47" s="12" t="s">
        <v>91</v>
      </c>
      <c r="EN47" s="9">
        <f t="shared" si="439"/>
        <v>0</v>
      </c>
      <c r="EP47" s="2">
        <v>27</v>
      </c>
      <c r="EQ47" s="2">
        <v>27</v>
      </c>
      <c r="ES47" s="63">
        <f>SUM(EB47,ED47,EF47,EI47,EL47)</f>
        <v>0</v>
      </c>
      <c r="EU47" s="17" t="s">
        <v>90</v>
      </c>
      <c r="EV47" s="12" t="s">
        <v>91</v>
      </c>
      <c r="FM47" s="9">
        <f t="shared" si="441"/>
        <v>0</v>
      </c>
      <c r="FO47" s="2">
        <v>27</v>
      </c>
      <c r="FP47" s="2">
        <v>27</v>
      </c>
      <c r="FR47" s="63">
        <f>SUM(FA47,FC47,FE47,FH47,FK47)</f>
        <v>0</v>
      </c>
      <c r="FT47" s="17" t="s">
        <v>90</v>
      </c>
      <c r="FU47" s="12" t="s">
        <v>91</v>
      </c>
      <c r="GL47" s="9">
        <f t="shared" si="443"/>
        <v>0</v>
      </c>
      <c r="GN47" s="2">
        <v>27</v>
      </c>
      <c r="GO47" s="2">
        <v>27</v>
      </c>
      <c r="GQ47" s="63">
        <f>SUM(FZ47,GB47,GD47,GG47,GJ47)</f>
        <v>0</v>
      </c>
      <c r="GS47" s="17" t="s">
        <v>90</v>
      </c>
      <c r="GT47" s="12" t="s">
        <v>91</v>
      </c>
      <c r="HK47" s="9">
        <f t="shared" si="445"/>
        <v>0</v>
      </c>
      <c r="HM47" s="2">
        <v>27</v>
      </c>
      <c r="HN47" s="2">
        <v>27</v>
      </c>
      <c r="HP47" s="63">
        <f>SUM(GY47,HA47,HC47,HF47,HI47)</f>
        <v>0</v>
      </c>
      <c r="HR47" s="17" t="s">
        <v>90</v>
      </c>
      <c r="HS47" s="12" t="s">
        <v>91</v>
      </c>
      <c r="IJ47" s="9">
        <f t="shared" ref="IJ47:IJ49" si="817">SUM(HU47,HV47,HW47,HY47,IA47)</f>
        <v>0</v>
      </c>
      <c r="IL47" s="2">
        <v>27</v>
      </c>
      <c r="IM47" s="2">
        <v>27</v>
      </c>
      <c r="IO47" s="63">
        <f>SUM(HX47,HZ47,IB47,IE47,IH47)</f>
        <v>0</v>
      </c>
      <c r="IQ47" s="17" t="s">
        <v>90</v>
      </c>
      <c r="IR47" s="12" t="s">
        <v>91</v>
      </c>
      <c r="JI47" s="9">
        <f t="shared" ref="JI47:JI49" si="818">SUM(IT47,IU47,IV47,IX47,IZ47)</f>
        <v>0</v>
      </c>
      <c r="JK47" s="2">
        <v>27</v>
      </c>
      <c r="JL47" s="2">
        <v>27</v>
      </c>
      <c r="JN47" s="63">
        <f>SUM(IW47,IY47,JA47,JD47,JG47)</f>
        <v>0</v>
      </c>
      <c r="JP47" s="17" t="s">
        <v>90</v>
      </c>
      <c r="JQ47" s="12" t="s">
        <v>91</v>
      </c>
      <c r="KH47" s="9">
        <f t="shared" ref="KH47:KH49" si="819">SUM(JS47,JT47,JU47,JW47,JY47)</f>
        <v>0</v>
      </c>
      <c r="KJ47" s="2">
        <v>27</v>
      </c>
      <c r="KK47" s="2">
        <v>27</v>
      </c>
      <c r="KM47" s="63">
        <f>SUM(JV47,JX47,JZ47,KC47,KF47)</f>
        <v>0</v>
      </c>
    </row>
    <row r="48" spans="1:299" ht="14" x14ac:dyDescent="0.35">
      <c r="A48" s="17" t="s">
        <v>113</v>
      </c>
      <c r="B48" s="12" t="s">
        <v>92</v>
      </c>
      <c r="C48" s="19">
        <f t="shared" ref="C48:C49" si="820">$B$4-F48-H48-J48</f>
        <v>744</v>
      </c>
      <c r="D48" s="19">
        <f>$B$4-E48-F48-H48-J48</f>
        <v>153.10000000000002</v>
      </c>
      <c r="E48" s="19">
        <v>590.9</v>
      </c>
      <c r="F48" s="2">
        <v>0</v>
      </c>
      <c r="G48" s="110">
        <f t="shared" si="801"/>
        <v>0</v>
      </c>
      <c r="H48" s="2">
        <v>0</v>
      </c>
      <c r="I48" s="110">
        <f t="shared" ref="I48" si="821">H48/$B$4</f>
        <v>0</v>
      </c>
      <c r="J48" s="19">
        <v>0</v>
      </c>
      <c r="K48" s="110">
        <f t="shared" ref="K48" si="822">J48/$B$4</f>
        <v>0</v>
      </c>
      <c r="L48" s="2">
        <v>0</v>
      </c>
      <c r="M48" s="110">
        <f>C48/$B$4</f>
        <v>1</v>
      </c>
      <c r="N48" s="110">
        <f t="shared" si="802"/>
        <v>1</v>
      </c>
      <c r="O48" s="124">
        <f t="shared" ref="O48:O49" si="823">IF((AND(D48=0,F48=0)),0,(F48+L48)/(D48+F48+L48))</f>
        <v>0</v>
      </c>
      <c r="P48" s="110">
        <f t="shared" ref="P48:P49" si="824">T48/($B$4*V48)</f>
        <v>0.19942254082039029</v>
      </c>
      <c r="Q48" s="110">
        <f t="shared" ref="Q48:Q49" si="825">L48/$B$4</f>
        <v>0</v>
      </c>
      <c r="R48" s="9">
        <v>0</v>
      </c>
      <c r="S48" s="9">
        <f t="shared" ref="S48:S49" si="826">SUM(D48,E48,F48,H48,J48)</f>
        <v>744</v>
      </c>
      <c r="T48" s="44">
        <v>4006</v>
      </c>
      <c r="U48" s="2">
        <v>27</v>
      </c>
      <c r="V48" s="2">
        <v>27</v>
      </c>
      <c r="W48" s="2">
        <v>27</v>
      </c>
      <c r="X48" s="63">
        <f t="shared" ref="X48:X49" si="827">SUM(G48,I48,K48,N48,Q48)</f>
        <v>1</v>
      </c>
      <c r="Z48" s="17" t="s">
        <v>113</v>
      </c>
      <c r="AA48" s="12" t="s">
        <v>92</v>
      </c>
      <c r="AB48" s="19">
        <f t="shared" si="803"/>
        <v>744</v>
      </c>
      <c r="AC48" s="19">
        <f>$AA$4-AD48-AE48-AG48-AI48</f>
        <v>158.89999999999964</v>
      </c>
      <c r="AD48" s="2">
        <v>585.10000000000036</v>
      </c>
      <c r="AE48" s="2">
        <v>0</v>
      </c>
      <c r="AF48" s="110">
        <f t="shared" si="804"/>
        <v>0</v>
      </c>
      <c r="AG48" s="2">
        <v>0</v>
      </c>
      <c r="AH48" s="110">
        <f t="shared" si="805"/>
        <v>0</v>
      </c>
      <c r="AI48" s="2">
        <v>0</v>
      </c>
      <c r="AJ48" s="110">
        <f t="shared" si="806"/>
        <v>0</v>
      </c>
      <c r="AK48" s="2">
        <v>0</v>
      </c>
      <c r="AL48" s="110">
        <f t="shared" si="807"/>
        <v>1</v>
      </c>
      <c r="AM48" s="110">
        <f t="shared" si="808"/>
        <v>1</v>
      </c>
      <c r="AN48" s="124">
        <f t="shared" si="809"/>
        <v>0</v>
      </c>
      <c r="AO48" s="110">
        <f t="shared" si="810"/>
        <v>0.20743727598566308</v>
      </c>
      <c r="AP48" s="110">
        <f t="shared" si="811"/>
        <v>0</v>
      </c>
      <c r="AQ48" s="2">
        <v>0</v>
      </c>
      <c r="AR48" s="9">
        <f t="shared" si="416"/>
        <v>744</v>
      </c>
      <c r="AS48" s="13">
        <v>4167</v>
      </c>
      <c r="AT48" s="2">
        <v>27</v>
      </c>
      <c r="AU48" s="2">
        <v>27</v>
      </c>
      <c r="AV48" s="2">
        <v>27</v>
      </c>
      <c r="AW48" s="63">
        <f t="shared" ref="AW48:AW49" si="828">SUM(AF48,AH48,AJ48,AM48,AP48)</f>
        <v>1</v>
      </c>
      <c r="AY48" s="17" t="s">
        <v>113</v>
      </c>
      <c r="AZ48" s="12" t="s">
        <v>92</v>
      </c>
      <c r="BA48" s="2">
        <f t="shared" si="812"/>
        <v>720</v>
      </c>
      <c r="BB48" s="2">
        <f t="shared" si="813"/>
        <v>64.300000000001091</v>
      </c>
      <c r="BC48" s="2">
        <f>'[37]UNIT DATA'!L21</f>
        <v>655.69999999999891</v>
      </c>
      <c r="BD48" s="2">
        <f>'[37]UNIT DATA'!M21</f>
        <v>0</v>
      </c>
      <c r="BE48" s="110">
        <f t="shared" si="814"/>
        <v>0</v>
      </c>
      <c r="BF48" s="2">
        <f>'[37]UNIT DATA'!N21</f>
        <v>0</v>
      </c>
      <c r="BG48" s="110">
        <f t="shared" si="815"/>
        <v>0</v>
      </c>
      <c r="BH48" s="2">
        <f>'[37]UNIT DATA'!O21</f>
        <v>0</v>
      </c>
      <c r="BI48" s="110">
        <f t="shared" si="816"/>
        <v>0</v>
      </c>
      <c r="BJ48" s="2">
        <f>'[37]UNIT DATA'!P21</f>
        <v>0</v>
      </c>
      <c r="BK48" s="110">
        <f>BA48/$AZ$4</f>
        <v>1</v>
      </c>
      <c r="BL48" s="110">
        <f>(BA48-BJ48)/$AZ$4</f>
        <v>1</v>
      </c>
      <c r="BM48" s="124">
        <f t="shared" ref="BM48:BM49" si="829">IF((AND(BB48=0,BD48=0)),0,(BD48+BJ48)/(BB48+BD48+BJ48))</f>
        <v>0</v>
      </c>
      <c r="BN48" s="110">
        <f>BR48/($AZ$4*BT48)</f>
        <v>8.338477366255144E-2</v>
      </c>
      <c r="BO48" s="110">
        <f>BJ48/$AZ$4</f>
        <v>0</v>
      </c>
      <c r="BP48" s="2">
        <f>'[37]UNIT DATA'!Q21</f>
        <v>0</v>
      </c>
      <c r="BQ48" s="9">
        <f t="shared" si="422"/>
        <v>720</v>
      </c>
      <c r="BR48" s="39">
        <f>'[37]UNIT DATA'!$F21</f>
        <v>1621</v>
      </c>
      <c r="BS48" s="2">
        <v>27</v>
      </c>
      <c r="BT48" s="2">
        <v>27</v>
      </c>
      <c r="BU48" s="2">
        <f>'[37]UNIT DATA'!$E21</f>
        <v>27</v>
      </c>
      <c r="BV48" s="63">
        <f t="shared" ref="BV48:BV49" si="830">SUM(BE48,BG48,BI48,BL48,BO48)</f>
        <v>1</v>
      </c>
      <c r="BX48" s="17" t="s">
        <v>113</v>
      </c>
      <c r="BY48" s="12" t="s">
        <v>92</v>
      </c>
      <c r="BZ48" s="2">
        <f t="shared" ref="BZ48:BZ49" si="831">$BY$4-CC48-CE48-CG48</f>
        <v>744</v>
      </c>
      <c r="CA48" s="2">
        <f t="shared" ref="CA48:CA49" si="832">$BY$4-CB48-CC48-CE48-CG48</f>
        <v>207.5</v>
      </c>
      <c r="CB48" s="2">
        <f>'[38]UNIT DATA'!L21</f>
        <v>536.5</v>
      </c>
      <c r="CC48" s="2">
        <f>'[38]UNIT DATA'!M21</f>
        <v>0</v>
      </c>
      <c r="CD48" s="110">
        <f t="shared" ref="CD48:CD49" si="833">CC48/$BY$4</f>
        <v>0</v>
      </c>
      <c r="CE48" s="2">
        <f>'[38]UNIT DATA'!N21</f>
        <v>0</v>
      </c>
      <c r="CF48" s="110">
        <f t="shared" ref="CF48:CF49" si="834">CE48/$BY$4</f>
        <v>0</v>
      </c>
      <c r="CG48" s="2">
        <f>'[38]UNIT DATA'!O21</f>
        <v>0</v>
      </c>
      <c r="CH48" s="110">
        <f t="shared" ref="CH48:CH49" si="835">CG48/$BY$4</f>
        <v>0</v>
      </c>
      <c r="CI48" s="2">
        <f>'[38]UNIT DATA'!P21</f>
        <v>0</v>
      </c>
      <c r="CJ48" s="110">
        <f t="shared" ref="CJ48:CJ49" si="836">BZ48/$BY$4</f>
        <v>1</v>
      </c>
      <c r="CK48" s="110">
        <f t="shared" ref="CK48:CK49" si="837">(BZ48-CI48)/$BY$4</f>
        <v>1</v>
      </c>
      <c r="CL48" s="124">
        <f t="shared" ref="CL48:CL49" si="838">IF((AND(CA48=0,CC48=0)),0,(CC48+CI48)/(CA48+CC48+CI48))</f>
        <v>0</v>
      </c>
      <c r="CM48" s="110">
        <f t="shared" ref="CM48:CM49" si="839">CQ48/($BY$4*CS48)</f>
        <v>0.27140581441656708</v>
      </c>
      <c r="CN48" s="110">
        <f t="shared" ref="CN48:CN49" si="840">CI48/$BY$4</f>
        <v>0</v>
      </c>
      <c r="CO48" s="2">
        <f>'[38]UNIT DATA'!Q21</f>
        <v>0</v>
      </c>
      <c r="CP48" s="9">
        <f t="shared" si="432"/>
        <v>744</v>
      </c>
      <c r="CQ48" s="2">
        <f>'[38]UNIT DATA'!F21</f>
        <v>5452</v>
      </c>
      <c r="CR48" s="2">
        <v>27</v>
      </c>
      <c r="CS48" s="2">
        <v>27</v>
      </c>
      <c r="CT48" s="2">
        <f>'[38]UNIT DATA'!E21</f>
        <v>27</v>
      </c>
      <c r="CU48" s="63">
        <f t="shared" ref="CU48:CU49" si="841">SUM(CD48,CF48,CH48,CK48,CN48)</f>
        <v>1</v>
      </c>
      <c r="CW48" s="17" t="s">
        <v>113</v>
      </c>
      <c r="CX48" s="12" t="s">
        <v>92</v>
      </c>
      <c r="CY48" s="2">
        <f t="shared" ref="CY48:CY49" si="842">$CX$4-DB48-DD48-DF48</f>
        <v>602.66999999999996</v>
      </c>
      <c r="CZ48" s="19">
        <f t="shared" ref="CZ48:CZ49" si="843">$CX$4-DA48-DB48-DD48-DF48</f>
        <v>141.19999999999999</v>
      </c>
      <c r="DA48" s="19">
        <f>'[25]UNIT DATA'!L21</f>
        <v>461.47</v>
      </c>
      <c r="DB48" s="2">
        <f>'[25]UNIT DATA'!M21</f>
        <v>117.33</v>
      </c>
      <c r="DC48" s="2">
        <f t="shared" si="45"/>
        <v>16.295833333333334</v>
      </c>
      <c r="DD48" s="2">
        <f>'[25]UNIT DATA'!$N21</f>
        <v>0</v>
      </c>
      <c r="DE48" s="2">
        <f t="shared" si="46"/>
        <v>0</v>
      </c>
      <c r="DF48" s="2">
        <f>'[25]UNIT DATA'!$O21</f>
        <v>0</v>
      </c>
      <c r="DG48" s="2">
        <f t="shared" si="47"/>
        <v>0</v>
      </c>
      <c r="DH48" s="2">
        <f>'[25]UNIT DATA'!$P21</f>
        <v>0</v>
      </c>
      <c r="DI48" s="2">
        <f t="shared" si="48"/>
        <v>83.704166666666652</v>
      </c>
      <c r="DJ48" s="2">
        <f t="shared" si="49"/>
        <v>83.704166666666652</v>
      </c>
      <c r="DK48" s="128">
        <f t="shared" si="50"/>
        <v>45.383514485746339</v>
      </c>
      <c r="DL48" s="2">
        <f t="shared" si="51"/>
        <v>17.998971193415638</v>
      </c>
      <c r="DM48" s="110">
        <f t="shared" ref="DM48:DM49" si="844">DH48/$CX$4</f>
        <v>0</v>
      </c>
      <c r="DN48" s="2">
        <f>'[25]UNIT DATA'!$Q21</f>
        <v>1</v>
      </c>
      <c r="DO48" s="9">
        <f t="shared" si="437"/>
        <v>720.00000000000011</v>
      </c>
      <c r="DP48" s="2">
        <f>'[25]UNIT DATA'!$F21</f>
        <v>3499</v>
      </c>
      <c r="DQ48" s="2">
        <v>27</v>
      </c>
      <c r="DR48" s="2">
        <v>27</v>
      </c>
      <c r="DS48" s="2">
        <f>'[25]UNIT DATA'!$E21</f>
        <v>27</v>
      </c>
      <c r="DT48" s="63">
        <f t="shared" ref="DT48:DT49" si="845">SUM(DC48,DE48,DG48,DJ48,DM48)</f>
        <v>99.999999999999986</v>
      </c>
      <c r="DV48" s="17" t="s">
        <v>113</v>
      </c>
      <c r="DW48" s="12" t="s">
        <v>92</v>
      </c>
      <c r="EN48" s="9">
        <f t="shared" si="439"/>
        <v>0</v>
      </c>
      <c r="EP48" s="2">
        <v>27</v>
      </c>
      <c r="EQ48" s="2">
        <v>27</v>
      </c>
      <c r="ES48" s="63">
        <f t="shared" ref="ES48:ES49" si="846">SUM(EB48,ED48,EF48,EI48,EL48)</f>
        <v>0</v>
      </c>
      <c r="EU48" s="17" t="s">
        <v>113</v>
      </c>
      <c r="EV48" s="12" t="s">
        <v>92</v>
      </c>
      <c r="FM48" s="9">
        <f t="shared" si="441"/>
        <v>0</v>
      </c>
      <c r="FO48" s="2">
        <v>27</v>
      </c>
      <c r="FP48" s="2">
        <v>27</v>
      </c>
      <c r="FR48" s="63">
        <f t="shared" ref="FR48:FR49" si="847">SUM(FA48,FC48,FE48,FH48,FK48)</f>
        <v>0</v>
      </c>
      <c r="FT48" s="17" t="s">
        <v>113</v>
      </c>
      <c r="FU48" s="12" t="s">
        <v>92</v>
      </c>
      <c r="GL48" s="9">
        <f t="shared" si="443"/>
        <v>0</v>
      </c>
      <c r="GN48" s="2">
        <v>27</v>
      </c>
      <c r="GO48" s="2">
        <v>27</v>
      </c>
      <c r="GQ48" s="63">
        <f t="shared" ref="GQ48:GQ49" si="848">SUM(FZ48,GB48,GD48,GG48,GJ48)</f>
        <v>0</v>
      </c>
      <c r="GS48" s="17" t="s">
        <v>113</v>
      </c>
      <c r="GT48" s="12" t="s">
        <v>92</v>
      </c>
      <c r="HK48" s="9">
        <f t="shared" si="445"/>
        <v>0</v>
      </c>
      <c r="HM48" s="2">
        <v>27</v>
      </c>
      <c r="HN48" s="2">
        <v>27</v>
      </c>
      <c r="HP48" s="63">
        <f t="shared" ref="HP48:HP49" si="849">SUM(GY48,HA48,HC48,HF48,HI48)</f>
        <v>0</v>
      </c>
      <c r="HR48" s="17" t="s">
        <v>113</v>
      </c>
      <c r="HS48" s="12" t="s">
        <v>92</v>
      </c>
      <c r="IJ48" s="9">
        <f t="shared" si="817"/>
        <v>0</v>
      </c>
      <c r="IL48" s="2">
        <v>27</v>
      </c>
      <c r="IM48" s="2">
        <v>27</v>
      </c>
      <c r="IO48" s="63">
        <f t="shared" ref="IO48:IO49" si="850">SUM(HX48,HZ48,IB48,IE48,IH48)</f>
        <v>0</v>
      </c>
      <c r="IQ48" s="17" t="s">
        <v>113</v>
      </c>
      <c r="IR48" s="12" t="s">
        <v>92</v>
      </c>
      <c r="JI48" s="9">
        <f t="shared" si="818"/>
        <v>0</v>
      </c>
      <c r="JK48" s="2">
        <v>27</v>
      </c>
      <c r="JL48" s="2">
        <v>27</v>
      </c>
      <c r="JN48" s="63">
        <f t="shared" ref="JN48:JN49" si="851">SUM(IW48,IY48,JA48,JD48,JG48)</f>
        <v>0</v>
      </c>
      <c r="JP48" s="17" t="s">
        <v>113</v>
      </c>
      <c r="JQ48" s="12" t="s">
        <v>92</v>
      </c>
      <c r="KH48" s="9">
        <f t="shared" si="819"/>
        <v>0</v>
      </c>
      <c r="KJ48" s="2">
        <v>27</v>
      </c>
      <c r="KK48" s="2">
        <v>27</v>
      </c>
      <c r="KM48" s="63">
        <f t="shared" ref="KM48:KM49" si="852">SUM(JV48,JX48,JZ48,KC48,KF48)</f>
        <v>0</v>
      </c>
    </row>
    <row r="49" spans="1:299" ht="14" x14ac:dyDescent="0.35">
      <c r="B49" s="12" t="s">
        <v>93</v>
      </c>
      <c r="C49" s="19">
        <f t="shared" si="820"/>
        <v>744</v>
      </c>
      <c r="D49" s="19">
        <f>$B$4-E49-F49-H49-J49</f>
        <v>152</v>
      </c>
      <c r="E49" s="2">
        <v>592</v>
      </c>
      <c r="F49" s="2">
        <v>0</v>
      </c>
      <c r="G49" s="110">
        <f t="shared" si="801"/>
        <v>0</v>
      </c>
      <c r="H49" s="2">
        <v>0</v>
      </c>
      <c r="I49" s="110">
        <f>H49/$B$4</f>
        <v>0</v>
      </c>
      <c r="J49" s="19">
        <v>0</v>
      </c>
      <c r="K49" s="110">
        <f>J49/$B$4</f>
        <v>0</v>
      </c>
      <c r="L49" s="2">
        <v>0</v>
      </c>
      <c r="M49" s="110">
        <f>C49/$B$4</f>
        <v>1</v>
      </c>
      <c r="N49" s="110">
        <f t="shared" si="802"/>
        <v>1</v>
      </c>
      <c r="O49" s="124">
        <f t="shared" si="823"/>
        <v>0</v>
      </c>
      <c r="P49" s="110">
        <f t="shared" si="824"/>
        <v>0.177021107128634</v>
      </c>
      <c r="Q49" s="110">
        <f t="shared" si="825"/>
        <v>0</v>
      </c>
      <c r="R49" s="9">
        <v>0</v>
      </c>
      <c r="S49" s="9">
        <f t="shared" si="826"/>
        <v>744</v>
      </c>
      <c r="T49" s="44">
        <v>3556</v>
      </c>
      <c r="U49" s="2">
        <v>27</v>
      </c>
      <c r="V49" s="2">
        <v>27</v>
      </c>
      <c r="W49" s="2">
        <v>27</v>
      </c>
      <c r="X49" s="63">
        <f t="shared" si="827"/>
        <v>1</v>
      </c>
      <c r="AA49" s="12" t="s">
        <v>93</v>
      </c>
      <c r="AB49" s="19">
        <f t="shared" si="803"/>
        <v>744</v>
      </c>
      <c r="AC49" s="19">
        <f>$AA$4-AD49-AE49-AG49-AI49</f>
        <v>149</v>
      </c>
      <c r="AD49" s="2">
        <v>595</v>
      </c>
      <c r="AE49" s="2">
        <v>0</v>
      </c>
      <c r="AF49" s="110">
        <f t="shared" si="804"/>
        <v>0</v>
      </c>
      <c r="AG49" s="2">
        <v>0</v>
      </c>
      <c r="AH49" s="110">
        <f t="shared" si="805"/>
        <v>0</v>
      </c>
      <c r="AI49" s="2">
        <v>0</v>
      </c>
      <c r="AJ49" s="110">
        <f t="shared" si="806"/>
        <v>0</v>
      </c>
      <c r="AK49" s="2">
        <v>0</v>
      </c>
      <c r="AL49" s="110">
        <f t="shared" si="807"/>
        <v>1</v>
      </c>
      <c r="AM49" s="110">
        <f t="shared" si="808"/>
        <v>1</v>
      </c>
      <c r="AN49" s="124">
        <f t="shared" si="809"/>
        <v>0</v>
      </c>
      <c r="AO49" s="110">
        <f t="shared" si="810"/>
        <v>0.17692154520111508</v>
      </c>
      <c r="AP49" s="110">
        <f t="shared" si="811"/>
        <v>0</v>
      </c>
      <c r="AQ49" s="2">
        <v>0</v>
      </c>
      <c r="AR49" s="9">
        <f t="shared" si="416"/>
        <v>744</v>
      </c>
      <c r="AS49" s="13">
        <v>3554</v>
      </c>
      <c r="AT49" s="2">
        <v>27</v>
      </c>
      <c r="AU49" s="2">
        <v>27</v>
      </c>
      <c r="AV49" s="2">
        <v>27</v>
      </c>
      <c r="AW49" s="63">
        <f t="shared" si="828"/>
        <v>1</v>
      </c>
      <c r="AZ49" s="12" t="s">
        <v>93</v>
      </c>
      <c r="BA49" s="2">
        <f t="shared" si="812"/>
        <v>720</v>
      </c>
      <c r="BB49" s="2">
        <f t="shared" si="813"/>
        <v>65.200000000000728</v>
      </c>
      <c r="BC49" s="2">
        <f>'[37]UNIT DATA'!L22</f>
        <v>654.79999999999927</v>
      </c>
      <c r="BD49" s="2">
        <f>'[37]UNIT DATA'!M22</f>
        <v>0</v>
      </c>
      <c r="BE49" s="110">
        <f t="shared" si="814"/>
        <v>0</v>
      </c>
      <c r="BF49" s="2">
        <f>'[37]UNIT DATA'!N22</f>
        <v>0</v>
      </c>
      <c r="BG49" s="110">
        <f t="shared" si="815"/>
        <v>0</v>
      </c>
      <c r="BH49" s="2">
        <f>'[37]UNIT DATA'!O22</f>
        <v>0</v>
      </c>
      <c r="BI49" s="110">
        <f t="shared" si="816"/>
        <v>0</v>
      </c>
      <c r="BJ49" s="2">
        <f>'[37]UNIT DATA'!P22</f>
        <v>0</v>
      </c>
      <c r="BK49" s="110">
        <f t="shared" ref="BK49" si="853">BA49/$AZ$4</f>
        <v>1</v>
      </c>
      <c r="BL49" s="110">
        <f t="shared" ref="BL49" si="854">(BA49-BJ49)/$AZ$4</f>
        <v>1</v>
      </c>
      <c r="BM49" s="124">
        <f t="shared" si="829"/>
        <v>0</v>
      </c>
      <c r="BN49" s="110">
        <f t="shared" ref="BN49" si="855">BR49/($AZ$4*BT49)</f>
        <v>7.9732510288065842E-2</v>
      </c>
      <c r="BO49" s="110">
        <f t="shared" ref="BO49" si="856">BJ49/$AZ$4</f>
        <v>0</v>
      </c>
      <c r="BP49" s="2">
        <f>'[37]UNIT DATA'!Q22</f>
        <v>0</v>
      </c>
      <c r="BQ49" s="9">
        <f t="shared" si="422"/>
        <v>720</v>
      </c>
      <c r="BR49" s="39">
        <f>'[37]UNIT DATA'!$F22</f>
        <v>1550</v>
      </c>
      <c r="BS49" s="2">
        <v>27</v>
      </c>
      <c r="BT49" s="2">
        <v>27</v>
      </c>
      <c r="BU49" s="2">
        <f>'[37]UNIT DATA'!$E22</f>
        <v>27</v>
      </c>
      <c r="BV49" s="63">
        <f t="shared" si="830"/>
        <v>1</v>
      </c>
      <c r="BY49" s="12" t="s">
        <v>93</v>
      </c>
      <c r="BZ49" s="2">
        <f t="shared" si="831"/>
        <v>744</v>
      </c>
      <c r="CA49" s="2">
        <f t="shared" si="832"/>
        <v>208.39999999999998</v>
      </c>
      <c r="CB49" s="2">
        <f>'[38]UNIT DATA'!L22</f>
        <v>535.6</v>
      </c>
      <c r="CC49" s="2">
        <f>'[38]UNIT DATA'!M22</f>
        <v>0</v>
      </c>
      <c r="CD49" s="110">
        <f t="shared" si="833"/>
        <v>0</v>
      </c>
      <c r="CE49" s="2">
        <f>'[38]UNIT DATA'!N22</f>
        <v>0</v>
      </c>
      <c r="CF49" s="110">
        <f t="shared" si="834"/>
        <v>0</v>
      </c>
      <c r="CG49" s="2">
        <f>'[38]UNIT DATA'!O22</f>
        <v>0</v>
      </c>
      <c r="CH49" s="110">
        <f t="shared" si="835"/>
        <v>0</v>
      </c>
      <c r="CI49" s="2">
        <f>'[38]UNIT DATA'!P22</f>
        <v>0</v>
      </c>
      <c r="CJ49" s="110">
        <f t="shared" si="836"/>
        <v>1</v>
      </c>
      <c r="CK49" s="110">
        <f t="shared" si="837"/>
        <v>1</v>
      </c>
      <c r="CL49" s="124">
        <f t="shared" si="838"/>
        <v>0</v>
      </c>
      <c r="CM49" s="110">
        <f t="shared" si="839"/>
        <v>0.25074671445639185</v>
      </c>
      <c r="CN49" s="110">
        <f t="shared" si="840"/>
        <v>0</v>
      </c>
      <c r="CO49" s="2">
        <f>'[38]UNIT DATA'!Q22</f>
        <v>0</v>
      </c>
      <c r="CP49" s="9">
        <f t="shared" si="432"/>
        <v>744</v>
      </c>
      <c r="CQ49" s="2">
        <f>'[38]UNIT DATA'!F22</f>
        <v>5037</v>
      </c>
      <c r="CR49" s="2">
        <v>27</v>
      </c>
      <c r="CS49" s="2">
        <v>27</v>
      </c>
      <c r="CT49" s="2">
        <f>'[38]UNIT DATA'!E22</f>
        <v>27</v>
      </c>
      <c r="CU49" s="63">
        <f t="shared" si="841"/>
        <v>1</v>
      </c>
      <c r="CX49" s="12" t="s">
        <v>93</v>
      </c>
      <c r="CY49" s="2">
        <f t="shared" si="842"/>
        <v>720</v>
      </c>
      <c r="CZ49" s="19">
        <f t="shared" si="843"/>
        <v>176.29999999999995</v>
      </c>
      <c r="DA49" s="19">
        <f>'[25]UNIT DATA'!L22</f>
        <v>543.70000000000005</v>
      </c>
      <c r="DB49" s="2">
        <f>'[25]UNIT DATA'!M22</f>
        <v>0</v>
      </c>
      <c r="DC49" s="2">
        <f t="shared" si="45"/>
        <v>0</v>
      </c>
      <c r="DD49" s="2">
        <f>'[25]UNIT DATA'!$N22</f>
        <v>0</v>
      </c>
      <c r="DE49" s="2">
        <f t="shared" si="46"/>
        <v>0</v>
      </c>
      <c r="DF49" s="2">
        <f>'[25]UNIT DATA'!$O22</f>
        <v>0</v>
      </c>
      <c r="DG49" s="2">
        <f t="shared" si="47"/>
        <v>0</v>
      </c>
      <c r="DH49" s="2">
        <f>'[25]UNIT DATA'!$P22</f>
        <v>0</v>
      </c>
      <c r="DI49" s="2">
        <f t="shared" si="48"/>
        <v>100</v>
      </c>
      <c r="DJ49" s="2">
        <f t="shared" si="49"/>
        <v>100</v>
      </c>
      <c r="DK49" s="128">
        <f t="shared" si="50"/>
        <v>0</v>
      </c>
      <c r="DL49" s="2">
        <f t="shared" si="51"/>
        <v>21.85699588477366</v>
      </c>
      <c r="DM49" s="110">
        <f t="shared" si="844"/>
        <v>0</v>
      </c>
      <c r="DN49" s="2">
        <f>'[25]UNIT DATA'!$Q22</f>
        <v>0</v>
      </c>
      <c r="DO49" s="9">
        <f t="shared" si="437"/>
        <v>720</v>
      </c>
      <c r="DP49" s="2">
        <f>'[25]UNIT DATA'!$F22</f>
        <v>4249</v>
      </c>
      <c r="DQ49" s="2">
        <v>27</v>
      </c>
      <c r="DR49" s="2">
        <v>27</v>
      </c>
      <c r="DS49" s="2">
        <f>'[25]UNIT DATA'!$E22</f>
        <v>27</v>
      </c>
      <c r="DT49" s="63">
        <f t="shared" si="845"/>
        <v>100</v>
      </c>
      <c r="DW49" s="12" t="s">
        <v>93</v>
      </c>
      <c r="EN49" s="9">
        <f t="shared" si="439"/>
        <v>0</v>
      </c>
      <c r="EP49" s="2">
        <v>27</v>
      </c>
      <c r="EQ49" s="2">
        <v>27</v>
      </c>
      <c r="ES49" s="63">
        <f t="shared" si="846"/>
        <v>0</v>
      </c>
      <c r="EV49" s="12" t="s">
        <v>93</v>
      </c>
      <c r="FM49" s="9">
        <f t="shared" si="441"/>
        <v>0</v>
      </c>
      <c r="FO49" s="2">
        <v>27</v>
      </c>
      <c r="FP49" s="2">
        <v>27</v>
      </c>
      <c r="FR49" s="63">
        <f t="shared" si="847"/>
        <v>0</v>
      </c>
      <c r="FU49" s="12" t="s">
        <v>93</v>
      </c>
      <c r="GL49" s="9">
        <f t="shared" si="443"/>
        <v>0</v>
      </c>
      <c r="GN49" s="2">
        <v>27</v>
      </c>
      <c r="GO49" s="2">
        <v>27</v>
      </c>
      <c r="GQ49" s="63">
        <f t="shared" si="848"/>
        <v>0</v>
      </c>
      <c r="GT49" s="12" t="s">
        <v>93</v>
      </c>
      <c r="HK49" s="9">
        <f t="shared" si="445"/>
        <v>0</v>
      </c>
      <c r="HM49" s="2">
        <v>27</v>
      </c>
      <c r="HN49" s="2">
        <v>27</v>
      </c>
      <c r="HP49" s="63">
        <f t="shared" si="849"/>
        <v>0</v>
      </c>
      <c r="HS49" s="12" t="s">
        <v>93</v>
      </c>
      <c r="IJ49" s="9">
        <f t="shared" si="817"/>
        <v>0</v>
      </c>
      <c r="IL49" s="2">
        <v>27</v>
      </c>
      <c r="IM49" s="2">
        <v>27</v>
      </c>
      <c r="IO49" s="63">
        <f t="shared" si="850"/>
        <v>0</v>
      </c>
      <c r="IR49" s="12" t="s">
        <v>93</v>
      </c>
      <c r="JI49" s="9">
        <f t="shared" si="818"/>
        <v>0</v>
      </c>
      <c r="JK49" s="2">
        <v>27</v>
      </c>
      <c r="JL49" s="2">
        <v>27</v>
      </c>
      <c r="JN49" s="63">
        <f t="shared" si="851"/>
        <v>0</v>
      </c>
      <c r="JQ49" s="12" t="s">
        <v>93</v>
      </c>
      <c r="KH49" s="9">
        <f t="shared" si="819"/>
        <v>0</v>
      </c>
      <c r="KJ49" s="2">
        <v>27</v>
      </c>
      <c r="KK49" s="2">
        <v>27</v>
      </c>
      <c r="KM49" s="63">
        <f t="shared" si="852"/>
        <v>0</v>
      </c>
    </row>
    <row r="50" spans="1:299" ht="14" hidden="1" x14ac:dyDescent="0.35">
      <c r="B50" s="28" t="s">
        <v>45</v>
      </c>
      <c r="C50" s="51">
        <f>SUM(C47:C49)</f>
        <v>2232</v>
      </c>
      <c r="D50" s="30">
        <f t="shared" ref="D50:L50" si="857">SUM(D47:D49)</f>
        <v>458.70000000000005</v>
      </c>
      <c r="E50" s="51">
        <f t="shared" si="857"/>
        <v>1773.3</v>
      </c>
      <c r="F50" s="29">
        <f t="shared" si="857"/>
        <v>0</v>
      </c>
      <c r="G50" s="125">
        <f>(G47*V47+G48*V48+G49*V49)/V50</f>
        <v>0</v>
      </c>
      <c r="H50" s="29">
        <f t="shared" si="857"/>
        <v>0</v>
      </c>
      <c r="I50" s="125">
        <f>(I47*V47+I48*V48+I49*V49)/V50</f>
        <v>0</v>
      </c>
      <c r="J50" s="30">
        <f>SUM(J47:J49)</f>
        <v>0</v>
      </c>
      <c r="K50" s="125">
        <f>(K47*V47+K48*V48+K49*V49)/V50</f>
        <v>0</v>
      </c>
      <c r="L50" s="29">
        <f t="shared" si="857"/>
        <v>0</v>
      </c>
      <c r="M50" s="125">
        <f>(M47*$V$47+M48*$V$48+M49*$V$49)/$V$50</f>
        <v>1</v>
      </c>
      <c r="N50" s="125">
        <f t="shared" ref="N50:Q50" si="858">(N47*$V$47+N48*$V$48+N49*$V$49)/$V$50</f>
        <v>1</v>
      </c>
      <c r="O50" s="125">
        <f t="shared" si="858"/>
        <v>0</v>
      </c>
      <c r="P50" s="125">
        <f t="shared" si="858"/>
        <v>0.19232045665737421</v>
      </c>
      <c r="Q50" s="125">
        <f t="shared" si="858"/>
        <v>0</v>
      </c>
      <c r="R50" s="23">
        <f t="shared" ref="R50:W50" si="859">SUM(R47:R49)</f>
        <v>0</v>
      </c>
      <c r="S50" s="52">
        <f t="shared" si="859"/>
        <v>2232</v>
      </c>
      <c r="T50" s="45">
        <f t="shared" si="859"/>
        <v>11590</v>
      </c>
      <c r="U50" s="29">
        <f t="shared" si="859"/>
        <v>81</v>
      </c>
      <c r="V50" s="29">
        <f t="shared" si="859"/>
        <v>81</v>
      </c>
      <c r="W50" s="29">
        <f t="shared" si="859"/>
        <v>81</v>
      </c>
      <c r="AA50" s="28" t="s">
        <v>45</v>
      </c>
      <c r="AB50" s="14">
        <f>SUM(AB47:AB49)</f>
        <v>2232</v>
      </c>
      <c r="AC50" s="10">
        <f t="shared" ref="AC50:AE50" si="860">SUM(AC47:AC49)</f>
        <v>467.20000000000073</v>
      </c>
      <c r="AD50" s="14">
        <f t="shared" si="860"/>
        <v>1764.7999999999993</v>
      </c>
      <c r="AE50" s="10">
        <f t="shared" si="860"/>
        <v>0</v>
      </c>
      <c r="AF50" s="111">
        <f>(AF47*$AU$47+AF48*$AU$48+AF49*$AU$49)/$AU$50</f>
        <v>0</v>
      </c>
      <c r="AG50" s="10">
        <f>SUM(AG47:AG49)</f>
        <v>0</v>
      </c>
      <c r="AH50" s="111">
        <f>(AH47*$AU$47+AH48*$AU$48+AH49*$AU$49)/$AU$50</f>
        <v>0</v>
      </c>
      <c r="AI50" s="10">
        <f>SUM(AI47:AI49)</f>
        <v>0</v>
      </c>
      <c r="AJ50" s="111">
        <f>(AJ47*$AU$47+AJ48*$AU$48+AJ49*$AU$49)/$AU$50</f>
        <v>0</v>
      </c>
      <c r="AK50" s="10">
        <f>SUM(AK47:AK49)</f>
        <v>0</v>
      </c>
      <c r="AL50" s="111">
        <f>(AL47*$AU$47+AL48*$AU$48+AL49*$AU$49)/$AU$50</f>
        <v>1</v>
      </c>
      <c r="AM50" s="111">
        <f t="shared" ref="AM50:AP50" si="861">(AM47*$AU$47+AM48*$AU$48+AM49*$AU$49)/$AU$50</f>
        <v>1</v>
      </c>
      <c r="AN50" s="111">
        <f t="shared" si="861"/>
        <v>0</v>
      </c>
      <c r="AO50" s="111">
        <f t="shared" si="861"/>
        <v>0.19666799415903358</v>
      </c>
      <c r="AP50" s="111">
        <f t="shared" si="861"/>
        <v>0</v>
      </c>
      <c r="AQ50" s="10">
        <f t="shared" ref="AQ50:AR50" si="862">SUM(AQ47:AQ49)</f>
        <v>0</v>
      </c>
      <c r="AR50" s="52">
        <f t="shared" si="862"/>
        <v>2232</v>
      </c>
      <c r="AS50" s="52">
        <f>SUM(AS47:AS49)</f>
        <v>11852</v>
      </c>
      <c r="AT50" s="29">
        <f>SUM(AT47:AT49)</f>
        <v>81</v>
      </c>
      <c r="AU50" s="29">
        <f>SUM(AU47:AU49)</f>
        <v>81</v>
      </c>
      <c r="AV50" s="29">
        <f>SUM(AV47:AV49)</f>
        <v>81</v>
      </c>
      <c r="AZ50" s="28" t="s">
        <v>45</v>
      </c>
      <c r="BA50" s="10">
        <f>SUM(BA47:BA49)</f>
        <v>2160</v>
      </c>
      <c r="BB50" s="10">
        <f t="shared" ref="BB50:BJ50" si="863">SUM(BB47:BB49)</f>
        <v>193.80000000000109</v>
      </c>
      <c r="BC50" s="10">
        <f t="shared" si="863"/>
        <v>1966.1999999999989</v>
      </c>
      <c r="BD50" s="10">
        <f t="shared" si="863"/>
        <v>0</v>
      </c>
      <c r="BE50" s="111">
        <f>(BE47*$BT47+BE48*$BT48+BE49*$BT49)/$BT50</f>
        <v>0</v>
      </c>
      <c r="BF50" s="10">
        <f t="shared" si="863"/>
        <v>0</v>
      </c>
      <c r="BG50" s="111">
        <f>(BG47*$BT47+BG48*$BT48+BG49*$BT49)/$BT50</f>
        <v>0</v>
      </c>
      <c r="BH50" s="10">
        <f t="shared" si="863"/>
        <v>0</v>
      </c>
      <c r="BI50" s="111">
        <f>(BI47*$BT47+BI48*$BT48+BI49*$BT49)/$BT50</f>
        <v>0</v>
      </c>
      <c r="BJ50" s="10">
        <f t="shared" si="863"/>
        <v>0</v>
      </c>
      <c r="BK50" s="111">
        <f>(BK47*$BT47+BK48*$BT48+BK49*$BT49)/$BT50</f>
        <v>1</v>
      </c>
      <c r="BL50" s="111">
        <f t="shared" ref="BL50:BO50" si="864">(BL47*$BT47+BL48*$BT48+BL49*$BT49)/$BT50</f>
        <v>1</v>
      </c>
      <c r="BM50" s="111">
        <f t="shared" si="864"/>
        <v>0</v>
      </c>
      <c r="BN50" s="111">
        <f t="shared" si="864"/>
        <v>8.2218792866941018E-2</v>
      </c>
      <c r="BO50" s="111">
        <f t="shared" si="864"/>
        <v>0</v>
      </c>
      <c r="BP50" s="10">
        <f t="shared" ref="BP50:BR50" si="865">SUM(BP47:BP49)</f>
        <v>0</v>
      </c>
      <c r="BQ50" s="52">
        <f t="shared" si="865"/>
        <v>2160</v>
      </c>
      <c r="BR50" s="50">
        <f t="shared" si="865"/>
        <v>4795</v>
      </c>
      <c r="BS50" s="10">
        <f>SUM(BS47:BS49)</f>
        <v>81</v>
      </c>
      <c r="BT50" s="10">
        <f t="shared" ref="BT50:BU50" si="866">SUM(BT47:BT49)</f>
        <v>81</v>
      </c>
      <c r="BU50" s="10">
        <f t="shared" si="866"/>
        <v>81</v>
      </c>
      <c r="BY50" s="28" t="s">
        <v>45</v>
      </c>
      <c r="BZ50" s="10">
        <f>SUM(BZ47:BZ49)</f>
        <v>2232</v>
      </c>
      <c r="CA50" s="10">
        <f t="shared" ref="CA50:CI50" si="867">SUM(CA47:CA49)</f>
        <v>623</v>
      </c>
      <c r="CB50" s="10">
        <f t="shared" si="867"/>
        <v>1609</v>
      </c>
      <c r="CC50" s="14">
        <f t="shared" si="867"/>
        <v>0</v>
      </c>
      <c r="CD50" s="111">
        <f>(CD47*$CS47+CD48*$CS48+CD49*$CS49)/$CS50</f>
        <v>0</v>
      </c>
      <c r="CE50" s="14">
        <f t="shared" si="867"/>
        <v>0</v>
      </c>
      <c r="CF50" s="111">
        <f>(CF47*$CS47+CF48*$CS48+CF49*$CS49)/$CS50</f>
        <v>0</v>
      </c>
      <c r="CG50" s="14">
        <f t="shared" si="867"/>
        <v>0</v>
      </c>
      <c r="CH50" s="111">
        <f>(CH47*$CS47+CH48*$CS48+CH49*$CS49)/$CS50</f>
        <v>0</v>
      </c>
      <c r="CI50" s="14">
        <f t="shared" si="867"/>
        <v>0</v>
      </c>
      <c r="CJ50" s="111">
        <f>(CJ47*$CS47+CJ48*$CS48+CJ49*$CS49)/$CS50</f>
        <v>1</v>
      </c>
      <c r="CK50" s="111">
        <f t="shared" ref="CK50:CN50" si="868">(CK47*$CS47+CK48*$CS48+CK49*$CS49)/$CS50</f>
        <v>1</v>
      </c>
      <c r="CL50" s="111">
        <f t="shared" si="868"/>
        <v>0</v>
      </c>
      <c r="CM50" s="111">
        <f t="shared" si="868"/>
        <v>0.26241205363069159</v>
      </c>
      <c r="CN50" s="111">
        <f t="shared" si="868"/>
        <v>0</v>
      </c>
      <c r="CO50" s="32">
        <f t="shared" ref="CO50:CQ50" si="869">SUM(CO47:CO49)</f>
        <v>0</v>
      </c>
      <c r="CP50" s="52">
        <f t="shared" si="869"/>
        <v>2232</v>
      </c>
      <c r="CQ50" s="14">
        <f t="shared" si="869"/>
        <v>15814</v>
      </c>
      <c r="CR50" s="10">
        <f>SUM(CR47:CR49)</f>
        <v>81</v>
      </c>
      <c r="CS50" s="10">
        <f t="shared" ref="CS50:CT50" si="870">SUM(CS47:CS49)</f>
        <v>81</v>
      </c>
      <c r="CT50" s="52">
        <f t="shared" si="870"/>
        <v>81</v>
      </c>
      <c r="CX50" s="49" t="s">
        <v>45</v>
      </c>
      <c r="CY50" s="14">
        <f>SUM(CY47:CY49)</f>
        <v>2042.67</v>
      </c>
      <c r="CZ50" s="14">
        <f t="shared" ref="CZ50:DH50" si="871">SUM(CZ47:CZ49)</f>
        <v>490.59999999999997</v>
      </c>
      <c r="DA50" s="10">
        <f t="shared" si="871"/>
        <v>1552.0700000000002</v>
      </c>
      <c r="DB50" s="10">
        <f t="shared" si="871"/>
        <v>117.33</v>
      </c>
      <c r="DC50" s="2">
        <f t="shared" si="45"/>
        <v>16.295833333333334</v>
      </c>
      <c r="DD50" s="10">
        <f t="shared" si="871"/>
        <v>0</v>
      </c>
      <c r="DE50" s="2">
        <f t="shared" si="46"/>
        <v>0</v>
      </c>
      <c r="DF50" s="10">
        <f t="shared" si="871"/>
        <v>0</v>
      </c>
      <c r="DG50" s="2">
        <f t="shared" si="47"/>
        <v>0</v>
      </c>
      <c r="DH50" s="10">
        <f t="shared" si="871"/>
        <v>0</v>
      </c>
      <c r="DI50" s="2">
        <f t="shared" si="48"/>
        <v>283.70416666666671</v>
      </c>
      <c r="DJ50" s="2">
        <f t="shared" si="49"/>
        <v>283.70416666666671</v>
      </c>
      <c r="DK50" s="128">
        <f t="shared" si="50"/>
        <v>19.299919398614975</v>
      </c>
      <c r="DL50" s="2">
        <f t="shared" si="51"/>
        <v>20.929355281207133</v>
      </c>
      <c r="DM50" s="111">
        <f t="shared" ref="DM50" si="872">(DM47*$DR47+DM48*$DR48+DM49*$DR49)/$DR50</f>
        <v>0</v>
      </c>
      <c r="DN50" s="10">
        <f t="shared" ref="DN50:DP50" si="873">SUM(DN47:DN49)</f>
        <v>1</v>
      </c>
      <c r="DO50" s="52">
        <f t="shared" si="873"/>
        <v>2160</v>
      </c>
      <c r="DP50" s="52">
        <f t="shared" si="873"/>
        <v>12206</v>
      </c>
      <c r="DQ50" s="29">
        <f>SUM(DQ47:DQ49)</f>
        <v>81</v>
      </c>
      <c r="DR50" s="10">
        <f t="shared" ref="DR50:DS50" si="874">SUM(DR47:DR49)</f>
        <v>81</v>
      </c>
      <c r="DS50" s="10">
        <f t="shared" si="874"/>
        <v>81</v>
      </c>
      <c r="DW50" s="28" t="s">
        <v>45</v>
      </c>
      <c r="EN50" s="52">
        <f t="shared" ref="EN50" si="875">SUM(EN47:EN49)</f>
        <v>0</v>
      </c>
      <c r="EP50" s="29">
        <f>SUM(EP47:EP49)</f>
        <v>81</v>
      </c>
      <c r="EQ50" s="10">
        <f t="shared" ref="EQ50" si="876">SUM(EQ47:EQ49)</f>
        <v>81</v>
      </c>
      <c r="EV50" s="28" t="s">
        <v>45</v>
      </c>
      <c r="FM50" s="52">
        <f t="shared" ref="FM50" si="877">SUM(FM47:FM49)</f>
        <v>0</v>
      </c>
      <c r="FO50" s="29">
        <f>SUM(FO47:FO49)</f>
        <v>81</v>
      </c>
      <c r="FP50" s="10">
        <f t="shared" ref="FP50" si="878">SUM(FP47:FP49)</f>
        <v>81</v>
      </c>
      <c r="FU50" s="28" t="s">
        <v>45</v>
      </c>
      <c r="GL50" s="52">
        <f t="shared" ref="GL50" si="879">SUM(GL47:GL49)</f>
        <v>0</v>
      </c>
      <c r="GN50" s="29">
        <f>SUM(GN47:GN49)</f>
        <v>81</v>
      </c>
      <c r="GO50" s="10">
        <f t="shared" ref="GO50" si="880">SUM(GO47:GO49)</f>
        <v>81</v>
      </c>
      <c r="GT50" s="28" t="s">
        <v>45</v>
      </c>
      <c r="HK50" s="52">
        <f t="shared" ref="HK50" si="881">SUM(HK47:HK49)</f>
        <v>0</v>
      </c>
      <c r="HM50" s="29">
        <f>SUM(HM47:HM49)</f>
        <v>81</v>
      </c>
      <c r="HN50" s="10">
        <f t="shared" ref="HN50" si="882">SUM(HN47:HN49)</f>
        <v>81</v>
      </c>
      <c r="HS50" s="28" t="s">
        <v>45</v>
      </c>
      <c r="IJ50" s="52">
        <f t="shared" ref="IJ50" si="883">SUM(IJ47:IJ49)</f>
        <v>0</v>
      </c>
      <c r="IL50" s="29">
        <f>SUM(IL47:IL49)</f>
        <v>81</v>
      </c>
      <c r="IM50" s="10">
        <f t="shared" ref="IM50" si="884">SUM(IM47:IM49)</f>
        <v>81</v>
      </c>
      <c r="IR50" s="28" t="s">
        <v>45</v>
      </c>
      <c r="JI50" s="52">
        <f t="shared" ref="JI50" si="885">SUM(JI47:JI49)</f>
        <v>0</v>
      </c>
      <c r="JK50" s="29">
        <f>SUM(JK47:JK49)</f>
        <v>81</v>
      </c>
      <c r="JL50" s="10">
        <f t="shared" ref="JL50" si="886">SUM(JL47:JL49)</f>
        <v>81</v>
      </c>
      <c r="JQ50" s="28" t="s">
        <v>45</v>
      </c>
      <c r="KH50" s="52">
        <f t="shared" ref="KH50" si="887">SUM(KH47:KH49)</f>
        <v>0</v>
      </c>
      <c r="KJ50" s="29">
        <f>SUM(KJ47:KJ49)</f>
        <v>81</v>
      </c>
      <c r="KK50" s="10">
        <f t="shared" ref="KK50" si="888">SUM(KK47:KK49)</f>
        <v>81</v>
      </c>
    </row>
    <row r="51" spans="1:299" ht="14" x14ac:dyDescent="0.35">
      <c r="A51" s="17" t="s">
        <v>70</v>
      </c>
      <c r="B51" s="12" t="s">
        <v>71</v>
      </c>
      <c r="C51" s="19">
        <f>$B$4-F51-H51-J51</f>
        <v>738.13</v>
      </c>
      <c r="D51" s="19">
        <f t="shared" ref="D51:D52" si="889">$B$4-E51-F51-H51-J51</f>
        <v>370.63</v>
      </c>
      <c r="E51" s="19">
        <v>367.5</v>
      </c>
      <c r="F51" s="2">
        <v>5.87</v>
      </c>
      <c r="G51" s="110">
        <f t="shared" ref="G51:G52" si="890">F51/$B$4</f>
        <v>7.88978494623656E-3</v>
      </c>
      <c r="H51" s="2">
        <v>0</v>
      </c>
      <c r="I51" s="110">
        <f t="shared" ref="I51:I52" si="891">H51/$B$4</f>
        <v>0</v>
      </c>
      <c r="J51" s="19">
        <v>0</v>
      </c>
      <c r="K51" s="110">
        <f t="shared" ref="K51:K52" si="892">J51/$B$4</f>
        <v>0</v>
      </c>
      <c r="L51" s="2">
        <v>0</v>
      </c>
      <c r="M51" s="110">
        <f>C51/$B$4</f>
        <v>0.9921102150537634</v>
      </c>
      <c r="N51" s="110">
        <f t="shared" ref="N51:N52" si="893">(C51-L51)/$B$4</f>
        <v>0.9921102150537634</v>
      </c>
      <c r="O51" s="124">
        <f>IF((AND(D51=0,F51=0)),0,(F51+L51)/(D51+F51+L51))</f>
        <v>1.5590969455511288E-2</v>
      </c>
      <c r="P51" s="110">
        <f>T51/($B$4*V51)</f>
        <v>0.37679675747952529</v>
      </c>
      <c r="Q51" s="110">
        <f>L51/$B$4</f>
        <v>0</v>
      </c>
      <c r="R51" s="9">
        <v>1</v>
      </c>
      <c r="S51" s="9">
        <f>SUM(D51,E51,F51,H51,J51)</f>
        <v>744</v>
      </c>
      <c r="T51" s="46">
        <v>21642</v>
      </c>
      <c r="U51" s="2">
        <v>82.5</v>
      </c>
      <c r="V51" s="2">
        <v>77.2</v>
      </c>
      <c r="W51" s="2">
        <v>77.2</v>
      </c>
      <c r="X51" s="63">
        <f>SUM(G51,I51,K51,N51,Q51)</f>
        <v>1</v>
      </c>
      <c r="Z51" s="17" t="s">
        <v>70</v>
      </c>
      <c r="AA51" s="12" t="s">
        <v>71</v>
      </c>
      <c r="AB51" s="19">
        <f t="shared" ref="AB51:AB52" si="894">$AA$4-AE51-AG51-AI51</f>
        <v>744</v>
      </c>
      <c r="AC51" s="19">
        <f>$AA$4-AD51-AE51-AG51-AI51</f>
        <v>415.28</v>
      </c>
      <c r="AD51" s="2">
        <v>328.72</v>
      </c>
      <c r="AE51" s="2">
        <v>0</v>
      </c>
      <c r="AF51" s="110">
        <f t="shared" ref="AF51:AF52" si="895">AE51/$AA$4</f>
        <v>0</v>
      </c>
      <c r="AG51" s="2">
        <v>0</v>
      </c>
      <c r="AH51" s="110">
        <f t="shared" ref="AH51:AH52" si="896">AG51/$AA$4</f>
        <v>0</v>
      </c>
      <c r="AI51" s="2">
        <v>0</v>
      </c>
      <c r="AJ51" s="110">
        <f t="shared" ref="AJ51:AJ52" si="897">AI51/$AA$4</f>
        <v>0</v>
      </c>
      <c r="AK51" s="2">
        <v>0</v>
      </c>
      <c r="AL51" s="110">
        <f t="shared" ref="AL51:AL52" si="898">AB51/$AA$4</f>
        <v>1</v>
      </c>
      <c r="AM51" s="110">
        <f t="shared" ref="AM51:AM52" si="899">(AB51-AK51)/$AA$4</f>
        <v>1</v>
      </c>
      <c r="AN51" s="124">
        <f t="shared" ref="AN51:AN52" si="900">IF((AND(AC51=0,AE51=0)),0,(AE51+AK51)/(AC51+AE51+AK51))</f>
        <v>0</v>
      </c>
      <c r="AO51" s="110">
        <f t="shared" ref="AO51:AO52" si="901">AS51/($AA$4*AU51)</f>
        <v>0.41271449662933868</v>
      </c>
      <c r="AP51" s="110">
        <f t="shared" ref="AP51:AP52" si="902">AK51/$AA$4</f>
        <v>0</v>
      </c>
      <c r="AQ51" s="2">
        <v>0</v>
      </c>
      <c r="AR51" s="9">
        <f t="shared" si="416"/>
        <v>744</v>
      </c>
      <c r="AS51" s="13">
        <v>23705</v>
      </c>
      <c r="AT51" s="2">
        <v>82.5</v>
      </c>
      <c r="AU51" s="2">
        <v>77.2</v>
      </c>
      <c r="AV51" s="2">
        <v>77.2</v>
      </c>
      <c r="AW51" s="63">
        <f>SUM(AF51,AH51,AJ51,AM51,AP51)</f>
        <v>1</v>
      </c>
      <c r="AY51" s="17" t="s">
        <v>70</v>
      </c>
      <c r="AZ51" s="12" t="s">
        <v>71</v>
      </c>
      <c r="BA51" s="2">
        <f t="shared" ref="BA51:BA52" si="903">$AZ$4-BD51-BF51-BH51</f>
        <v>720</v>
      </c>
      <c r="BB51" s="2">
        <f t="shared" ref="BB51:BB52" si="904">$AZ$4-BC51-BD51-BF51-BH51</f>
        <v>234.77999999999997</v>
      </c>
      <c r="BC51" s="2">
        <f>'[39]UNIT DATA'!L2</f>
        <v>485.22</v>
      </c>
      <c r="BD51" s="2">
        <f>'[39]UNIT DATA'!M2</f>
        <v>0</v>
      </c>
      <c r="BE51" s="110">
        <f t="shared" ref="BE51:BE52" si="905">BD51/$AZ$4</f>
        <v>0</v>
      </c>
      <c r="BF51" s="2">
        <f>'[39]UNIT DATA'!N2</f>
        <v>0</v>
      </c>
      <c r="BG51" s="110">
        <f t="shared" ref="BG51:BG52" si="906">BF51/$AZ$4</f>
        <v>0</v>
      </c>
      <c r="BH51" s="2">
        <f>'[39]UNIT DATA'!O2</f>
        <v>0</v>
      </c>
      <c r="BI51" s="110">
        <f t="shared" ref="BI51:BI52" si="907">BH51/$AZ$4</f>
        <v>0</v>
      </c>
      <c r="BJ51" s="2">
        <f>'[39]UNIT DATA'!P2</f>
        <v>0</v>
      </c>
      <c r="BK51" s="110">
        <f>BA51/$AZ$4</f>
        <v>1</v>
      </c>
      <c r="BL51" s="110">
        <f>(BA51-BJ51)/$AZ$4</f>
        <v>1</v>
      </c>
      <c r="BM51" s="124">
        <f>IF((AND(BB51=0,BD51=0)),0,(BD51+BJ51)/(BB51+BD51+BJ51))</f>
        <v>0</v>
      </c>
      <c r="BN51" s="110">
        <f>BR51/($AZ$4*BT51)</f>
        <v>0.23236902705814622</v>
      </c>
      <c r="BO51" s="110">
        <f>BJ51/$AZ$4</f>
        <v>0</v>
      </c>
      <c r="BP51" s="2">
        <f>'[39]UNIT DATA'!Q2</f>
        <v>0</v>
      </c>
      <c r="BQ51" s="9">
        <f t="shared" si="422"/>
        <v>720</v>
      </c>
      <c r="BR51" s="44">
        <f>'[39]UNIT DATA'!F2</f>
        <v>12916</v>
      </c>
      <c r="BS51" s="2">
        <v>82.5</v>
      </c>
      <c r="BT51" s="2">
        <v>77.2</v>
      </c>
      <c r="BU51" s="2">
        <f>'[39]UNIT DATA'!$E2</f>
        <v>77.2</v>
      </c>
      <c r="BV51" s="63">
        <f>SUM(BE51,BG51,BI51,BL51,BO51)</f>
        <v>1</v>
      </c>
      <c r="BX51" s="17" t="s">
        <v>70</v>
      </c>
      <c r="BY51" s="12" t="s">
        <v>71</v>
      </c>
      <c r="BZ51" s="2">
        <f>$BY$4-CC51-CE51-CG51</f>
        <v>734.42</v>
      </c>
      <c r="CA51" s="2">
        <f>$BY$4-CB51-CC51-CE51-CG51</f>
        <v>475.3</v>
      </c>
      <c r="CB51" s="2">
        <f>'[40]UNIT DATA'!L2</f>
        <v>259.12</v>
      </c>
      <c r="CC51" s="2">
        <f>'[40]UNIT DATA'!M2</f>
        <v>2.7</v>
      </c>
      <c r="CD51" s="110">
        <f>CC51/$BY$4</f>
        <v>3.6290322580645163E-3</v>
      </c>
      <c r="CE51" s="2">
        <f>'[40]UNIT DATA'!$N2</f>
        <v>0</v>
      </c>
      <c r="CF51" s="110">
        <f>CE51/$BY$4</f>
        <v>0</v>
      </c>
      <c r="CG51" s="2">
        <f>'[40]UNIT DATA'!$O2</f>
        <v>6.88</v>
      </c>
      <c r="CH51" s="110">
        <f>CG51/$BY$4</f>
        <v>9.2473118279569888E-3</v>
      </c>
      <c r="CI51" s="2">
        <f>'[40]UNIT DATA'!$P2</f>
        <v>0</v>
      </c>
      <c r="CJ51" s="110">
        <f t="shared" ref="CJ51:CJ52" si="908">BZ51/$BY$4</f>
        <v>0.98712365591397844</v>
      </c>
      <c r="CK51" s="110">
        <f t="shared" ref="CK51:CK52" si="909">(BZ51-CI51)/$BY$4</f>
        <v>0.98712365591397844</v>
      </c>
      <c r="CL51" s="124">
        <f t="shared" ref="CL51:CL52" si="910">IF((AND(CA51=0,CC51=0)),0,(CC51+CI51)/(CA51+CC51+CI51))</f>
        <v>5.6485355648535568E-3</v>
      </c>
      <c r="CM51" s="110">
        <f t="shared" ref="CM51:CM52" si="911">CQ51/($BY$4*CS51)</f>
        <v>0.47751615688896315</v>
      </c>
      <c r="CN51" s="110">
        <f t="shared" ref="CN51:CN52" si="912">CI51/$BY$4</f>
        <v>0</v>
      </c>
      <c r="CO51" s="2">
        <f>'[40]UNIT DATA'!$Q2</f>
        <v>1</v>
      </c>
      <c r="CP51" s="9">
        <f t="shared" si="432"/>
        <v>744.00000000000011</v>
      </c>
      <c r="CQ51" s="2">
        <f>'[40]UNIT DATA'!$F2</f>
        <v>27427</v>
      </c>
      <c r="CR51" s="2">
        <v>82.5</v>
      </c>
      <c r="CS51" s="2">
        <v>77.2</v>
      </c>
      <c r="CT51" s="2">
        <f>'[40]UNIT DATA'!$E2</f>
        <v>77</v>
      </c>
      <c r="CU51" s="63">
        <f>SUM(CD51,CF51,CH51,CK51,CN51)</f>
        <v>0.99999999999999989</v>
      </c>
      <c r="CW51" s="17" t="s">
        <v>70</v>
      </c>
      <c r="CX51" s="12" t="s">
        <v>71</v>
      </c>
      <c r="CY51" s="2">
        <f>$CX$4-DB51-DD51-DF51</f>
        <v>709.52</v>
      </c>
      <c r="CZ51" s="2">
        <f>$CX$4-DA51-DB51-DD51-DF51</f>
        <v>208.71999999999994</v>
      </c>
      <c r="DA51" s="19">
        <f>'[50]UNIT DATA'!L2</f>
        <v>500.80000000000007</v>
      </c>
      <c r="DB51" s="2">
        <f>'[50]UNIT DATA'!M2</f>
        <v>10.48</v>
      </c>
      <c r="DC51" s="2">
        <f t="shared" si="45"/>
        <v>1.4555555555555555</v>
      </c>
      <c r="DD51" s="2">
        <f>'[50]UNIT DATA'!$N2</f>
        <v>0</v>
      </c>
      <c r="DE51" s="2">
        <f t="shared" si="46"/>
        <v>0</v>
      </c>
      <c r="DF51" s="2">
        <f>'[50]UNIT DATA'!$O2</f>
        <v>0</v>
      </c>
      <c r="DG51" s="2">
        <f t="shared" si="47"/>
        <v>0</v>
      </c>
      <c r="DH51" s="2">
        <f>'[50]UNIT DATA'!$P2</f>
        <v>0</v>
      </c>
      <c r="DI51" s="2">
        <f t="shared" si="48"/>
        <v>98.544444444444451</v>
      </c>
      <c r="DJ51" s="2">
        <f t="shared" si="49"/>
        <v>98.544444444444451</v>
      </c>
      <c r="DK51" s="128">
        <f t="shared" si="50"/>
        <v>4.7810218978102208</v>
      </c>
      <c r="DL51" s="2">
        <f t="shared" si="51"/>
        <v>21.355066206102475</v>
      </c>
      <c r="DM51" s="110">
        <f>DH51/$CX$4</f>
        <v>0</v>
      </c>
      <c r="DN51" s="2">
        <f>'[50]UNIT DATA'!$Q2</f>
        <v>1</v>
      </c>
      <c r="DO51" s="9">
        <f t="shared" si="437"/>
        <v>720</v>
      </c>
      <c r="DP51" s="2">
        <f>'[50]UNIT DATA'!$F2</f>
        <v>11870</v>
      </c>
      <c r="DQ51" s="2">
        <v>82.5</v>
      </c>
      <c r="DR51" s="2">
        <v>77.2</v>
      </c>
      <c r="DS51" s="2">
        <f>'[50]UNIT DATA'!$E2</f>
        <v>77</v>
      </c>
      <c r="DT51" s="63">
        <f>SUM(DC51,DE51,DG51,DJ51,DM51)</f>
        <v>100</v>
      </c>
      <c r="DV51" s="17" t="s">
        <v>70</v>
      </c>
      <c r="DW51" s="12" t="s">
        <v>71</v>
      </c>
      <c r="EN51" s="9">
        <f t="shared" si="439"/>
        <v>0</v>
      </c>
      <c r="EP51" s="2">
        <v>82.5</v>
      </c>
      <c r="EQ51" s="2">
        <v>77.2</v>
      </c>
      <c r="ES51" s="63">
        <f>SUM(EB51,ED51,EF51,EI51,EL51)</f>
        <v>0</v>
      </c>
      <c r="EU51" s="17" t="s">
        <v>70</v>
      </c>
      <c r="EV51" s="12" t="s">
        <v>71</v>
      </c>
      <c r="FM51" s="9">
        <f t="shared" si="441"/>
        <v>0</v>
      </c>
      <c r="FO51" s="2">
        <v>82.5</v>
      </c>
      <c r="FP51" s="2">
        <v>77.2</v>
      </c>
      <c r="FR51" s="63">
        <f>SUM(FA51,FC51,FE51,FH51,FK51)</f>
        <v>0</v>
      </c>
      <c r="FT51" s="17" t="s">
        <v>70</v>
      </c>
      <c r="FU51" s="12" t="s">
        <v>71</v>
      </c>
      <c r="GL51" s="9">
        <f t="shared" si="443"/>
        <v>0</v>
      </c>
      <c r="GN51" s="2">
        <v>82.5</v>
      </c>
      <c r="GO51" s="2">
        <v>77.2</v>
      </c>
      <c r="GQ51" s="63">
        <f>SUM(FZ51,GB51,GD51,GG51,GJ51)</f>
        <v>0</v>
      </c>
      <c r="GS51" s="17" t="s">
        <v>70</v>
      </c>
      <c r="GT51" s="12" t="s">
        <v>71</v>
      </c>
      <c r="HK51" s="9">
        <f t="shared" si="445"/>
        <v>0</v>
      </c>
      <c r="HM51" s="2">
        <v>82.5</v>
      </c>
      <c r="HN51" s="2">
        <v>77.2</v>
      </c>
      <c r="HP51" s="63">
        <f>SUM(GY51,HA51,HC51,HF51,HI51)</f>
        <v>0</v>
      </c>
      <c r="HR51" s="17" t="s">
        <v>70</v>
      </c>
      <c r="HS51" s="12" t="s">
        <v>71</v>
      </c>
      <c r="IJ51" s="9">
        <f t="shared" ref="IJ51:IJ52" si="913">SUM(HU51,HV51,HW51,HY51,IA51)</f>
        <v>0</v>
      </c>
      <c r="IL51" s="2">
        <v>82.5</v>
      </c>
      <c r="IM51" s="2">
        <v>77.2</v>
      </c>
      <c r="IO51" s="63">
        <f>SUM(HX51,HZ51,IB51,IE51,IH51)</f>
        <v>0</v>
      </c>
      <c r="IQ51" s="17" t="s">
        <v>70</v>
      </c>
      <c r="IR51" s="12" t="s">
        <v>71</v>
      </c>
      <c r="JI51" s="9">
        <f t="shared" ref="JI51:JI52" si="914">SUM(IT51,IU51,IV51,IX51,IZ51)</f>
        <v>0</v>
      </c>
      <c r="JK51" s="2">
        <v>82.5</v>
      </c>
      <c r="JL51" s="2">
        <v>77.2</v>
      </c>
      <c r="JN51" s="63">
        <f>SUM(IW51,IY51,JA51,JD51,JG51)</f>
        <v>0</v>
      </c>
      <c r="JP51" s="17" t="s">
        <v>70</v>
      </c>
      <c r="JQ51" s="12" t="s">
        <v>71</v>
      </c>
      <c r="KH51" s="9">
        <f t="shared" ref="KH51:KH52" si="915">SUM(JS51,JT51,JU51,JW51,JY51)</f>
        <v>0</v>
      </c>
      <c r="KJ51" s="2">
        <v>82.5</v>
      </c>
      <c r="KK51" s="2">
        <v>77.2</v>
      </c>
      <c r="KM51" s="63">
        <f>SUM(JV51,JX51,JZ51,KC51,KF51)</f>
        <v>0</v>
      </c>
    </row>
    <row r="52" spans="1:299" ht="14" x14ac:dyDescent="0.35">
      <c r="B52" s="12" t="s">
        <v>72</v>
      </c>
      <c r="C52" s="19">
        <f t="shared" ref="C52" si="916">$B$4-F52-H52-J52</f>
        <v>0</v>
      </c>
      <c r="D52" s="19">
        <f t="shared" si="889"/>
        <v>0</v>
      </c>
      <c r="E52" s="2">
        <v>0</v>
      </c>
      <c r="F52" s="2">
        <v>744</v>
      </c>
      <c r="G52" s="110">
        <f t="shared" si="890"/>
        <v>1</v>
      </c>
      <c r="H52" s="2">
        <v>0</v>
      </c>
      <c r="I52" s="110">
        <f t="shared" si="891"/>
        <v>0</v>
      </c>
      <c r="J52" s="19">
        <v>0</v>
      </c>
      <c r="K52" s="110">
        <f t="shared" si="892"/>
        <v>0</v>
      </c>
      <c r="L52" s="2">
        <v>0</v>
      </c>
      <c r="M52" s="110">
        <f>C52/$B$4</f>
        <v>0</v>
      </c>
      <c r="N52" s="110">
        <f t="shared" si="893"/>
        <v>0</v>
      </c>
      <c r="O52" s="124">
        <f t="shared" ref="O52" si="917">IF((AND(D52=0,F52=0)),0,(F52+L52)/(D52+F52+L52))</f>
        <v>1</v>
      </c>
      <c r="P52" s="110">
        <f t="shared" ref="P52" si="918">T52/($B$4*V52)</f>
        <v>0</v>
      </c>
      <c r="Q52" s="110">
        <f t="shared" ref="Q52" si="919">L52/$B$4</f>
        <v>0</v>
      </c>
      <c r="R52" s="9">
        <v>0</v>
      </c>
      <c r="S52" s="9">
        <f t="shared" ref="S52" si="920">SUM(D52,E52,F52,H52,J52)</f>
        <v>744</v>
      </c>
      <c r="T52" s="33">
        <v>0</v>
      </c>
      <c r="U52" s="2">
        <v>82.5</v>
      </c>
      <c r="V52" s="2">
        <v>74.599999999999994</v>
      </c>
      <c r="W52" s="2">
        <v>0</v>
      </c>
      <c r="X52" s="63">
        <f t="shared" ref="X52" si="921">SUM(G52,I52,K52,N52,Q52)</f>
        <v>1</v>
      </c>
      <c r="AA52" s="12" t="s">
        <v>72</v>
      </c>
      <c r="AB52" s="19">
        <f t="shared" si="894"/>
        <v>0</v>
      </c>
      <c r="AC52" s="19">
        <f>$AA$4-AD52-AE52-AG52-AI52</f>
        <v>0</v>
      </c>
      <c r="AD52" s="2">
        <v>0</v>
      </c>
      <c r="AE52" s="2">
        <v>744</v>
      </c>
      <c r="AF52" s="110">
        <f t="shared" si="895"/>
        <v>1</v>
      </c>
      <c r="AG52" s="2">
        <v>0</v>
      </c>
      <c r="AH52" s="110">
        <f t="shared" si="896"/>
        <v>0</v>
      </c>
      <c r="AI52" s="2">
        <v>0</v>
      </c>
      <c r="AJ52" s="110">
        <f t="shared" si="897"/>
        <v>0</v>
      </c>
      <c r="AK52" s="2">
        <v>0</v>
      </c>
      <c r="AL52" s="110">
        <f t="shared" si="898"/>
        <v>0</v>
      </c>
      <c r="AM52" s="110">
        <f t="shared" si="899"/>
        <v>0</v>
      </c>
      <c r="AN52" s="124">
        <f t="shared" si="900"/>
        <v>1</v>
      </c>
      <c r="AO52" s="110">
        <f t="shared" si="901"/>
        <v>0</v>
      </c>
      <c r="AP52" s="110">
        <f t="shared" si="902"/>
        <v>0</v>
      </c>
      <c r="AQ52" s="2">
        <v>0</v>
      </c>
      <c r="AR52" s="9">
        <f t="shared" si="416"/>
        <v>744</v>
      </c>
      <c r="AS52" s="2">
        <v>0</v>
      </c>
      <c r="AT52" s="2">
        <v>82.5</v>
      </c>
      <c r="AU52" s="2">
        <v>74.599999999999994</v>
      </c>
      <c r="AV52" s="2">
        <v>0</v>
      </c>
      <c r="AW52" s="63">
        <f>SUM(AF52,AH52,AJ52,AM52,AP52)</f>
        <v>1</v>
      </c>
      <c r="AZ52" s="12" t="s">
        <v>72</v>
      </c>
      <c r="BA52" s="2">
        <f t="shared" si="903"/>
        <v>0</v>
      </c>
      <c r="BB52" s="2">
        <f t="shared" si="904"/>
        <v>0</v>
      </c>
      <c r="BC52" s="2">
        <f>'[39]UNIT DATA'!L3</f>
        <v>0</v>
      </c>
      <c r="BD52" s="2">
        <f>'[39]UNIT DATA'!M3</f>
        <v>720</v>
      </c>
      <c r="BE52" s="110">
        <f t="shared" si="905"/>
        <v>1</v>
      </c>
      <c r="BF52" s="2">
        <f>'[39]UNIT DATA'!N3</f>
        <v>0</v>
      </c>
      <c r="BG52" s="110">
        <f t="shared" si="906"/>
        <v>0</v>
      </c>
      <c r="BH52" s="2">
        <f>'[39]UNIT DATA'!O3</f>
        <v>0</v>
      </c>
      <c r="BI52" s="110">
        <f t="shared" si="907"/>
        <v>0</v>
      </c>
      <c r="BJ52" s="2">
        <f>'[39]UNIT DATA'!P3</f>
        <v>0</v>
      </c>
      <c r="BK52" s="110">
        <f>BA52/$AZ$4</f>
        <v>0</v>
      </c>
      <c r="BL52" s="110">
        <f>(BA52-BJ52)/$AZ$4</f>
        <v>0</v>
      </c>
      <c r="BM52" s="124">
        <f t="shared" ref="BM52" si="922">IF((AND(BB52=0,BD52=0)),0,(BD52+BJ52)/(BB52+BD52+BJ52))</f>
        <v>1</v>
      </c>
      <c r="BN52" s="110">
        <f>BR52/($AZ$4*BT52)</f>
        <v>0</v>
      </c>
      <c r="BO52" s="110">
        <f>BJ52/$AZ$4</f>
        <v>0</v>
      </c>
      <c r="BP52" s="2">
        <f>'[39]UNIT DATA'!Q3</f>
        <v>0</v>
      </c>
      <c r="BQ52" s="9">
        <f t="shared" si="422"/>
        <v>720</v>
      </c>
      <c r="BR52" s="27">
        <f>'[39]UNIT DATA'!F3</f>
        <v>0</v>
      </c>
      <c r="BS52" s="2">
        <v>82.5</v>
      </c>
      <c r="BT52" s="2">
        <v>74.599999999999994</v>
      </c>
      <c r="BU52" s="2">
        <f>'[39]UNIT DATA'!$E3</f>
        <v>0</v>
      </c>
      <c r="BV52" s="63">
        <f>SUM(BE52,BG52,BI52,BL52,BO52)</f>
        <v>1</v>
      </c>
      <c r="BY52" s="12" t="s">
        <v>72</v>
      </c>
      <c r="BZ52" s="2">
        <f t="shared" ref="BZ52" si="923">$BY$4-CC52-CE52-CG52</f>
        <v>0</v>
      </c>
      <c r="CA52" s="2">
        <f t="shared" ref="CA52" si="924">$BY$4-CB52-CC52-CE52-CG52</f>
        <v>0</v>
      </c>
      <c r="CB52" s="2">
        <f>'[40]UNIT DATA'!L3</f>
        <v>0</v>
      </c>
      <c r="CC52" s="2">
        <f>'[40]UNIT DATA'!M3</f>
        <v>744</v>
      </c>
      <c r="CD52" s="110">
        <f t="shared" ref="CD52" si="925">CC52/$BY$4</f>
        <v>1</v>
      </c>
      <c r="CE52" s="2">
        <f>'[40]UNIT DATA'!$N3</f>
        <v>0</v>
      </c>
      <c r="CF52" s="110">
        <f t="shared" ref="CF52" si="926">CE52/$BY$4</f>
        <v>0</v>
      </c>
      <c r="CG52" s="2">
        <f>'[40]UNIT DATA'!$O3</f>
        <v>0</v>
      </c>
      <c r="CH52" s="110">
        <f t="shared" ref="CH52" si="927">CG52/$BY$4</f>
        <v>0</v>
      </c>
      <c r="CI52" s="2">
        <f>'[40]UNIT DATA'!$P3</f>
        <v>0</v>
      </c>
      <c r="CJ52" s="110">
        <f t="shared" si="908"/>
        <v>0</v>
      </c>
      <c r="CK52" s="110">
        <f t="shared" si="909"/>
        <v>0</v>
      </c>
      <c r="CL52" s="124">
        <f t="shared" si="910"/>
        <v>1</v>
      </c>
      <c r="CM52" s="110">
        <f t="shared" si="911"/>
        <v>0</v>
      </c>
      <c r="CN52" s="110">
        <f t="shared" si="912"/>
        <v>0</v>
      </c>
      <c r="CO52" s="2">
        <f>'[40]UNIT DATA'!$Q3</f>
        <v>0</v>
      </c>
      <c r="CP52" s="9">
        <f t="shared" si="432"/>
        <v>744</v>
      </c>
      <c r="CQ52" s="2">
        <f>'[40]UNIT DATA'!$F3</f>
        <v>0</v>
      </c>
      <c r="CR52" s="2">
        <v>82.5</v>
      </c>
      <c r="CS52" s="2">
        <v>74.599999999999994</v>
      </c>
      <c r="CT52" s="2">
        <f>'[40]UNIT DATA'!$E3</f>
        <v>0</v>
      </c>
      <c r="CU52" s="63">
        <f>SUM(CD52,CF52,CH52,CK52,CN52)</f>
        <v>1</v>
      </c>
      <c r="CX52" s="12" t="s">
        <v>72</v>
      </c>
      <c r="CY52" s="2">
        <f t="shared" ref="CY52" si="928">$CX$4-DB52-DD52-DF52</f>
        <v>0</v>
      </c>
      <c r="CZ52" s="2">
        <f t="shared" ref="CZ52" si="929">$CX$4-DA52-DB52-DD52-DF52</f>
        <v>0</v>
      </c>
      <c r="DA52" s="2">
        <f>'[50]UNIT DATA'!L3</f>
        <v>0</v>
      </c>
      <c r="DB52" s="2">
        <f>'[50]UNIT DATA'!M3</f>
        <v>720</v>
      </c>
      <c r="DC52" s="2">
        <f t="shared" si="45"/>
        <v>100</v>
      </c>
      <c r="DD52" s="2">
        <f>'[50]UNIT DATA'!$N3</f>
        <v>0</v>
      </c>
      <c r="DE52" s="2">
        <f t="shared" si="46"/>
        <v>0</v>
      </c>
      <c r="DF52" s="2">
        <f>'[50]UNIT DATA'!$O3</f>
        <v>0</v>
      </c>
      <c r="DG52" s="2">
        <f t="shared" si="47"/>
        <v>0</v>
      </c>
      <c r="DH52" s="2">
        <f>'[50]UNIT DATA'!$P3</f>
        <v>0</v>
      </c>
      <c r="DI52" s="2">
        <f t="shared" si="48"/>
        <v>0</v>
      </c>
      <c r="DJ52" s="2">
        <f t="shared" si="49"/>
        <v>0</v>
      </c>
      <c r="DK52" s="128">
        <f t="shared" si="50"/>
        <v>100</v>
      </c>
      <c r="DL52" s="2">
        <f t="shared" si="51"/>
        <v>0</v>
      </c>
      <c r="DM52" s="110">
        <f t="shared" ref="DM52" si="930">DH52/$CX$4</f>
        <v>0</v>
      </c>
      <c r="DN52" s="2">
        <f>'[50]UNIT DATA'!$Q3</f>
        <v>0</v>
      </c>
      <c r="DO52" s="9">
        <f t="shared" si="437"/>
        <v>720</v>
      </c>
      <c r="DP52" s="2">
        <f>'[50]UNIT DATA'!$F3</f>
        <v>0</v>
      </c>
      <c r="DQ52" s="2">
        <v>82.5</v>
      </c>
      <c r="DR52" s="2">
        <v>74.599999999999994</v>
      </c>
      <c r="DS52" s="2">
        <f>'[50]UNIT DATA'!$E3</f>
        <v>0</v>
      </c>
      <c r="DT52" s="63">
        <f>SUM(DC52,DE52,DG52,DJ52,DM52)</f>
        <v>100</v>
      </c>
      <c r="DW52" s="12" t="s">
        <v>72</v>
      </c>
      <c r="EN52" s="9">
        <f t="shared" si="439"/>
        <v>0</v>
      </c>
      <c r="EP52" s="2">
        <v>82.5</v>
      </c>
      <c r="EQ52" s="2">
        <v>74.599999999999994</v>
      </c>
      <c r="ES52" s="63">
        <f>SUM(EB52,ED52,EF52,EI52,EL52)</f>
        <v>0</v>
      </c>
      <c r="EV52" s="12" t="s">
        <v>72</v>
      </c>
      <c r="FM52" s="9">
        <f t="shared" si="441"/>
        <v>0</v>
      </c>
      <c r="FO52" s="2">
        <v>82.5</v>
      </c>
      <c r="FP52" s="2">
        <v>74.599999999999994</v>
      </c>
      <c r="FR52" s="63">
        <f>SUM(FA52,FC52,FE52,FH52,FK52)</f>
        <v>0</v>
      </c>
      <c r="FU52" s="12" t="s">
        <v>72</v>
      </c>
      <c r="GL52" s="9">
        <f t="shared" si="443"/>
        <v>0</v>
      </c>
      <c r="GN52" s="2">
        <v>82.5</v>
      </c>
      <c r="GO52" s="2">
        <v>74.599999999999994</v>
      </c>
      <c r="GQ52" s="63">
        <f>SUM(FZ52,GB52,GD52,GG52,GJ52)</f>
        <v>0</v>
      </c>
      <c r="GT52" s="12" t="s">
        <v>72</v>
      </c>
      <c r="HK52" s="9">
        <f t="shared" si="445"/>
        <v>0</v>
      </c>
      <c r="HM52" s="2">
        <v>82.5</v>
      </c>
      <c r="HN52" s="2">
        <v>74.599999999999994</v>
      </c>
      <c r="HP52" s="63">
        <f>SUM(GY52,HA52,HC52,HF52,HI52)</f>
        <v>0</v>
      </c>
      <c r="HS52" s="12" t="s">
        <v>72</v>
      </c>
      <c r="IJ52" s="9">
        <f t="shared" si="913"/>
        <v>0</v>
      </c>
      <c r="IL52" s="2">
        <v>82.5</v>
      </c>
      <c r="IM52" s="2">
        <v>74.599999999999994</v>
      </c>
      <c r="IO52" s="63">
        <f>SUM(HX52,HZ52,IB52,IE52,IH52)</f>
        <v>0</v>
      </c>
      <c r="IR52" s="12" t="s">
        <v>72</v>
      </c>
      <c r="JI52" s="9">
        <f t="shared" si="914"/>
        <v>0</v>
      </c>
      <c r="JK52" s="2">
        <v>82.5</v>
      </c>
      <c r="JL52" s="2">
        <v>74.599999999999994</v>
      </c>
      <c r="JN52" s="63">
        <f>SUM(IW52,IY52,JA52,JD52,JG52)</f>
        <v>0</v>
      </c>
      <c r="JQ52" s="12" t="s">
        <v>72</v>
      </c>
      <c r="KH52" s="9">
        <f t="shared" si="915"/>
        <v>0</v>
      </c>
      <c r="KJ52" s="2">
        <v>82.5</v>
      </c>
      <c r="KK52" s="2">
        <v>74.599999999999994</v>
      </c>
      <c r="KM52" s="63">
        <f>SUM(JV52,JX52,JZ52,KC52,KF52)</f>
        <v>0</v>
      </c>
    </row>
    <row r="53" spans="1:299" ht="14" hidden="1" x14ac:dyDescent="0.35">
      <c r="B53" s="28" t="s">
        <v>45</v>
      </c>
      <c r="C53" s="10">
        <f>SUM(C51:C52)</f>
        <v>738.13</v>
      </c>
      <c r="D53" s="10">
        <f t="shared" ref="D53:L53" si="931">SUM(D51:D52)</f>
        <v>370.63</v>
      </c>
      <c r="E53" s="11">
        <f t="shared" si="931"/>
        <v>367.5</v>
      </c>
      <c r="F53" s="10">
        <f t="shared" si="931"/>
        <v>749.87</v>
      </c>
      <c r="G53" s="125">
        <f>(G51*$V$51+G52*$V$52)/$V$53</f>
        <v>0.49544855993313214</v>
      </c>
      <c r="H53" s="10">
        <f t="shared" si="931"/>
        <v>0</v>
      </c>
      <c r="I53" s="125">
        <f>(I51*$V$51+I52*$V$52)/$V$53</f>
        <v>0</v>
      </c>
      <c r="J53" s="11">
        <f>SUM(J51:J52)</f>
        <v>0</v>
      </c>
      <c r="K53" s="125">
        <f>(K51*$V$51+K52*$V$52)/$V$53</f>
        <v>0</v>
      </c>
      <c r="L53" s="10">
        <f t="shared" si="931"/>
        <v>0</v>
      </c>
      <c r="M53" s="125">
        <f>(M51*$U$51+M52*$U$52)/$U$53</f>
        <v>0.4960551075268817</v>
      </c>
      <c r="N53" s="125">
        <f t="shared" ref="N53:Q53" si="932">(N51*$V$51+N52*$V$52)/$V$53</f>
        <v>0.50455144006686781</v>
      </c>
      <c r="O53" s="125">
        <f t="shared" si="932"/>
        <v>0.49936510436077375</v>
      </c>
      <c r="P53" s="125">
        <f t="shared" si="932"/>
        <v>0.19162522844149771</v>
      </c>
      <c r="Q53" s="125">
        <f t="shared" si="932"/>
        <v>0</v>
      </c>
      <c r="R53" s="23">
        <f t="shared" ref="R53:W53" si="933">SUM(R51:R52)</f>
        <v>1</v>
      </c>
      <c r="S53" s="53">
        <f t="shared" si="933"/>
        <v>1488</v>
      </c>
      <c r="T53" s="47">
        <f t="shared" si="933"/>
        <v>21642</v>
      </c>
      <c r="U53" s="10">
        <f t="shared" si="933"/>
        <v>165</v>
      </c>
      <c r="V53" s="10">
        <f t="shared" si="933"/>
        <v>151.80000000000001</v>
      </c>
      <c r="W53" s="10">
        <f t="shared" si="933"/>
        <v>77.2</v>
      </c>
      <c r="AA53" s="28" t="s">
        <v>45</v>
      </c>
      <c r="AB53" s="10">
        <f>SUM(AB51:AB52)</f>
        <v>744</v>
      </c>
      <c r="AC53" s="10">
        <f t="shared" ref="AC53:AK53" si="934">SUM(AC51:AC52)</f>
        <v>415.28</v>
      </c>
      <c r="AD53" s="10">
        <f t="shared" si="934"/>
        <v>328.72</v>
      </c>
      <c r="AE53" s="10">
        <f t="shared" si="934"/>
        <v>744</v>
      </c>
      <c r="AF53" s="111">
        <f>(AF51*$AU$51+AF52*$AU$52)/$AU$53</f>
        <v>0.49143610013175221</v>
      </c>
      <c r="AG53" s="10">
        <f t="shared" si="934"/>
        <v>0</v>
      </c>
      <c r="AH53" s="111">
        <f>(AH51*$AU$51+AH52*$AU$52)/$AU$53</f>
        <v>0</v>
      </c>
      <c r="AI53" s="10">
        <f t="shared" si="934"/>
        <v>0</v>
      </c>
      <c r="AJ53" s="111">
        <f>(AJ51*$AU$51+AJ52*$AU$52)/$AU$53</f>
        <v>0</v>
      </c>
      <c r="AK53" s="10">
        <f t="shared" si="934"/>
        <v>0</v>
      </c>
      <c r="AL53" s="111">
        <f>(AL51*$AU$51+AL52*$AU$52)/$AU$53</f>
        <v>0.50856389986824768</v>
      </c>
      <c r="AM53" s="111">
        <f t="shared" ref="AM53:AP53" si="935">(AM51*$AU$51+AM52*$AU$52)/$AU$53</f>
        <v>0.50856389986824768</v>
      </c>
      <c r="AN53" s="111">
        <f t="shared" si="935"/>
        <v>0.49143610013175221</v>
      </c>
      <c r="AO53" s="111">
        <f t="shared" si="935"/>
        <v>0.20989169393797724</v>
      </c>
      <c r="AP53" s="111">
        <f t="shared" si="935"/>
        <v>0</v>
      </c>
      <c r="AQ53" s="10">
        <f t="shared" ref="AQ53:AR53" si="936">SUM(AQ51:AQ52)</f>
        <v>0</v>
      </c>
      <c r="AR53" s="52">
        <f t="shared" si="936"/>
        <v>1488</v>
      </c>
      <c r="AS53" s="52">
        <f>SUM(AS51:AS52)</f>
        <v>23705</v>
      </c>
      <c r="AT53" s="10">
        <f>SUM(AT51:AT52)</f>
        <v>165</v>
      </c>
      <c r="AU53" s="10">
        <f>SUM(AU51:AU52)</f>
        <v>151.80000000000001</v>
      </c>
      <c r="AV53" s="10">
        <f>SUM(AV51:AV52)</f>
        <v>77.2</v>
      </c>
      <c r="AZ53" s="28" t="s">
        <v>45</v>
      </c>
      <c r="BA53" s="11">
        <f>SUM(BA51:BA52)</f>
        <v>720</v>
      </c>
      <c r="BB53" s="11">
        <f t="shared" ref="BB53" si="937">SUM(BB51:BB52)</f>
        <v>234.77999999999997</v>
      </c>
      <c r="BC53" s="11">
        <f>SUM(BC51:BC52)</f>
        <v>485.22</v>
      </c>
      <c r="BD53" s="11">
        <f t="shared" ref="BD53:BJ53" si="938">SUM(BD51:BD52)</f>
        <v>720</v>
      </c>
      <c r="BE53" s="111">
        <f>(BE51*$BT51+BE52*$BT52)/$BT53</f>
        <v>0.49143610013175221</v>
      </c>
      <c r="BF53" s="11">
        <f t="shared" si="938"/>
        <v>0</v>
      </c>
      <c r="BG53" s="111">
        <f>(BG51*$BT51+BG52*$BT52)/$BT53</f>
        <v>0</v>
      </c>
      <c r="BH53" s="11">
        <f t="shared" si="938"/>
        <v>0</v>
      </c>
      <c r="BI53" s="111">
        <f>(BI51*$BT51+BI52*$BT52)/$BT53</f>
        <v>0</v>
      </c>
      <c r="BJ53" s="11">
        <f t="shared" si="938"/>
        <v>0</v>
      </c>
      <c r="BK53" s="111">
        <f>(BK51*$BT51+BK52*$BT52)/$BT53</f>
        <v>0.50856389986824768</v>
      </c>
      <c r="BL53" s="111">
        <f>(BL51*$BT51+BL52*$BT52)/$BT53</f>
        <v>0.50856389986824768</v>
      </c>
      <c r="BM53" s="111">
        <f t="shared" ref="BM53:BO53" si="939">(BM51*$BT51+BM52*$BT52)/$BT53</f>
        <v>0.49143610013175221</v>
      </c>
      <c r="BN53" s="111">
        <f t="shared" si="939"/>
        <v>0.11817449860928121</v>
      </c>
      <c r="BO53" s="111">
        <f t="shared" si="939"/>
        <v>0</v>
      </c>
      <c r="BP53" s="32">
        <f t="shared" ref="BP53:BR53" si="940">SUM(BP51:BP52)</f>
        <v>0</v>
      </c>
      <c r="BQ53" s="52">
        <f t="shared" si="940"/>
        <v>1440</v>
      </c>
      <c r="BR53" s="98">
        <f t="shared" si="940"/>
        <v>12916</v>
      </c>
      <c r="BS53" s="10">
        <f>SUM(BS51:BS52)</f>
        <v>165</v>
      </c>
      <c r="BT53" s="10">
        <f t="shared" ref="BT53:BU53" si="941">SUM(BT51:BT52)</f>
        <v>151.80000000000001</v>
      </c>
      <c r="BU53" s="10">
        <f t="shared" si="941"/>
        <v>77.2</v>
      </c>
      <c r="BY53" s="28" t="s">
        <v>45</v>
      </c>
      <c r="BZ53" s="14">
        <f>SUM(BZ51:BZ52)</f>
        <v>734.42</v>
      </c>
      <c r="CA53" s="14">
        <f t="shared" ref="CA53" si="942">SUM(CA51:CA52)</f>
        <v>475.3</v>
      </c>
      <c r="CB53" s="11">
        <f>SUM(CB51:CB52)</f>
        <v>259.12</v>
      </c>
      <c r="CC53" s="11">
        <f t="shared" ref="CC53:CI53" si="943">SUM(CC51:CC52)</f>
        <v>746.7</v>
      </c>
      <c r="CD53" s="111">
        <f>(CD51*$CS51+CD52*$CS52)/$CS53</f>
        <v>0.49328169492966117</v>
      </c>
      <c r="CE53" s="11">
        <f t="shared" si="943"/>
        <v>0</v>
      </c>
      <c r="CF53" s="111">
        <f>(CF51*$CS51+CF52*$CS52)/$CS53</f>
        <v>0</v>
      </c>
      <c r="CG53" s="11">
        <f t="shared" si="943"/>
        <v>6.88</v>
      </c>
      <c r="CH53" s="111">
        <f>(CH51*$CS51+CH52*$CS52)/$CS53</f>
        <v>4.7028489665235798E-3</v>
      </c>
      <c r="CI53" s="11">
        <f t="shared" si="943"/>
        <v>0</v>
      </c>
      <c r="CJ53" s="111">
        <f>(CJ51*$CS51+CJ52*$CS52)/$CS53</f>
        <v>0.50201545610381515</v>
      </c>
      <c r="CK53" s="111">
        <f t="shared" ref="CK53:CN53" si="944">(CK51*$CS51+CK52*$CS52)/$CS53</f>
        <v>0.50201545610381515</v>
      </c>
      <c r="CL53" s="111">
        <f t="shared" si="944"/>
        <v>0.49430874140715869</v>
      </c>
      <c r="CM53" s="111">
        <f t="shared" si="944"/>
        <v>0.24284747899754913</v>
      </c>
      <c r="CN53" s="111">
        <f t="shared" si="944"/>
        <v>0</v>
      </c>
      <c r="CO53" s="32">
        <f t="shared" ref="CO53:CP53" si="945">SUM(CO51:CO52)</f>
        <v>1</v>
      </c>
      <c r="CP53" s="52">
        <f t="shared" si="945"/>
        <v>1488</v>
      </c>
      <c r="CQ53" s="14">
        <f>SUM(CQ51:CQ52)</f>
        <v>27427</v>
      </c>
      <c r="CR53" s="10">
        <f>SUM(CR51:CR52)</f>
        <v>165</v>
      </c>
      <c r="CS53" s="10">
        <f t="shared" ref="CS53:CT53" si="946">SUM(CS51:CS52)</f>
        <v>151.80000000000001</v>
      </c>
      <c r="CT53" s="10">
        <f t="shared" si="946"/>
        <v>77</v>
      </c>
      <c r="CX53" s="49" t="s">
        <v>45</v>
      </c>
      <c r="CY53" s="14">
        <f>SUM(CY51:CY52)</f>
        <v>709.52</v>
      </c>
      <c r="CZ53" s="14">
        <f t="shared" ref="CZ53:DH53" si="947">SUM(CZ51:CZ52)</f>
        <v>208.71999999999994</v>
      </c>
      <c r="DA53" s="11">
        <f t="shared" si="947"/>
        <v>500.80000000000007</v>
      </c>
      <c r="DB53" s="10">
        <f t="shared" si="947"/>
        <v>730.48</v>
      </c>
      <c r="DC53" s="2">
        <f t="shared" si="45"/>
        <v>101.45555555555556</v>
      </c>
      <c r="DD53" s="10">
        <f t="shared" si="947"/>
        <v>0</v>
      </c>
      <c r="DE53" s="2">
        <f t="shared" si="46"/>
        <v>0</v>
      </c>
      <c r="DF53" s="10">
        <f t="shared" si="947"/>
        <v>0</v>
      </c>
      <c r="DG53" s="2">
        <f t="shared" si="47"/>
        <v>0</v>
      </c>
      <c r="DH53" s="10">
        <f t="shared" si="947"/>
        <v>0</v>
      </c>
      <c r="DI53" s="2">
        <f t="shared" si="48"/>
        <v>98.544444444444451</v>
      </c>
      <c r="DJ53" s="2">
        <f t="shared" si="49"/>
        <v>98.544444444444451</v>
      </c>
      <c r="DK53" s="128">
        <f t="shared" si="50"/>
        <v>77.776831345826253</v>
      </c>
      <c r="DL53" s="2">
        <f t="shared" si="51"/>
        <v>10.860415751720097</v>
      </c>
      <c r="DM53" s="111">
        <f t="shared" ref="DM53" si="948">(DM51*$DR51+DM52*$DR52)/$DR53</f>
        <v>0</v>
      </c>
      <c r="DN53" s="10">
        <f t="shared" ref="DN53:DP53" si="949">SUM(DN51:DN52)</f>
        <v>1</v>
      </c>
      <c r="DO53" s="52">
        <f t="shared" si="949"/>
        <v>1440</v>
      </c>
      <c r="DP53" s="52">
        <f t="shared" si="949"/>
        <v>11870</v>
      </c>
      <c r="DQ53" s="10">
        <f>SUM(DQ51:DQ52)</f>
        <v>165</v>
      </c>
      <c r="DR53" s="11">
        <f t="shared" ref="DR53:DS53" si="950">SUM(DR51:DR52)</f>
        <v>151.80000000000001</v>
      </c>
      <c r="DS53" s="10">
        <f t="shared" si="950"/>
        <v>77</v>
      </c>
      <c r="DW53" s="28" t="s">
        <v>45</v>
      </c>
      <c r="EN53" s="52">
        <f t="shared" ref="EN53" si="951">SUM(EN51:EN52)</f>
        <v>0</v>
      </c>
      <c r="EP53" s="10">
        <f>SUM(EP51:EP52)</f>
        <v>165</v>
      </c>
      <c r="EQ53" s="10">
        <f t="shared" ref="EQ53" si="952">SUM(EQ51:EQ52)</f>
        <v>151.80000000000001</v>
      </c>
      <c r="EV53" s="28" t="s">
        <v>45</v>
      </c>
      <c r="FM53" s="52">
        <f t="shared" ref="FM53" si="953">SUM(FM51:FM52)</f>
        <v>0</v>
      </c>
      <c r="FO53" s="10">
        <f>SUM(FO51:FO52)</f>
        <v>165</v>
      </c>
      <c r="FP53" s="10">
        <f t="shared" ref="FP53" si="954">SUM(FP51:FP52)</f>
        <v>151.80000000000001</v>
      </c>
      <c r="FU53" s="28" t="s">
        <v>45</v>
      </c>
      <c r="GL53" s="52">
        <f t="shared" ref="GL53" si="955">SUM(GL51:GL52)</f>
        <v>0</v>
      </c>
      <c r="GN53" s="10">
        <f>SUM(GN51:GN52)</f>
        <v>165</v>
      </c>
      <c r="GO53" s="10">
        <f t="shared" ref="GO53" si="956">SUM(GO51:GO52)</f>
        <v>151.80000000000001</v>
      </c>
      <c r="GT53" s="28" t="s">
        <v>45</v>
      </c>
      <c r="HK53" s="52">
        <f t="shared" ref="HK53" si="957">SUM(HK51:HK52)</f>
        <v>0</v>
      </c>
      <c r="HM53" s="10">
        <f>SUM(HM51:HM52)</f>
        <v>165</v>
      </c>
      <c r="HN53" s="10">
        <f t="shared" ref="HN53" si="958">SUM(HN51:HN52)</f>
        <v>151.80000000000001</v>
      </c>
      <c r="HS53" s="28" t="s">
        <v>45</v>
      </c>
      <c r="IJ53" s="52">
        <f t="shared" ref="IJ53" si="959">SUM(IJ51:IJ52)</f>
        <v>0</v>
      </c>
      <c r="IL53" s="10">
        <f>SUM(IL51:IL52)</f>
        <v>165</v>
      </c>
      <c r="IM53" s="10">
        <f t="shared" ref="IM53" si="960">SUM(IM51:IM52)</f>
        <v>151.80000000000001</v>
      </c>
      <c r="IR53" s="28" t="s">
        <v>45</v>
      </c>
      <c r="JI53" s="52">
        <f t="shared" ref="JI53" si="961">SUM(JI51:JI52)</f>
        <v>0</v>
      </c>
      <c r="JK53" s="10">
        <f>SUM(JK51:JK52)</f>
        <v>165</v>
      </c>
      <c r="JL53" s="10">
        <f t="shared" ref="JL53" si="962">SUM(JL51:JL52)</f>
        <v>151.80000000000001</v>
      </c>
      <c r="JQ53" s="28" t="s">
        <v>45</v>
      </c>
      <c r="KH53" s="52">
        <f t="shared" ref="KH53" si="963">SUM(KH51:KH52)</f>
        <v>0</v>
      </c>
      <c r="KJ53" s="10">
        <f>SUM(KJ51:KJ52)</f>
        <v>165</v>
      </c>
      <c r="KK53" s="10">
        <f t="shared" ref="KK53" si="964">SUM(KK51:KK52)</f>
        <v>151.80000000000001</v>
      </c>
    </row>
    <row r="54" spans="1:299" ht="14" x14ac:dyDescent="0.35">
      <c r="A54" s="17" t="s">
        <v>73</v>
      </c>
      <c r="B54" s="12" t="s">
        <v>74</v>
      </c>
      <c r="C54" s="19">
        <f>$B$4-F54-H54-J54</f>
        <v>0</v>
      </c>
      <c r="D54" s="19">
        <f>$B$4-E54-F54-H54-J54</f>
        <v>0</v>
      </c>
      <c r="E54" s="2">
        <v>0</v>
      </c>
      <c r="F54" s="2">
        <f>864/2</f>
        <v>432</v>
      </c>
      <c r="G54" s="110">
        <f t="shared" ref="G54:G57" si="965">F54/$B$4</f>
        <v>0.58064516129032262</v>
      </c>
      <c r="H54" s="2">
        <v>0</v>
      </c>
      <c r="I54" s="110">
        <f t="shared" ref="I54:I57" si="966">H54/$B$4</f>
        <v>0</v>
      </c>
      <c r="J54" s="19">
        <f>624/2</f>
        <v>312</v>
      </c>
      <c r="K54" s="110">
        <f>J54/$B$4</f>
        <v>0.41935483870967744</v>
      </c>
      <c r="L54" s="2">
        <v>0</v>
      </c>
      <c r="M54" s="110">
        <f>C54/$B$4</f>
        <v>0</v>
      </c>
      <c r="N54" s="110">
        <f t="shared" ref="N54:N72" si="967">(C54-L54)/$B$4</f>
        <v>0</v>
      </c>
      <c r="O54" s="124">
        <f>IF((AND(D54=0,F54=0)),0,(F54+L54)/(D54+F54+L54))</f>
        <v>1</v>
      </c>
      <c r="P54" s="110">
        <f>T54/($B$4*V54)</f>
        <v>0</v>
      </c>
      <c r="Q54" s="110">
        <f>L54/$B$4</f>
        <v>0</v>
      </c>
      <c r="R54" s="9">
        <v>0</v>
      </c>
      <c r="S54" s="9">
        <f>SUM(D54,E54,F54,H54,J54)</f>
        <v>744</v>
      </c>
      <c r="T54" s="33">
        <v>0</v>
      </c>
      <c r="U54" s="2">
        <v>55</v>
      </c>
      <c r="V54" s="2">
        <v>47.7</v>
      </c>
      <c r="W54" s="2">
        <v>0</v>
      </c>
      <c r="X54" s="63">
        <f>SUM(G54,I54,K54,N54,Q54)</f>
        <v>1</v>
      </c>
      <c r="Z54" s="17" t="s">
        <v>73</v>
      </c>
      <c r="AA54" s="12" t="s">
        <v>74</v>
      </c>
      <c r="AB54" s="19">
        <f t="shared" ref="AB54:AB72" si="968">$AA$4-AE54-AG54-AI54</f>
        <v>0</v>
      </c>
      <c r="AC54" s="19">
        <f t="shared" ref="AC54:AC56" si="969">$AA$4-AD54-AE54-AG54-AI54</f>
        <v>0</v>
      </c>
      <c r="AD54" s="2">
        <v>0</v>
      </c>
      <c r="AE54" s="2">
        <f>1488/2</f>
        <v>744</v>
      </c>
      <c r="AF54" s="110">
        <f t="shared" ref="AF54:AJ69" si="970">AE54/$AA$4</f>
        <v>1</v>
      </c>
      <c r="AG54" s="2">
        <v>0</v>
      </c>
      <c r="AH54" s="110">
        <f t="shared" ref="AH54:AH57" si="971">AG54/$AA$4</f>
        <v>0</v>
      </c>
      <c r="AI54" s="2">
        <v>0</v>
      </c>
      <c r="AJ54" s="110">
        <f t="shared" ref="AJ54:AJ57" si="972">AI54/$AA$4</f>
        <v>0</v>
      </c>
      <c r="AK54" s="2">
        <v>0</v>
      </c>
      <c r="AL54" s="110">
        <f t="shared" ref="AL54:AL57" si="973">AB54/$AA$4</f>
        <v>0</v>
      </c>
      <c r="AM54" s="110">
        <f t="shared" ref="AM54:AM57" si="974">(AB54-AK54)/$AA$4</f>
        <v>0</v>
      </c>
      <c r="AN54" s="124">
        <f t="shared" ref="AN54:AN57" si="975">IF((AND(AC54=0,AE54=0)),0,(AE54+AK54)/(AC54+AE54+AK54))</f>
        <v>1</v>
      </c>
      <c r="AO54" s="110">
        <f t="shared" ref="AO54:AO57" si="976">AS54/($AA$4*AU54)</f>
        <v>0</v>
      </c>
      <c r="AP54" s="110">
        <f t="shared" ref="AP54:AP57" si="977">AK54/$AA$4</f>
        <v>0</v>
      </c>
      <c r="AQ54" s="2">
        <v>0</v>
      </c>
      <c r="AR54" s="9">
        <f t="shared" si="416"/>
        <v>744</v>
      </c>
      <c r="AS54" s="2">
        <v>0</v>
      </c>
      <c r="AT54" s="2">
        <v>55</v>
      </c>
      <c r="AU54" s="2">
        <v>47.7</v>
      </c>
      <c r="AV54" s="2">
        <v>0</v>
      </c>
      <c r="AW54" s="63">
        <f>SUM(AF54,AH54,AJ54,AM54,AP54)</f>
        <v>1</v>
      </c>
      <c r="AY54" s="17" t="s">
        <v>73</v>
      </c>
      <c r="AZ54" s="12" t="s">
        <v>74</v>
      </c>
      <c r="BA54" s="2">
        <f t="shared" ref="BA54:BA57" si="978">$AZ$4-BD54-BF54-BH54</f>
        <v>0</v>
      </c>
      <c r="BB54" s="2">
        <f t="shared" ref="BB54:BB57" si="979">$AZ$4-BC54-BD54-BF54-BH54</f>
        <v>0</v>
      </c>
      <c r="BC54" s="2">
        <f>('[41]UNIT DATA'!L2+'[41]UNIT DATA'!L3)/2</f>
        <v>0</v>
      </c>
      <c r="BD54" s="2">
        <f>('[41]UNIT DATA'!M2+'[41]UNIT DATA'!M3)/2</f>
        <v>720</v>
      </c>
      <c r="BE54" s="110">
        <f>BD54/$AZ$4</f>
        <v>1</v>
      </c>
      <c r="BF54" s="2">
        <f>('[41]UNIT DATA'!N2+'[41]UNIT DATA'!N3)/2</f>
        <v>0</v>
      </c>
      <c r="BG54" s="110">
        <f>BF54/$AZ$4</f>
        <v>0</v>
      </c>
      <c r="BH54" s="2">
        <f>('[41]UNIT DATA'!O2+'[41]UNIT DATA'!O3)/2</f>
        <v>0</v>
      </c>
      <c r="BI54" s="110">
        <f>BH54/$AZ$4</f>
        <v>0</v>
      </c>
      <c r="BJ54" s="2">
        <f>('[41]UNIT DATA'!P2+'[41]UNIT DATA'!P3)/2</f>
        <v>0</v>
      </c>
      <c r="BK54" s="110">
        <f>BA54/$AZ$4</f>
        <v>0</v>
      </c>
      <c r="BL54" s="110">
        <f>(BA54-BJ54)/$AZ$4</f>
        <v>0</v>
      </c>
      <c r="BM54" s="124">
        <f>IF((AND(BB54=0,BD54=0)),0,(BD54+BJ54)/(BB54+BD54+BJ54))</f>
        <v>1</v>
      </c>
      <c r="BN54" s="110">
        <f>BR54/($AZ$4*BT54)</f>
        <v>0</v>
      </c>
      <c r="BO54" s="110">
        <f>BJ54/$AZ$4</f>
        <v>0</v>
      </c>
      <c r="BP54" s="2">
        <f>'[41]UNIT DATA'!$Q$2+'[41]UNIT DATA'!$Q$3</f>
        <v>0</v>
      </c>
      <c r="BQ54" s="9">
        <f t="shared" si="422"/>
        <v>720</v>
      </c>
      <c r="BR54" s="27">
        <f>'[41]UNIT DATA'!$F$2+'[41]UNIT DATA'!$F$3</f>
        <v>0</v>
      </c>
      <c r="BS54" s="2">
        <v>55</v>
      </c>
      <c r="BT54" s="2">
        <v>47.7</v>
      </c>
      <c r="BU54" s="2">
        <f>'[41]UNIT DATA'!$E$2+'[41]UNIT DATA'!$E$3</f>
        <v>0</v>
      </c>
      <c r="BV54" s="63">
        <f>SUM(BE54,BG54,BI54,BL54,BO54)</f>
        <v>1</v>
      </c>
      <c r="BX54" s="17" t="s">
        <v>73</v>
      </c>
      <c r="BY54" s="12" t="s">
        <v>74</v>
      </c>
      <c r="BZ54" s="2">
        <f>$BY$4-CC54-CE54-CG54</f>
        <v>0</v>
      </c>
      <c r="CA54" s="2">
        <f>$BY$4-CB54-CC54-CE54-CG54</f>
        <v>0</v>
      </c>
      <c r="CB54" s="2">
        <f>('[42]UNIT DATA'!L2+'[42]UNIT DATA'!L3)/2</f>
        <v>0</v>
      </c>
      <c r="CC54" s="2">
        <f>('[42]UNIT DATA'!M2+'[42]UNIT DATA'!M3)/2</f>
        <v>744</v>
      </c>
      <c r="CD54" s="110">
        <f>CC54/$BY$4</f>
        <v>1</v>
      </c>
      <c r="CE54" s="2">
        <f>('[42]UNIT DATA'!N2+'[42]UNIT DATA'!N3)/2</f>
        <v>0</v>
      </c>
      <c r="CF54" s="110">
        <f>CE54/$BY$4</f>
        <v>0</v>
      </c>
      <c r="CG54" s="2">
        <f>('[42]UNIT DATA'!O2+'[42]UNIT DATA'!O3)/2</f>
        <v>0</v>
      </c>
      <c r="CH54" s="110">
        <f>CG54/$BY$4</f>
        <v>0</v>
      </c>
      <c r="CI54" s="2">
        <f>('[42]UNIT DATA'!P2+'[42]UNIT DATA'!P3)/2</f>
        <v>0</v>
      </c>
      <c r="CJ54" s="110">
        <f>BZ54/$BY$4</f>
        <v>0</v>
      </c>
      <c r="CK54" s="110">
        <f>(BZ54-CI54)/$BY$4</f>
        <v>0</v>
      </c>
      <c r="CL54" s="124">
        <f>IF((AND(CA54=0,CC54=0)),0,(CC54+CI54)/(CA54+CC54+CI54))</f>
        <v>1</v>
      </c>
      <c r="CM54" s="110">
        <f>CQ54/($BY$4*CS54)</f>
        <v>0</v>
      </c>
      <c r="CN54" s="110">
        <f>CI54/$BY$4</f>
        <v>0</v>
      </c>
      <c r="CO54" s="2">
        <f>('[42]UNIT DATA'!$Q2+'[42]UNIT DATA'!$Q3)</f>
        <v>0</v>
      </c>
      <c r="CP54" s="9">
        <f t="shared" si="432"/>
        <v>744</v>
      </c>
      <c r="CQ54" s="2">
        <f>'[42]UNIT DATA'!$F$2+'[42]UNIT DATA'!$F$3</f>
        <v>0</v>
      </c>
      <c r="CR54" s="2">
        <v>55</v>
      </c>
      <c r="CS54" s="2">
        <v>47.7</v>
      </c>
      <c r="CT54" s="2">
        <f>'[42]UNIT DATA'!$E$2+'[42]UNIT DATA'!$E$3</f>
        <v>0</v>
      </c>
      <c r="CU54" s="63">
        <f>SUM(CD54,CF54,CH54,CK54,CN54)</f>
        <v>1</v>
      </c>
      <c r="CW54" s="17" t="s">
        <v>73</v>
      </c>
      <c r="CX54" s="12" t="s">
        <v>74</v>
      </c>
      <c r="CY54" s="2">
        <f>$CX$4-DB54-DD54-DF54</f>
        <v>0</v>
      </c>
      <c r="CZ54" s="2">
        <f>$CX$4-DA54-DB54-DD54-DF54</f>
        <v>0</v>
      </c>
      <c r="DA54" s="2">
        <f>('[51]UNIT DATA'!L2+'[51]UNIT DATA'!L3)/2</f>
        <v>0</v>
      </c>
      <c r="DB54" s="2">
        <f>('[51]UNIT DATA'!M2+'[51]UNIT DATA'!M3)/2</f>
        <v>720</v>
      </c>
      <c r="DC54" s="2">
        <f t="shared" si="45"/>
        <v>100</v>
      </c>
      <c r="DD54" s="2">
        <f>('[51]UNIT DATA'!N2+'[51]UNIT DATA'!N3)/2</f>
        <v>0</v>
      </c>
      <c r="DE54" s="2">
        <f t="shared" si="46"/>
        <v>0</v>
      </c>
      <c r="DF54" s="2">
        <f>('[51]UNIT DATA'!O2+'[51]UNIT DATA'!O3)/2</f>
        <v>0</v>
      </c>
      <c r="DG54" s="2">
        <f t="shared" si="47"/>
        <v>0</v>
      </c>
      <c r="DH54" s="2">
        <f>('[51]UNIT DATA'!P2+'[51]UNIT DATA'!P3)/2</f>
        <v>0</v>
      </c>
      <c r="DI54" s="2">
        <f t="shared" si="48"/>
        <v>0</v>
      </c>
      <c r="DJ54" s="2">
        <f t="shared" si="49"/>
        <v>0</v>
      </c>
      <c r="DK54" s="128">
        <f t="shared" si="50"/>
        <v>100</v>
      </c>
      <c r="DL54" s="2">
        <f t="shared" si="51"/>
        <v>0</v>
      </c>
      <c r="DM54" s="110">
        <f>DH54/$CX$4</f>
        <v>0</v>
      </c>
      <c r="DN54" s="2">
        <f>('[51]UNIT DATA'!Q2+'[51]UNIT DATA'!Q3)</f>
        <v>0</v>
      </c>
      <c r="DO54" s="9">
        <f t="shared" si="437"/>
        <v>720</v>
      </c>
      <c r="DP54" s="2">
        <f>('[51]UNIT DATA'!$F$2+'[51]UNIT DATA'!$F$3)/2</f>
        <v>0</v>
      </c>
      <c r="DQ54" s="2">
        <v>55</v>
      </c>
      <c r="DR54" s="2">
        <v>47.7</v>
      </c>
      <c r="DS54" s="2">
        <f>('[51]UNIT DATA'!$E$2+'[51]UNIT DATA'!$E$3)</f>
        <v>0</v>
      </c>
      <c r="DT54" s="63">
        <f>SUM(DC54,DE54,DG54,DJ54,DM54)</f>
        <v>100</v>
      </c>
      <c r="DV54" s="17" t="s">
        <v>73</v>
      </c>
      <c r="DW54" s="12" t="s">
        <v>74</v>
      </c>
      <c r="EN54" s="9">
        <f t="shared" si="439"/>
        <v>0</v>
      </c>
      <c r="EP54" s="2">
        <v>55</v>
      </c>
      <c r="EQ54" s="2">
        <v>47.7</v>
      </c>
      <c r="ES54" s="63">
        <f>SUM(EB54,ED54,EF54,EI54,EL54)</f>
        <v>0</v>
      </c>
      <c r="EU54" s="17" t="s">
        <v>73</v>
      </c>
      <c r="EV54" s="12" t="s">
        <v>74</v>
      </c>
      <c r="FM54" s="9">
        <f t="shared" si="441"/>
        <v>0</v>
      </c>
      <c r="FO54" s="2">
        <v>55</v>
      </c>
      <c r="FP54" s="2">
        <v>47.7</v>
      </c>
      <c r="FR54" s="63">
        <f>SUM(FA54,FC54,FE54,FH54,FK54)</f>
        <v>0</v>
      </c>
      <c r="FT54" s="17" t="s">
        <v>73</v>
      </c>
      <c r="FU54" s="12" t="s">
        <v>74</v>
      </c>
      <c r="GL54" s="9">
        <f t="shared" si="443"/>
        <v>0</v>
      </c>
      <c r="GN54" s="2">
        <v>55</v>
      </c>
      <c r="GO54" s="2">
        <v>47.7</v>
      </c>
      <c r="GQ54" s="63">
        <f>SUM(FZ54,GB54,GD54,GG54,GJ54)</f>
        <v>0</v>
      </c>
      <c r="GS54" s="17" t="s">
        <v>73</v>
      </c>
      <c r="GT54" s="12" t="s">
        <v>74</v>
      </c>
      <c r="HK54" s="9">
        <f t="shared" si="445"/>
        <v>0</v>
      </c>
      <c r="HM54" s="2">
        <v>55</v>
      </c>
      <c r="HN54" s="2">
        <v>47.7</v>
      </c>
      <c r="HP54" s="63">
        <f>SUM(GY54,HA54,HC54,HF54,HI54)</f>
        <v>0</v>
      </c>
      <c r="HR54" s="17" t="s">
        <v>73</v>
      </c>
      <c r="HS54" s="12" t="s">
        <v>74</v>
      </c>
      <c r="IJ54" s="9">
        <f t="shared" ref="IJ54:IJ57" si="980">SUM(HU54,HV54,HW54,HY54,IA54)</f>
        <v>0</v>
      </c>
      <c r="IL54" s="2">
        <v>55</v>
      </c>
      <c r="IM54" s="2">
        <v>47.7</v>
      </c>
      <c r="IO54" s="63">
        <f>SUM(HX54,HZ54,IB54,IE54,IH54)</f>
        <v>0</v>
      </c>
      <c r="IQ54" s="17" t="s">
        <v>73</v>
      </c>
      <c r="IR54" s="12" t="s">
        <v>74</v>
      </c>
      <c r="JI54" s="9">
        <f t="shared" ref="JI54:JI57" si="981">SUM(IT54,IU54,IV54,IX54,IZ54)</f>
        <v>0</v>
      </c>
      <c r="JK54" s="2">
        <v>55</v>
      </c>
      <c r="JL54" s="2">
        <v>47.7</v>
      </c>
      <c r="JN54" s="63">
        <f>SUM(IW54,IY54,JA54,JD54,JG54)</f>
        <v>0</v>
      </c>
      <c r="JP54" s="17" t="s">
        <v>73</v>
      </c>
      <c r="JQ54" s="12" t="s">
        <v>74</v>
      </c>
      <c r="KH54" s="9">
        <f t="shared" ref="KH54:KH57" si="982">SUM(JS54,JT54,JU54,JW54,JY54)</f>
        <v>0</v>
      </c>
      <c r="KJ54" s="2">
        <v>55</v>
      </c>
      <c r="KK54" s="2">
        <v>47.7</v>
      </c>
      <c r="KM54" s="63">
        <f>SUM(JV54,JX54,JZ54,KC54,KF54)</f>
        <v>0</v>
      </c>
    </row>
    <row r="55" spans="1:299" ht="14" x14ac:dyDescent="0.35">
      <c r="B55" s="12" t="s">
        <v>71</v>
      </c>
      <c r="C55" s="19">
        <f t="shared" ref="C55" si="983">$B$4-F55-H55-J55</f>
        <v>0</v>
      </c>
      <c r="D55" s="19">
        <f>$B$4-E55-F55-H55-J55</f>
        <v>0</v>
      </c>
      <c r="E55" s="2">
        <v>0</v>
      </c>
      <c r="F55" s="2">
        <v>0</v>
      </c>
      <c r="G55" s="110">
        <f t="shared" si="965"/>
        <v>0</v>
      </c>
      <c r="H55" s="2">
        <v>0</v>
      </c>
      <c r="I55" s="110">
        <f t="shared" si="966"/>
        <v>0</v>
      </c>
      <c r="J55" s="19">
        <f>1488/2</f>
        <v>744</v>
      </c>
      <c r="K55" s="110">
        <f t="shared" ref="K55" si="984">J55/$B$4</f>
        <v>1</v>
      </c>
      <c r="L55" s="2">
        <v>0</v>
      </c>
      <c r="M55" s="110">
        <f>C55/$B$4</f>
        <v>0</v>
      </c>
      <c r="N55" s="110">
        <f t="shared" si="967"/>
        <v>0</v>
      </c>
      <c r="O55" s="124">
        <f t="shared" ref="O55:O57" si="985">IF((AND(D55=0,F55=0)),0,(F55+L55)/(D55+F55+L55))</f>
        <v>0</v>
      </c>
      <c r="P55" s="110">
        <f t="shared" ref="P55:P57" si="986">T55/($B$4*V55)</f>
        <v>0</v>
      </c>
      <c r="Q55" s="110">
        <f t="shared" ref="Q55:Q56" si="987">L55/$B$4</f>
        <v>0</v>
      </c>
      <c r="R55" s="9">
        <v>0</v>
      </c>
      <c r="S55" s="9">
        <f t="shared" ref="S55:S57" si="988">SUM(D55,E55,F55,H55,J55)</f>
        <v>744</v>
      </c>
      <c r="T55" s="33">
        <v>0</v>
      </c>
      <c r="U55" s="2">
        <v>55</v>
      </c>
      <c r="V55" s="2">
        <v>49</v>
      </c>
      <c r="W55" s="2">
        <v>0</v>
      </c>
      <c r="X55" s="63">
        <f t="shared" ref="X55:X57" si="989">SUM(G55,I55,K55,N55,Q55)</f>
        <v>1</v>
      </c>
      <c r="AA55" s="12" t="s">
        <v>71</v>
      </c>
      <c r="AB55" s="19">
        <f t="shared" si="968"/>
        <v>0</v>
      </c>
      <c r="AC55" s="19">
        <f t="shared" si="969"/>
        <v>0</v>
      </c>
      <c r="AD55" s="2">
        <v>0</v>
      </c>
      <c r="AE55" s="2">
        <f>1152/2</f>
        <v>576</v>
      </c>
      <c r="AF55" s="110">
        <f t="shared" si="970"/>
        <v>0.77419354838709675</v>
      </c>
      <c r="AG55" s="2">
        <v>0</v>
      </c>
      <c r="AH55" s="110">
        <f t="shared" si="971"/>
        <v>0</v>
      </c>
      <c r="AI55" s="2">
        <f>336/2</f>
        <v>168</v>
      </c>
      <c r="AJ55" s="110">
        <f t="shared" si="972"/>
        <v>0.22580645161290322</v>
      </c>
      <c r="AK55" s="2">
        <v>0</v>
      </c>
      <c r="AL55" s="110">
        <f t="shared" si="973"/>
        <v>0</v>
      </c>
      <c r="AM55" s="110">
        <f t="shared" si="974"/>
        <v>0</v>
      </c>
      <c r="AN55" s="124">
        <f t="shared" si="975"/>
        <v>1</v>
      </c>
      <c r="AO55" s="110">
        <f t="shared" si="976"/>
        <v>0</v>
      </c>
      <c r="AP55" s="110">
        <f t="shared" si="977"/>
        <v>0</v>
      </c>
      <c r="AQ55" s="2">
        <v>0</v>
      </c>
      <c r="AR55" s="9">
        <f t="shared" si="416"/>
        <v>744</v>
      </c>
      <c r="AS55" s="2">
        <v>0</v>
      </c>
      <c r="AT55" s="2">
        <v>55</v>
      </c>
      <c r="AU55" s="2">
        <v>49</v>
      </c>
      <c r="AV55" s="2">
        <v>0</v>
      </c>
      <c r="AW55" s="63">
        <f t="shared" ref="AW55:AW57" si="990">SUM(AF55,AH55,AJ55,AM55,AP55)</f>
        <v>1</v>
      </c>
      <c r="AZ55" s="12" t="s">
        <v>71</v>
      </c>
      <c r="BA55" s="2">
        <f t="shared" si="978"/>
        <v>0</v>
      </c>
      <c r="BB55" s="2">
        <f t="shared" si="979"/>
        <v>0</v>
      </c>
      <c r="BC55" s="2">
        <f>('[41]UNIT DATA'!L4+'[41]UNIT DATA'!L5)/2</f>
        <v>0</v>
      </c>
      <c r="BD55" s="2">
        <f>('[41]UNIT DATA'!M4+'[41]UNIT DATA'!M5)/2</f>
        <v>720</v>
      </c>
      <c r="BE55" s="110">
        <f t="shared" ref="BE55" si="991">BD55/$AZ$4</f>
        <v>1</v>
      </c>
      <c r="BF55" s="2">
        <f>('[41]UNIT DATA'!N4+'[41]UNIT DATA'!N5)/2</f>
        <v>0</v>
      </c>
      <c r="BG55" s="110">
        <f t="shared" ref="BG55" si="992">BF55/$AZ$4</f>
        <v>0</v>
      </c>
      <c r="BH55" s="2">
        <f>('[41]UNIT DATA'!O4+'[41]UNIT DATA'!O5)/2</f>
        <v>0</v>
      </c>
      <c r="BI55" s="110">
        <f t="shared" ref="BI55" si="993">BH55/$AZ$4</f>
        <v>0</v>
      </c>
      <c r="BJ55" s="2">
        <f>('[41]UNIT DATA'!P4+'[41]UNIT DATA'!P5)/2</f>
        <v>0</v>
      </c>
      <c r="BK55" s="110">
        <f>BA55/$AZ$4</f>
        <v>0</v>
      </c>
      <c r="BL55" s="110">
        <f>(BA55-BJ55)/$AZ$4</f>
        <v>0</v>
      </c>
      <c r="BM55" s="124">
        <f t="shared" ref="BM55:BM57" si="994">IF((AND(BB55=0,BD55=0)),0,(BD55+BJ55)/(BB55+BD55+BJ55))</f>
        <v>1</v>
      </c>
      <c r="BN55" s="110">
        <f>BR55/($AZ$4*BT55)</f>
        <v>0</v>
      </c>
      <c r="BO55" s="110">
        <f>BJ55/$AZ$4</f>
        <v>0</v>
      </c>
      <c r="BP55" s="2">
        <f>'[41]UNIT DATA'!$Q$4+'[41]UNIT DATA'!$Q$5</f>
        <v>0</v>
      </c>
      <c r="BQ55" s="9">
        <f t="shared" si="422"/>
        <v>720</v>
      </c>
      <c r="BR55" s="27">
        <f>'[41]UNIT DATA'!$F$4+'[41]UNIT DATA'!$F$5</f>
        <v>0</v>
      </c>
      <c r="BS55" s="2">
        <v>55</v>
      </c>
      <c r="BT55" s="2">
        <v>49</v>
      </c>
      <c r="BU55" s="2">
        <f>'[41]UNIT DATA'!$E$4+'[41]UNIT DATA'!$E$5</f>
        <v>0</v>
      </c>
      <c r="BV55" s="63">
        <f t="shared" ref="BV55:BV57" si="995">SUM(BE55,BG55,BI55,BL55,BO55)</f>
        <v>1</v>
      </c>
      <c r="BY55" s="12" t="s">
        <v>71</v>
      </c>
      <c r="BZ55" s="2">
        <f t="shared" ref="BZ55:BZ57" si="996">$BY$4-CC55-CE55-CG55</f>
        <v>0</v>
      </c>
      <c r="CA55" s="2">
        <f t="shared" ref="CA55:CA57" si="997">$BY$4-CB55-CC55-CE55-CG55</f>
        <v>0</v>
      </c>
      <c r="CB55" s="2">
        <f>('[42]UNIT DATA'!L4+'[42]UNIT DATA'!L5)/2</f>
        <v>0</v>
      </c>
      <c r="CC55" s="2">
        <f>('[42]UNIT DATA'!M4+'[42]UNIT DATA'!M5)/2</f>
        <v>744</v>
      </c>
      <c r="CD55" s="110">
        <f t="shared" ref="CD55:CD57" si="998">CC55/$BY$4</f>
        <v>1</v>
      </c>
      <c r="CE55" s="2">
        <f>('[42]UNIT DATA'!N4+'[42]UNIT DATA'!N5)/2</f>
        <v>0</v>
      </c>
      <c r="CF55" s="110">
        <f t="shared" ref="CF55:CF57" si="999">CE55/$BY$4</f>
        <v>0</v>
      </c>
      <c r="CG55" s="2">
        <f>('[42]UNIT DATA'!O4+'[42]UNIT DATA'!O5)/2</f>
        <v>0</v>
      </c>
      <c r="CH55" s="110">
        <f t="shared" ref="CH55:CH57" si="1000">CG55/$BY$4</f>
        <v>0</v>
      </c>
      <c r="CI55" s="2">
        <f>('[42]UNIT DATA'!P4+'[42]UNIT DATA'!P5)/2</f>
        <v>0</v>
      </c>
      <c r="CJ55" s="110">
        <f t="shared" ref="CJ55:CJ56" si="1001">BZ55/$BY$4</f>
        <v>0</v>
      </c>
      <c r="CK55" s="110">
        <f t="shared" ref="CK55:CK56" si="1002">(BZ55-CI55)/$BY$4</f>
        <v>0</v>
      </c>
      <c r="CL55" s="124">
        <f t="shared" ref="CL55:CL56" si="1003">IF((AND(CA55=0,CC55=0)),0,(CC55+CI55)/(CA55+CC55+CI55))</f>
        <v>1</v>
      </c>
      <c r="CM55" s="110">
        <f t="shared" ref="CM55:CM56" si="1004">CQ55/($BY$4*CS55)</f>
        <v>0</v>
      </c>
      <c r="CN55" s="110">
        <f t="shared" ref="CN55:CN56" si="1005">CI55/$BY$4</f>
        <v>0</v>
      </c>
      <c r="CO55" s="2">
        <f>('[42]UNIT DATA'!$Q4+'[42]UNIT DATA'!$Q5)</f>
        <v>0</v>
      </c>
      <c r="CP55" s="9">
        <f t="shared" si="432"/>
        <v>744</v>
      </c>
      <c r="CQ55" s="2">
        <f>'[42]UNIT DATA'!$F$4+'[42]UNIT DATA'!$F$5</f>
        <v>0</v>
      </c>
      <c r="CR55" s="2">
        <v>55</v>
      </c>
      <c r="CS55" s="2">
        <v>49</v>
      </c>
      <c r="CT55" s="2">
        <f>'[42]UNIT DATA'!$E$4+'[42]UNIT DATA'!$E$5</f>
        <v>0</v>
      </c>
      <c r="CU55" s="63">
        <f t="shared" ref="CU55:CU57" si="1006">SUM(CD55,CF55,CH55,CK55,CN55)</f>
        <v>1</v>
      </c>
      <c r="CX55" s="12" t="s">
        <v>71</v>
      </c>
      <c r="CY55" s="2">
        <f t="shared" ref="CY55:CY56" si="1007">$CX$4-DB55-DD55-DF55</f>
        <v>0</v>
      </c>
      <c r="CZ55" s="2">
        <f t="shared" ref="CZ55:CZ56" si="1008">$CX$4-DA55-DB55-DD55-DF55</f>
        <v>0</v>
      </c>
      <c r="DA55" s="2">
        <f>('[51]UNIT DATA'!L4+'[51]UNIT DATA'!L5)/2</f>
        <v>0</v>
      </c>
      <c r="DB55" s="2">
        <f>('[51]UNIT DATA'!M4+'[51]UNIT DATA'!M5)/2</f>
        <v>720</v>
      </c>
      <c r="DC55" s="2">
        <f t="shared" si="45"/>
        <v>100</v>
      </c>
      <c r="DD55" s="2">
        <f>('[51]UNIT DATA'!N4+'[51]UNIT DATA'!N5)/2</f>
        <v>0</v>
      </c>
      <c r="DE55" s="2">
        <f t="shared" si="46"/>
        <v>0</v>
      </c>
      <c r="DF55" s="2">
        <f>('[51]UNIT DATA'!O4+'[51]UNIT DATA'!O5)/2</f>
        <v>0</v>
      </c>
      <c r="DG55" s="2">
        <f t="shared" si="47"/>
        <v>0</v>
      </c>
      <c r="DH55" s="2">
        <f>('[51]UNIT DATA'!P4+'[51]UNIT DATA'!P5)/2</f>
        <v>0</v>
      </c>
      <c r="DI55" s="2">
        <f t="shared" si="48"/>
        <v>0</v>
      </c>
      <c r="DJ55" s="2">
        <f t="shared" si="49"/>
        <v>0</v>
      </c>
      <c r="DK55" s="128">
        <f t="shared" si="50"/>
        <v>100</v>
      </c>
      <c r="DL55" s="2">
        <f t="shared" si="51"/>
        <v>0</v>
      </c>
      <c r="DM55" s="110">
        <f t="shared" ref="DM55:DM56" si="1009">DH55/$CX$4</f>
        <v>0</v>
      </c>
      <c r="DN55" s="2">
        <f>('[51]UNIT DATA'!Q4+'[51]UNIT DATA'!Q5)</f>
        <v>0</v>
      </c>
      <c r="DO55" s="9">
        <f t="shared" si="437"/>
        <v>720</v>
      </c>
      <c r="DP55" s="2">
        <f>('[51]UNIT DATA'!$F$4+'[51]UNIT DATA'!$F$5)/2</f>
        <v>0</v>
      </c>
      <c r="DQ55" s="2">
        <v>55</v>
      </c>
      <c r="DR55" s="2">
        <v>49</v>
      </c>
      <c r="DS55" s="2">
        <f>('[51]UNIT DATA'!$E$4+'[51]UNIT DATA'!$E$5)</f>
        <v>0</v>
      </c>
      <c r="DT55" s="63">
        <f t="shared" ref="DT55:DT57" si="1010">SUM(DC55,DE55,DG55,DJ55,DM55)</f>
        <v>100</v>
      </c>
      <c r="DW55" s="12" t="s">
        <v>71</v>
      </c>
      <c r="EN55" s="9">
        <f t="shared" si="439"/>
        <v>0</v>
      </c>
      <c r="EP55" s="2">
        <v>55</v>
      </c>
      <c r="EQ55" s="2">
        <v>49</v>
      </c>
      <c r="ES55" s="63">
        <f t="shared" ref="ES55:ES57" si="1011">SUM(EB55,ED55,EF55,EI55,EL55)</f>
        <v>0</v>
      </c>
      <c r="EV55" s="12" t="s">
        <v>71</v>
      </c>
      <c r="FM55" s="9">
        <f t="shared" si="441"/>
        <v>0</v>
      </c>
      <c r="FO55" s="2">
        <v>55</v>
      </c>
      <c r="FP55" s="2">
        <v>49</v>
      </c>
      <c r="FR55" s="63">
        <f t="shared" ref="FR55:FR57" si="1012">SUM(FA55,FC55,FE55,FH55,FK55)</f>
        <v>0</v>
      </c>
      <c r="FU55" s="12" t="s">
        <v>71</v>
      </c>
      <c r="GL55" s="9">
        <f t="shared" si="443"/>
        <v>0</v>
      </c>
      <c r="GN55" s="2">
        <v>55</v>
      </c>
      <c r="GO55" s="2">
        <v>49</v>
      </c>
      <c r="GQ55" s="63">
        <f t="shared" ref="GQ55:GQ57" si="1013">SUM(FZ55,GB55,GD55,GG55,GJ55)</f>
        <v>0</v>
      </c>
      <c r="GT55" s="12" t="s">
        <v>71</v>
      </c>
      <c r="HK55" s="9">
        <f t="shared" si="445"/>
        <v>0</v>
      </c>
      <c r="HM55" s="2">
        <v>55</v>
      </c>
      <c r="HN55" s="2">
        <v>49</v>
      </c>
      <c r="HP55" s="63">
        <f t="shared" ref="HP55:HP57" si="1014">SUM(GY55,HA55,HC55,HF55,HI55)</f>
        <v>0</v>
      </c>
      <c r="HS55" s="12" t="s">
        <v>71</v>
      </c>
      <c r="IJ55" s="9">
        <f t="shared" si="980"/>
        <v>0</v>
      </c>
      <c r="IL55" s="2">
        <v>55</v>
      </c>
      <c r="IM55" s="2">
        <v>49</v>
      </c>
      <c r="IO55" s="63">
        <f t="shared" ref="IO55:IO57" si="1015">SUM(HX55,HZ55,IB55,IE55,IH55)</f>
        <v>0</v>
      </c>
      <c r="IR55" s="12" t="s">
        <v>71</v>
      </c>
      <c r="JI55" s="9">
        <f t="shared" si="981"/>
        <v>0</v>
      </c>
      <c r="JK55" s="2">
        <v>55</v>
      </c>
      <c r="JL55" s="2">
        <v>49</v>
      </c>
      <c r="JN55" s="63">
        <f t="shared" ref="JN55:JN57" si="1016">SUM(IW55,IY55,JA55,JD55,JG55)</f>
        <v>0</v>
      </c>
      <c r="JQ55" s="12" t="s">
        <v>71</v>
      </c>
      <c r="KH55" s="9">
        <f t="shared" si="982"/>
        <v>0</v>
      </c>
      <c r="KJ55" s="2">
        <v>55</v>
      </c>
      <c r="KK55" s="2">
        <v>49</v>
      </c>
      <c r="KM55" s="63">
        <f t="shared" ref="KM55:KM57" si="1017">SUM(JV55,JX55,JZ55,KC55,KF55)</f>
        <v>0</v>
      </c>
    </row>
    <row r="56" spans="1:299" ht="14" x14ac:dyDescent="0.35">
      <c r="B56" s="2">
        <v>3</v>
      </c>
      <c r="C56" s="19">
        <f>$B$4-F56-H56-J56</f>
        <v>372</v>
      </c>
      <c r="D56" s="19">
        <f>$B$4-E56-F56-H56-J56</f>
        <v>59.199999999999989</v>
      </c>
      <c r="E56" s="19">
        <f>625.6/2</f>
        <v>312.8</v>
      </c>
      <c r="F56" s="2">
        <f>744/2</f>
        <v>372</v>
      </c>
      <c r="G56" s="110">
        <f t="shared" si="965"/>
        <v>0.5</v>
      </c>
      <c r="H56" s="2">
        <v>0</v>
      </c>
      <c r="I56" s="110">
        <f t="shared" si="966"/>
        <v>0</v>
      </c>
      <c r="J56" s="19">
        <v>0</v>
      </c>
      <c r="K56" s="110">
        <f>J56/$B$4</f>
        <v>0</v>
      </c>
      <c r="L56" s="2">
        <v>0</v>
      </c>
      <c r="M56" s="110">
        <f>C56/$B$4</f>
        <v>0.5</v>
      </c>
      <c r="N56" s="110">
        <f t="shared" si="967"/>
        <v>0.5</v>
      </c>
      <c r="O56" s="124">
        <f t="shared" si="985"/>
        <v>0.86270871985157704</v>
      </c>
      <c r="P56" s="110">
        <f t="shared" si="986"/>
        <v>6.2688172043010748E-2</v>
      </c>
      <c r="Q56" s="110">
        <f t="shared" si="987"/>
        <v>0</v>
      </c>
      <c r="R56" s="9">
        <v>0</v>
      </c>
      <c r="S56" s="9">
        <f t="shared" si="988"/>
        <v>744</v>
      </c>
      <c r="T56" s="46">
        <v>2565.1999999999998</v>
      </c>
      <c r="U56" s="2">
        <v>55</v>
      </c>
      <c r="V56" s="2">
        <v>55</v>
      </c>
      <c r="W56" s="2">
        <v>23.5</v>
      </c>
      <c r="X56" s="63">
        <f t="shared" si="989"/>
        <v>1</v>
      </c>
      <c r="AA56" s="2">
        <v>3</v>
      </c>
      <c r="AB56" s="19">
        <f t="shared" si="968"/>
        <v>353</v>
      </c>
      <c r="AC56" s="19">
        <f t="shared" si="969"/>
        <v>59.199999999999989</v>
      </c>
      <c r="AD56" s="2">
        <f>587.6/2</f>
        <v>293.8</v>
      </c>
      <c r="AE56" s="2">
        <f>782/2</f>
        <v>391</v>
      </c>
      <c r="AF56" s="110">
        <f t="shared" si="970"/>
        <v>0.52553763440860213</v>
      </c>
      <c r="AG56" s="2">
        <v>0</v>
      </c>
      <c r="AH56" s="110">
        <f t="shared" si="971"/>
        <v>0</v>
      </c>
      <c r="AI56" s="2">
        <v>0</v>
      </c>
      <c r="AJ56" s="110">
        <f t="shared" si="972"/>
        <v>0</v>
      </c>
      <c r="AK56" s="2">
        <v>0</v>
      </c>
      <c r="AL56" s="110">
        <f t="shared" si="973"/>
        <v>0.47446236559139787</v>
      </c>
      <c r="AM56" s="110">
        <f t="shared" si="974"/>
        <v>0.47446236559139787</v>
      </c>
      <c r="AN56" s="124">
        <f t="shared" si="975"/>
        <v>0.86850288760550864</v>
      </c>
      <c r="AO56" s="110">
        <f t="shared" si="976"/>
        <v>6.2470674486803525E-2</v>
      </c>
      <c r="AP56" s="110">
        <f t="shared" si="977"/>
        <v>0</v>
      </c>
      <c r="AQ56" s="2">
        <v>1</v>
      </c>
      <c r="AR56" s="9">
        <f t="shared" si="416"/>
        <v>744</v>
      </c>
      <c r="AS56" s="22">
        <v>2556.3000000000002</v>
      </c>
      <c r="AT56" s="2">
        <v>55</v>
      </c>
      <c r="AU56" s="2">
        <v>55</v>
      </c>
      <c r="AV56" s="2">
        <v>23</v>
      </c>
      <c r="AW56" s="63">
        <f t="shared" si="990"/>
        <v>1</v>
      </c>
      <c r="AZ56" s="2">
        <v>3</v>
      </c>
      <c r="BA56" s="2">
        <f t="shared" si="978"/>
        <v>360</v>
      </c>
      <c r="BB56" s="2">
        <f t="shared" si="979"/>
        <v>21.350000000000023</v>
      </c>
      <c r="BC56" s="2">
        <f>('[41]UNIT DATA'!L6+'[41]UNIT DATA'!L7)/2</f>
        <v>338.65</v>
      </c>
      <c r="BD56" s="2">
        <f>('[41]UNIT DATA'!M6+'[41]UNIT DATA'!M7)/2</f>
        <v>360</v>
      </c>
      <c r="BE56" s="110">
        <f>BD56/$AZ$4</f>
        <v>0.5</v>
      </c>
      <c r="BF56" s="2">
        <f>('[41]UNIT DATA'!N6+'[41]UNIT DATA'!N7)/2</f>
        <v>0</v>
      </c>
      <c r="BG56" s="110">
        <f>BF56/$AZ$4</f>
        <v>0</v>
      </c>
      <c r="BH56" s="2">
        <f>('[41]UNIT DATA'!O6+'[41]UNIT DATA'!O7)/2</f>
        <v>0</v>
      </c>
      <c r="BI56" s="110">
        <f>BH56/$AZ$4</f>
        <v>0</v>
      </c>
      <c r="BJ56" s="2">
        <f>('[41]UNIT DATA'!P6+'[41]UNIT DATA'!P7)/2</f>
        <v>0</v>
      </c>
      <c r="BK56" s="110">
        <f t="shared" ref="BK56:BK57" si="1018">BA56/$AZ$4</f>
        <v>0.5</v>
      </c>
      <c r="BL56" s="110">
        <f t="shared" ref="BL56:BL57" si="1019">(BA56-BJ56)/$AZ$4</f>
        <v>0.5</v>
      </c>
      <c r="BM56" s="124">
        <f t="shared" si="994"/>
        <v>0.94401468467287264</v>
      </c>
      <c r="BN56" s="110">
        <f t="shared" ref="BN56:BN57" si="1020">BR56/($AZ$4*BT56)</f>
        <v>2.0477272727272726E-2</v>
      </c>
      <c r="BO56" s="110">
        <f t="shared" ref="BO56:BO57" si="1021">BJ56/$AZ$4</f>
        <v>0</v>
      </c>
      <c r="BP56" s="2">
        <f>'[41]UNIT DATA'!$Q$6+'[41]UNIT DATA'!$Q$7</f>
        <v>0</v>
      </c>
      <c r="BQ56" s="9">
        <f t="shared" si="422"/>
        <v>720</v>
      </c>
      <c r="BR56" s="101">
        <f>'[41]UNIT DATA'!$F$6+'[41]UNIT DATA'!$F$7</f>
        <v>810.9</v>
      </c>
      <c r="BS56" s="2">
        <v>55</v>
      </c>
      <c r="BT56" s="2">
        <v>55</v>
      </c>
      <c r="BU56" s="2">
        <f>'[41]UNIT DATA'!$E$6+'[41]UNIT DATA'!$E$7</f>
        <v>23</v>
      </c>
      <c r="BV56" s="63">
        <f t="shared" si="995"/>
        <v>1</v>
      </c>
      <c r="BY56" s="2">
        <v>3</v>
      </c>
      <c r="BZ56" s="19">
        <f t="shared" si="996"/>
        <v>359.125</v>
      </c>
      <c r="CA56" s="2">
        <f t="shared" si="997"/>
        <v>68.25</v>
      </c>
      <c r="CB56" s="19">
        <f>('[42]UNIT DATA'!L6+'[42]UNIT DATA'!L7)/2</f>
        <v>290.875</v>
      </c>
      <c r="CC56" s="19">
        <f>('[42]UNIT DATA'!M6+'[42]UNIT DATA'!M7)/2</f>
        <v>384.875</v>
      </c>
      <c r="CD56" s="110">
        <f t="shared" si="998"/>
        <v>0.51730510752688175</v>
      </c>
      <c r="CE56" s="2">
        <f>('[42]UNIT DATA'!N6+'[42]UNIT DATA'!N7)/2</f>
        <v>0</v>
      </c>
      <c r="CF56" s="110">
        <f t="shared" si="999"/>
        <v>0</v>
      </c>
      <c r="CG56" s="2">
        <f>('[42]UNIT DATA'!O6+'[42]UNIT DATA'!O7)/2</f>
        <v>0</v>
      </c>
      <c r="CH56" s="110">
        <f t="shared" si="1000"/>
        <v>0</v>
      </c>
      <c r="CI56" s="2">
        <f>('[42]UNIT DATA'!P6+'[42]UNIT DATA'!P7)/2</f>
        <v>0</v>
      </c>
      <c r="CJ56" s="110">
        <f t="shared" si="1001"/>
        <v>0.48269489247311825</v>
      </c>
      <c r="CK56" s="110">
        <f t="shared" si="1002"/>
        <v>0.48269489247311825</v>
      </c>
      <c r="CL56" s="124">
        <f t="shared" si="1003"/>
        <v>0.84937931034482761</v>
      </c>
      <c r="CM56" s="110">
        <f t="shared" si="1004"/>
        <v>7.2324046920821117E-2</v>
      </c>
      <c r="CN56" s="110">
        <f t="shared" si="1005"/>
        <v>0</v>
      </c>
      <c r="CO56" s="2">
        <f>('[42]UNIT DATA'!$Q6+'[42]UNIT DATA'!$Q7)</f>
        <v>1</v>
      </c>
      <c r="CP56" s="9">
        <f t="shared" si="432"/>
        <v>744</v>
      </c>
      <c r="CQ56" s="2">
        <f>'[42]UNIT DATA'!$F$6+'[42]UNIT DATA'!$F$7</f>
        <v>2959.5</v>
      </c>
      <c r="CR56" s="2">
        <v>55</v>
      </c>
      <c r="CS56" s="2">
        <v>55</v>
      </c>
      <c r="CT56" s="2">
        <f>'[42]UNIT DATA'!$E$6+'[42]UNIT DATA'!$E$7</f>
        <v>23</v>
      </c>
      <c r="CU56" s="63">
        <f t="shared" si="1006"/>
        <v>1</v>
      </c>
      <c r="CX56" s="2">
        <v>3</v>
      </c>
      <c r="CY56" s="19">
        <f t="shared" si="1007"/>
        <v>360</v>
      </c>
      <c r="CZ56" s="2">
        <f t="shared" si="1008"/>
        <v>123.35000000000002</v>
      </c>
      <c r="DA56" s="2">
        <f>('[51]UNIT DATA'!L6+'[51]UNIT DATA'!L7)/2</f>
        <v>236.65</v>
      </c>
      <c r="DB56" s="19">
        <f>('[51]UNIT DATA'!M6+'[51]UNIT DATA'!M7)/2</f>
        <v>360</v>
      </c>
      <c r="DC56" s="2">
        <f t="shared" si="45"/>
        <v>50</v>
      </c>
      <c r="DD56" s="2">
        <f>('[51]UNIT DATA'!N6+'[51]UNIT DATA'!N7)/2</f>
        <v>0</v>
      </c>
      <c r="DE56" s="2">
        <f t="shared" si="46"/>
        <v>0</v>
      </c>
      <c r="DF56" s="2">
        <f>('[51]UNIT DATA'!O6+'[51]UNIT DATA'!O7)/2</f>
        <v>0</v>
      </c>
      <c r="DG56" s="2">
        <f t="shared" si="47"/>
        <v>0</v>
      </c>
      <c r="DH56" s="2">
        <f>('[51]UNIT DATA'!P6+'[51]UNIT DATA'!P7)/2</f>
        <v>0</v>
      </c>
      <c r="DI56" s="2">
        <f t="shared" si="48"/>
        <v>50</v>
      </c>
      <c r="DJ56" s="2">
        <f t="shared" si="49"/>
        <v>50</v>
      </c>
      <c r="DK56" s="128">
        <f t="shared" si="50"/>
        <v>74.480190338264194</v>
      </c>
      <c r="DL56" s="2">
        <f t="shared" si="51"/>
        <v>14.015404040404041</v>
      </c>
      <c r="DM56" s="110">
        <f t="shared" si="1009"/>
        <v>0</v>
      </c>
      <c r="DN56" s="2">
        <f>('[51]UNIT DATA'!Q6+'[51]UNIT DATA'!Q7)</f>
        <v>0</v>
      </c>
      <c r="DO56" s="9">
        <f t="shared" si="437"/>
        <v>720</v>
      </c>
      <c r="DP56" s="19">
        <f>('[51]UNIT DATA'!$F$6+'[51]UNIT DATA'!$F7)</f>
        <v>5550.1</v>
      </c>
      <c r="DQ56" s="2">
        <v>55</v>
      </c>
      <c r="DR56" s="2">
        <v>55</v>
      </c>
      <c r="DS56" s="2">
        <f>('[51]UNIT DATA'!$E$6+'[51]UNIT DATA'!$E$7)</f>
        <v>22.5</v>
      </c>
      <c r="DT56" s="63">
        <f t="shared" si="1010"/>
        <v>100</v>
      </c>
      <c r="DW56" s="2">
        <v>3</v>
      </c>
      <c r="EN56" s="9">
        <f t="shared" si="439"/>
        <v>0</v>
      </c>
      <c r="EP56" s="2">
        <v>55</v>
      </c>
      <c r="EQ56" s="2">
        <v>55</v>
      </c>
      <c r="ES56" s="63">
        <f t="shared" si="1011"/>
        <v>0</v>
      </c>
      <c r="EV56" s="2">
        <v>3</v>
      </c>
      <c r="FM56" s="9">
        <f t="shared" si="441"/>
        <v>0</v>
      </c>
      <c r="FO56" s="2">
        <v>55</v>
      </c>
      <c r="FP56" s="2">
        <v>55</v>
      </c>
      <c r="FR56" s="63">
        <f t="shared" si="1012"/>
        <v>0</v>
      </c>
      <c r="FU56" s="2">
        <v>3</v>
      </c>
      <c r="GL56" s="9">
        <f t="shared" si="443"/>
        <v>0</v>
      </c>
      <c r="GN56" s="2">
        <v>55</v>
      </c>
      <c r="GO56" s="2">
        <v>55</v>
      </c>
      <c r="GQ56" s="63">
        <f t="shared" si="1013"/>
        <v>0</v>
      </c>
      <c r="GT56" s="2">
        <v>3</v>
      </c>
      <c r="HK56" s="9">
        <f t="shared" si="445"/>
        <v>0</v>
      </c>
      <c r="HM56" s="2">
        <v>55</v>
      </c>
      <c r="HN56" s="2">
        <v>55</v>
      </c>
      <c r="HP56" s="63">
        <f t="shared" si="1014"/>
        <v>0</v>
      </c>
      <c r="HS56" s="2">
        <v>3</v>
      </c>
      <c r="IJ56" s="9">
        <f t="shared" si="980"/>
        <v>0</v>
      </c>
      <c r="IL56" s="2">
        <v>55</v>
      </c>
      <c r="IM56" s="2">
        <v>55</v>
      </c>
      <c r="IO56" s="63">
        <f t="shared" si="1015"/>
        <v>0</v>
      </c>
      <c r="IR56" s="2">
        <v>3</v>
      </c>
      <c r="JI56" s="9">
        <f t="shared" si="981"/>
        <v>0</v>
      </c>
      <c r="JK56" s="2">
        <v>55</v>
      </c>
      <c r="JL56" s="2">
        <v>55</v>
      </c>
      <c r="JN56" s="63">
        <f t="shared" si="1016"/>
        <v>0</v>
      </c>
      <c r="JQ56" s="2">
        <v>3</v>
      </c>
      <c r="KH56" s="9">
        <f t="shared" si="982"/>
        <v>0</v>
      </c>
      <c r="KJ56" s="2">
        <v>55</v>
      </c>
      <c r="KK56" s="2">
        <v>55</v>
      </c>
      <c r="KM56" s="63">
        <f t="shared" si="1017"/>
        <v>0</v>
      </c>
    </row>
    <row r="57" spans="1:299" ht="14" x14ac:dyDescent="0.35">
      <c r="B57" s="2">
        <v>4</v>
      </c>
      <c r="C57" s="19">
        <f t="shared" ref="C57" si="1022">$B$4-F57-H57-J57</f>
        <v>372</v>
      </c>
      <c r="D57" s="19">
        <f>$B$4-E57-F57-H57-J57</f>
        <v>59.649999999999977</v>
      </c>
      <c r="E57" s="19">
        <f>624.7/2</f>
        <v>312.35000000000002</v>
      </c>
      <c r="F57" s="2">
        <f>744/2</f>
        <v>372</v>
      </c>
      <c r="G57" s="110">
        <f t="shared" si="965"/>
        <v>0.5</v>
      </c>
      <c r="H57" s="2">
        <v>0</v>
      </c>
      <c r="I57" s="110">
        <f t="shared" si="966"/>
        <v>0</v>
      </c>
      <c r="J57" s="19">
        <v>0</v>
      </c>
      <c r="K57" s="110">
        <f>J57/$B$4</f>
        <v>0</v>
      </c>
      <c r="L57" s="2">
        <v>0</v>
      </c>
      <c r="M57" s="110">
        <f>C57/$B$4</f>
        <v>0.5</v>
      </c>
      <c r="N57" s="110">
        <f t="shared" si="967"/>
        <v>0.5</v>
      </c>
      <c r="O57" s="124">
        <f t="shared" si="985"/>
        <v>0.86180933626780964</v>
      </c>
      <c r="P57" s="110">
        <f t="shared" si="986"/>
        <v>7.3115073002843159E-2</v>
      </c>
      <c r="Q57" s="110">
        <f>L57/$B$4</f>
        <v>0</v>
      </c>
      <c r="R57" s="9">
        <v>0</v>
      </c>
      <c r="S57" s="9">
        <f t="shared" si="988"/>
        <v>744</v>
      </c>
      <c r="T57" s="46">
        <v>2736.2</v>
      </c>
      <c r="U57" s="2">
        <v>55</v>
      </c>
      <c r="V57" s="2">
        <v>50.3</v>
      </c>
      <c r="W57" s="2">
        <v>23.5</v>
      </c>
      <c r="X57" s="63">
        <f t="shared" si="989"/>
        <v>1</v>
      </c>
      <c r="AA57" s="2">
        <v>4</v>
      </c>
      <c r="AB57" s="19">
        <f t="shared" si="968"/>
        <v>372</v>
      </c>
      <c r="AC57" s="19">
        <f>$AA$4-AD57-AE57-AG57-AI57</f>
        <v>58.5</v>
      </c>
      <c r="AD57" s="2">
        <f>627/2</f>
        <v>313.5</v>
      </c>
      <c r="AE57" s="2">
        <f>744/2</f>
        <v>372</v>
      </c>
      <c r="AF57" s="110">
        <f t="shared" si="970"/>
        <v>0.5</v>
      </c>
      <c r="AG57" s="2">
        <v>0</v>
      </c>
      <c r="AH57" s="110">
        <f t="shared" si="971"/>
        <v>0</v>
      </c>
      <c r="AI57" s="2">
        <v>0</v>
      </c>
      <c r="AJ57" s="110">
        <f t="shared" si="972"/>
        <v>0</v>
      </c>
      <c r="AK57" s="2">
        <v>0</v>
      </c>
      <c r="AL57" s="110">
        <f t="shared" si="973"/>
        <v>0.5</v>
      </c>
      <c r="AM57" s="110">
        <f t="shared" si="974"/>
        <v>0.5</v>
      </c>
      <c r="AN57" s="124">
        <f t="shared" si="975"/>
        <v>0.86411149825783973</v>
      </c>
      <c r="AO57" s="110">
        <f t="shared" si="976"/>
        <v>7.0841082537035846E-2</v>
      </c>
      <c r="AP57" s="110">
        <f t="shared" si="977"/>
        <v>0</v>
      </c>
      <c r="AQ57" s="2">
        <v>0</v>
      </c>
      <c r="AR57" s="9">
        <f t="shared" si="416"/>
        <v>744</v>
      </c>
      <c r="AS57" s="22">
        <v>2651.1</v>
      </c>
      <c r="AT57" s="2">
        <v>55</v>
      </c>
      <c r="AU57" s="2">
        <v>50.3</v>
      </c>
      <c r="AV57" s="2">
        <v>24</v>
      </c>
      <c r="AW57" s="63">
        <f t="shared" si="990"/>
        <v>1</v>
      </c>
      <c r="AZ57" s="2">
        <v>4</v>
      </c>
      <c r="BA57" s="19">
        <f t="shared" si="978"/>
        <v>358.375</v>
      </c>
      <c r="BB57" s="2">
        <f t="shared" si="979"/>
        <v>22.449999999999989</v>
      </c>
      <c r="BC57" s="19">
        <f>('[41]UNIT DATA'!L8+'[41]UNIT DATA'!L9)/2</f>
        <v>335.92500000000001</v>
      </c>
      <c r="BD57" s="19">
        <f>('[41]UNIT DATA'!M8+'[41]UNIT DATA'!M9)/2</f>
        <v>361.625</v>
      </c>
      <c r="BE57" s="110">
        <f t="shared" ref="BE57" si="1023">BD57/$AZ$4</f>
        <v>0.50225694444444446</v>
      </c>
      <c r="BF57" s="9">
        <f>('[41]UNIT DATA'!N8+'[41]UNIT DATA'!N9)/2</f>
        <v>0</v>
      </c>
      <c r="BG57" s="110">
        <f t="shared" ref="BG57" si="1024">BF57/$AZ$4</f>
        <v>0</v>
      </c>
      <c r="BH57" s="9">
        <f>('[41]UNIT DATA'!O8+'[41]UNIT DATA'!O9)/2</f>
        <v>0</v>
      </c>
      <c r="BI57" s="110">
        <f t="shared" ref="BI57" si="1025">BH57/$AZ$4</f>
        <v>0</v>
      </c>
      <c r="BJ57" s="9">
        <f>('[41]UNIT DATA'!P8+'[41]UNIT DATA'!P9)/2</f>
        <v>0</v>
      </c>
      <c r="BK57" s="110">
        <f t="shared" si="1018"/>
        <v>0.49774305555555554</v>
      </c>
      <c r="BL57" s="110">
        <f t="shared" si="1019"/>
        <v>0.49774305555555554</v>
      </c>
      <c r="BM57" s="124">
        <f t="shared" si="994"/>
        <v>0.94154787476404356</v>
      </c>
      <c r="BN57" s="110">
        <f t="shared" si="1020"/>
        <v>2.7578970620720122E-2</v>
      </c>
      <c r="BO57" s="110">
        <f t="shared" si="1021"/>
        <v>0</v>
      </c>
      <c r="BP57" s="2">
        <f>'[41]UNIT DATA'!$Q$8+'[41]UNIT DATA'!$Q$9</f>
        <v>2</v>
      </c>
      <c r="BQ57" s="9">
        <f t="shared" si="422"/>
        <v>720</v>
      </c>
      <c r="BR57" s="101">
        <f>'[41]UNIT DATA'!$F$8+'[41]UNIT DATA'!$F$9</f>
        <v>998.8</v>
      </c>
      <c r="BS57" s="2">
        <v>55</v>
      </c>
      <c r="BT57" s="2">
        <v>50.3</v>
      </c>
      <c r="BU57" s="2">
        <f>'[41]UNIT DATA'!$E$8+'[41]UNIT DATA'!$E$9</f>
        <v>24</v>
      </c>
      <c r="BV57" s="63">
        <f t="shared" si="995"/>
        <v>1</v>
      </c>
      <c r="BY57" s="2">
        <v>4</v>
      </c>
      <c r="BZ57" s="19">
        <f t="shared" si="996"/>
        <v>345.78500000000003</v>
      </c>
      <c r="CA57" s="2">
        <f t="shared" si="997"/>
        <v>69.950000000000045</v>
      </c>
      <c r="CB57" s="19">
        <f>('[42]UNIT DATA'!L8+'[42]UNIT DATA'!L9)/2</f>
        <v>275.83499999999998</v>
      </c>
      <c r="CC57" s="19">
        <f>('[42]UNIT DATA'!M8+'[42]UNIT DATA'!M9)/2</f>
        <v>398.21499999999997</v>
      </c>
      <c r="CD57" s="110">
        <f t="shared" si="998"/>
        <v>0.53523521505376337</v>
      </c>
      <c r="CE57" s="2">
        <f>('[42]UNIT DATA'!N8+'[42]UNIT DATA'!N9)/2</f>
        <v>0</v>
      </c>
      <c r="CF57" s="110">
        <f t="shared" si="999"/>
        <v>0</v>
      </c>
      <c r="CG57" s="2">
        <f>('[42]UNIT DATA'!O8+'[42]UNIT DATA'!O9)/2</f>
        <v>0</v>
      </c>
      <c r="CH57" s="110">
        <f t="shared" si="1000"/>
        <v>0</v>
      </c>
      <c r="CI57" s="2">
        <f>('[42]UNIT DATA'!P8+'[42]UNIT DATA'!P9)/2</f>
        <v>0</v>
      </c>
      <c r="CJ57" s="110">
        <f>BZ57/$BY$4</f>
        <v>0.46476478494623658</v>
      </c>
      <c r="CK57" s="110">
        <f>(BZ57-CI57)/$BY$4</f>
        <v>0.46476478494623658</v>
      </c>
      <c r="CL57" s="124">
        <f>IF((AND(CA57=0,CC57=0)),0,(CC57+CI57)/(CA57+CC57+CI57))</f>
        <v>0.850586865741779</v>
      </c>
      <c r="CM57" s="110">
        <f>CQ57/($BY$4*CS57)</f>
        <v>8.3146283588789852E-2</v>
      </c>
      <c r="CN57" s="110">
        <f>CI57/$BY$4</f>
        <v>0</v>
      </c>
      <c r="CO57" s="2">
        <f>('[42]UNIT DATA'!$Q8+'[42]UNIT DATA'!$Q9)</f>
        <v>1</v>
      </c>
      <c r="CP57" s="9">
        <f t="shared" si="432"/>
        <v>744</v>
      </c>
      <c r="CQ57" s="2">
        <f>'[42]UNIT DATA'!$F$8+'[42]UNIT DATA'!$F$9</f>
        <v>3111.6</v>
      </c>
      <c r="CR57" s="2">
        <v>55</v>
      </c>
      <c r="CS57" s="2">
        <v>50.3</v>
      </c>
      <c r="CT57" s="2">
        <f>'[42]UNIT DATA'!$E$8+'[42]UNIT DATA'!$E$9</f>
        <v>24</v>
      </c>
      <c r="CU57" s="63">
        <f t="shared" si="1006"/>
        <v>1</v>
      </c>
      <c r="CX57" s="2">
        <v>4</v>
      </c>
      <c r="CY57" s="19">
        <f>$CX$4-DB57-DD57-DF57</f>
        <v>359.93349999999998</v>
      </c>
      <c r="CZ57" s="19">
        <f>$CX$4-DA57-DB57-DD57-DF57</f>
        <v>121.49849999999998</v>
      </c>
      <c r="DA57" s="19">
        <f>('[51]UNIT DATA'!L8+'[51]UNIT DATA'!L9)/2</f>
        <v>238.435</v>
      </c>
      <c r="DB57" s="19">
        <f>('[51]UNIT DATA'!M8+'[51]UNIT DATA'!M9)/2</f>
        <v>360.06650000000002</v>
      </c>
      <c r="DC57" s="2">
        <f t="shared" si="45"/>
        <v>50.009236111111107</v>
      </c>
      <c r="DD57" s="2">
        <f>('[51]UNIT DATA'!N8+'[51]UNIT DATA'!N9)/2</f>
        <v>0</v>
      </c>
      <c r="DE57" s="2">
        <f t="shared" si="46"/>
        <v>0</v>
      </c>
      <c r="DF57" s="2">
        <f>('[51]UNIT DATA'!O8+'[51]UNIT DATA'!O9)/2</f>
        <v>0</v>
      </c>
      <c r="DG57" s="2">
        <f t="shared" si="47"/>
        <v>0</v>
      </c>
      <c r="DH57" s="2">
        <f>('[51]UNIT DATA'!P8+'[51]UNIT DATA'!P9)/2</f>
        <v>0</v>
      </c>
      <c r="DI57" s="2">
        <f t="shared" si="48"/>
        <v>49.990763888888885</v>
      </c>
      <c r="DJ57" s="2">
        <f t="shared" si="49"/>
        <v>49.990763888888885</v>
      </c>
      <c r="DK57" s="128">
        <f t="shared" si="50"/>
        <v>74.770072575872419</v>
      </c>
      <c r="DL57" s="2">
        <f t="shared" si="51"/>
        <v>15.69002650762094</v>
      </c>
      <c r="DM57" s="110">
        <f>DH57/$CX$4</f>
        <v>0</v>
      </c>
      <c r="DN57" s="2">
        <f>('[51]UNIT DATA'!Q8+'[51]UNIT DATA'!Q9)</f>
        <v>0</v>
      </c>
      <c r="DO57" s="9">
        <f t="shared" si="437"/>
        <v>720</v>
      </c>
      <c r="DP57" s="19">
        <f>('[51]UNIT DATA'!$F$8+'[51]UNIT DATA'!$F$9)</f>
        <v>5682.3</v>
      </c>
      <c r="DQ57" s="2">
        <v>55</v>
      </c>
      <c r="DR57" s="2">
        <v>50.3</v>
      </c>
      <c r="DS57" s="140">
        <f>('[51]UNIT DATA'!$E$8+'[51]UNIT DATA'!$E$9)</f>
        <v>24</v>
      </c>
      <c r="DT57" s="63">
        <f t="shared" si="1010"/>
        <v>100</v>
      </c>
      <c r="DW57" s="2">
        <v>4</v>
      </c>
      <c r="EN57" s="9">
        <f t="shared" si="439"/>
        <v>0</v>
      </c>
      <c r="EP57" s="2">
        <v>55</v>
      </c>
      <c r="EQ57" s="2">
        <v>50.3</v>
      </c>
      <c r="ES57" s="63">
        <f t="shared" si="1011"/>
        <v>0</v>
      </c>
      <c r="EV57" s="2">
        <v>4</v>
      </c>
      <c r="FM57" s="9">
        <f t="shared" si="441"/>
        <v>0</v>
      </c>
      <c r="FO57" s="2">
        <v>55</v>
      </c>
      <c r="FP57" s="2">
        <v>50.3</v>
      </c>
      <c r="FR57" s="63">
        <f t="shared" si="1012"/>
        <v>0</v>
      </c>
      <c r="FU57" s="2">
        <v>4</v>
      </c>
      <c r="GL57" s="9">
        <f t="shared" si="443"/>
        <v>0</v>
      </c>
      <c r="GN57" s="2">
        <v>55</v>
      </c>
      <c r="GO57" s="2">
        <v>50.3</v>
      </c>
      <c r="GQ57" s="63">
        <f t="shared" si="1013"/>
        <v>0</v>
      </c>
      <c r="GT57" s="2">
        <v>4</v>
      </c>
      <c r="HK57" s="9">
        <f t="shared" si="445"/>
        <v>0</v>
      </c>
      <c r="HM57" s="2">
        <v>55</v>
      </c>
      <c r="HN57" s="2">
        <v>50.3</v>
      </c>
      <c r="HP57" s="63">
        <f t="shared" si="1014"/>
        <v>0</v>
      </c>
      <c r="HS57" s="2">
        <v>4</v>
      </c>
      <c r="IJ57" s="9">
        <f t="shared" si="980"/>
        <v>0</v>
      </c>
      <c r="IL57" s="2">
        <v>55</v>
      </c>
      <c r="IM57" s="2">
        <v>50.3</v>
      </c>
      <c r="IO57" s="63">
        <f t="shared" si="1015"/>
        <v>0</v>
      </c>
      <c r="IR57" s="2">
        <v>4</v>
      </c>
      <c r="JI57" s="9">
        <f t="shared" si="981"/>
        <v>0</v>
      </c>
      <c r="JK57" s="2">
        <v>55</v>
      </c>
      <c r="JL57" s="2">
        <v>50.3</v>
      </c>
      <c r="JN57" s="63">
        <f t="shared" si="1016"/>
        <v>0</v>
      </c>
      <c r="JQ57" s="2">
        <v>4</v>
      </c>
      <c r="KH57" s="9">
        <f t="shared" si="982"/>
        <v>0</v>
      </c>
      <c r="KJ57" s="2">
        <v>55</v>
      </c>
      <c r="KK57" s="2">
        <v>50.3</v>
      </c>
      <c r="KM57" s="63">
        <f t="shared" si="1017"/>
        <v>0</v>
      </c>
    </row>
    <row r="58" spans="1:299" ht="14" hidden="1" x14ac:dyDescent="0.35">
      <c r="B58" s="28" t="s">
        <v>45</v>
      </c>
      <c r="C58" s="29">
        <f>SUM(C54:C57)</f>
        <v>744</v>
      </c>
      <c r="D58" s="29">
        <f t="shared" ref="D58:L58" si="1026">SUM(D54:D57)</f>
        <v>118.84999999999997</v>
      </c>
      <c r="E58" s="29">
        <f>SUM(E54:E57)</f>
        <v>625.15000000000009</v>
      </c>
      <c r="F58" s="29">
        <f t="shared" si="1026"/>
        <v>1176</v>
      </c>
      <c r="G58" s="125">
        <f>(G54*V54+G55*V55+G56*V56+G57*V57)/V58</f>
        <v>0.39775630788885341</v>
      </c>
      <c r="H58" s="29">
        <f t="shared" si="1026"/>
        <v>0</v>
      </c>
      <c r="I58" s="125">
        <f>(I54*V54+I55*V55+I56*V56+I57*V57)/V58</f>
        <v>0</v>
      </c>
      <c r="J58" s="51">
        <f>SUM(J54:J57)</f>
        <v>1056</v>
      </c>
      <c r="K58" s="125">
        <f>(K54*V54+K55*V55+K56*V56+K57*V57)/V58</f>
        <v>0.34160012775471094</v>
      </c>
      <c r="L58" s="29">
        <f t="shared" si="1026"/>
        <v>0</v>
      </c>
      <c r="M58" s="125">
        <f>(M54*$V$54+M55*$V$55+M56*$V$56+M57*$V$57)/$V$58</f>
        <v>0.26064356435643565</v>
      </c>
      <c r="N58" s="122">
        <f>(N54*V54+N55*V55+N56*V56+N57*V57)/V58</f>
        <v>0.26064356435643565</v>
      </c>
      <c r="O58" s="122">
        <f>(O54*V54+O55*V55+O56*V56+O57*V57)/V58</f>
        <v>0.68563360993122546</v>
      </c>
      <c r="P58" s="125">
        <f>(P54*$V$54+P55*$V$55+P56*$V$56+P57*$V$57)/$V$58</f>
        <v>3.5274938784201001E-2</v>
      </c>
      <c r="Q58" s="125">
        <f>(Q54*$V$54+Q55*$V$55+Q56*$V$56+Q57*$V$57)/$V$58</f>
        <v>0</v>
      </c>
      <c r="R58" s="23">
        <f t="shared" ref="R58:W58" si="1027">SUM(R54:R57)</f>
        <v>0</v>
      </c>
      <c r="S58" s="52">
        <f t="shared" si="1027"/>
        <v>2976</v>
      </c>
      <c r="T58" s="45">
        <f t="shared" si="1027"/>
        <v>5301.4</v>
      </c>
      <c r="U58" s="29">
        <f t="shared" si="1027"/>
        <v>220</v>
      </c>
      <c r="V58" s="29">
        <f t="shared" si="1027"/>
        <v>202</v>
      </c>
      <c r="W58" s="29">
        <f t="shared" si="1027"/>
        <v>47</v>
      </c>
      <c r="AA58" s="28" t="s">
        <v>45</v>
      </c>
      <c r="AB58" s="10">
        <f>SUM(AB54:AB57)</f>
        <v>725</v>
      </c>
      <c r="AC58" s="10">
        <f t="shared" ref="AC58:AK58" si="1028">SUM(AC54:AC57)</f>
        <v>117.69999999999999</v>
      </c>
      <c r="AD58" s="10">
        <f t="shared" si="1028"/>
        <v>607.29999999999995</v>
      </c>
      <c r="AE58" s="10">
        <f t="shared" si="1028"/>
        <v>2083</v>
      </c>
      <c r="AF58" s="111">
        <f>(AF54*$AU$54+AF55*$AU$55+AF56*$AU$56+AF57*$AU$57)/$AU$58</f>
        <v>0.69153491962099434</v>
      </c>
      <c r="AG58" s="10">
        <f t="shared" si="1028"/>
        <v>0</v>
      </c>
      <c r="AH58" s="111">
        <f>(AH55*$AU$55+AH56*$AU$56+AH57*$AU$57)/$AU$58</f>
        <v>0</v>
      </c>
      <c r="AI58" s="10">
        <f t="shared" si="1028"/>
        <v>168</v>
      </c>
      <c r="AJ58" s="111">
        <f>(AJ55*$AU$55+AJ56*$AU$56+AJ57*$AU$57)/$AU$58</f>
        <v>5.4774832321941871E-2</v>
      </c>
      <c r="AK58" s="10">
        <f t="shared" si="1028"/>
        <v>0</v>
      </c>
      <c r="AL58" s="111">
        <f>(AL55*$AU$55+AL56*$AU$56+AL57*$AU$57)/$AU$58</f>
        <v>0.25369024805706381</v>
      </c>
      <c r="AM58" s="111">
        <f>(AM54*$AU$54+AM55*$AU$55+AM56*$AU$56+AM57*$AU$57)/$AU$58</f>
        <v>0.25369024805706381</v>
      </c>
      <c r="AN58" s="111">
        <f t="shared" ref="AN58:AP58" si="1029">(AN55*$AU$55+AN56*$AU$56+AN57*$AU$57)/$AU$58</f>
        <v>0.69422013455778364</v>
      </c>
      <c r="AO58" s="111">
        <f t="shared" si="1029"/>
        <v>3.4649473011817311E-2</v>
      </c>
      <c r="AP58" s="111">
        <f t="shared" si="1029"/>
        <v>0</v>
      </c>
      <c r="AQ58" s="10">
        <f t="shared" ref="AQ58" si="1030">SUM(AQ54:AQ57)</f>
        <v>1</v>
      </c>
      <c r="AR58" s="32">
        <f>SUM(AR54:AR57)</f>
        <v>2976</v>
      </c>
      <c r="AS58" s="14">
        <f>SUM(AS54:AS57)</f>
        <v>5207.3999999999996</v>
      </c>
      <c r="AT58" s="29">
        <f>SUM(AT54:AT57)</f>
        <v>220</v>
      </c>
      <c r="AU58" s="29">
        <f>SUM(AU54:AU57)</f>
        <v>202</v>
      </c>
      <c r="AV58" s="29">
        <f>SUM(AV54:AV57)</f>
        <v>47</v>
      </c>
      <c r="AZ58" s="28" t="s">
        <v>45</v>
      </c>
      <c r="BA58" s="11">
        <f>SUM(BA54:BA57)</f>
        <v>718.375</v>
      </c>
      <c r="BB58" s="10">
        <f t="shared" ref="BB58:BD58" si="1031">SUM(BB54:BB57)</f>
        <v>43.800000000000011</v>
      </c>
      <c r="BC58" s="11">
        <f t="shared" si="1031"/>
        <v>674.57500000000005</v>
      </c>
      <c r="BD58" s="14">
        <f t="shared" si="1031"/>
        <v>2161.625</v>
      </c>
      <c r="BE58" s="111">
        <f>(BE54*$BT54+BE55*$BT55+BE56*$BT56+BE57*$BT57)/$BT58</f>
        <v>0.73991843715621564</v>
      </c>
      <c r="BF58" s="10">
        <f t="shared" ref="BF58:BJ58" si="1032">SUM(BF54:BF57)</f>
        <v>0</v>
      </c>
      <c r="BG58" s="111">
        <f>(BG54*$BT54+BG55*$BT55+BG56*$BT56+BG57*$BT57)/$BT58</f>
        <v>0</v>
      </c>
      <c r="BH58" s="10">
        <f t="shared" si="1032"/>
        <v>0</v>
      </c>
      <c r="BI58" s="111">
        <f>(BI54*$BT54+BI55*$BT55+BI56*$BT56+BI57*$BT57)/$BT58</f>
        <v>0</v>
      </c>
      <c r="BJ58" s="10">
        <f t="shared" si="1032"/>
        <v>0</v>
      </c>
      <c r="BK58" s="111">
        <f>(BK54*$BT54+BK55*$BT55+BK56*$BT56+BK57*$BT57)/$BT58</f>
        <v>0.26008156284378436</v>
      </c>
      <c r="BL58" s="111">
        <f>(BL54*$BT54+BL55*$BT55+BL56*$BT56+BL57*$BT57)/$BT58</f>
        <v>0.26008156284378436</v>
      </c>
      <c r="BM58" s="111">
        <f t="shared" ref="BM58:BO58" si="1033">(BM54*$BT54+BM55*$BT55+BM56*$BT56+BM57*$BT57)/$BT58</f>
        <v>0.97020131563187817</v>
      </c>
      <c r="BN58" s="111">
        <f t="shared" si="1033"/>
        <v>1.2442931793179318E-2</v>
      </c>
      <c r="BO58" s="111">
        <f t="shared" si="1033"/>
        <v>0</v>
      </c>
      <c r="BP58" s="10">
        <f t="shared" ref="BP58" si="1034">SUM(BP54:BP57)</f>
        <v>2</v>
      </c>
      <c r="BQ58" s="52">
        <f>SUM(BQ54:BQ57)</f>
        <v>2880</v>
      </c>
      <c r="BR58" s="98">
        <f t="shared" ref="BR58" si="1035">SUM(BR54:BR57)</f>
        <v>1809.6999999999998</v>
      </c>
      <c r="BS58" s="10">
        <f>SUM(BS54:BS57)</f>
        <v>220</v>
      </c>
      <c r="BT58" s="10">
        <f t="shared" ref="BT58:BU58" si="1036">SUM(BT54:BT57)</f>
        <v>202</v>
      </c>
      <c r="BU58" s="10">
        <f t="shared" si="1036"/>
        <v>47</v>
      </c>
      <c r="BY58" s="28" t="s">
        <v>45</v>
      </c>
      <c r="BZ58" s="10">
        <f>SUM(BZ54:BZ57)</f>
        <v>704.91000000000008</v>
      </c>
      <c r="CA58" s="10">
        <f t="shared" ref="CA58:CC58" si="1037">SUM(CA54:CA57)</f>
        <v>138.20000000000005</v>
      </c>
      <c r="CB58" s="10">
        <f t="shared" si="1037"/>
        <v>566.71</v>
      </c>
      <c r="CC58" s="14">
        <f t="shared" si="1037"/>
        <v>2271.09</v>
      </c>
      <c r="CD58" s="111">
        <f>(CD54*$CS54+CD55*$CS55+CD56*$CS56+CD57*$CS57)/$CS58</f>
        <v>0.7528421397583307</v>
      </c>
      <c r="CE58" s="10">
        <f t="shared" ref="CE58:CI58" si="1038">SUM(CE54:CE57)</f>
        <v>0</v>
      </c>
      <c r="CF58" s="111">
        <f>(CF54*$CS54+CF55*$CS55+CF56*$CS56+CF57*$CS57)/$CS58</f>
        <v>0</v>
      </c>
      <c r="CG58" s="10">
        <f t="shared" si="1038"/>
        <v>0</v>
      </c>
      <c r="CH58" s="111">
        <f>(CH54*$CS54+CH55*$CS55+CH56*$CS56+CH57*$CS57)/$CS58</f>
        <v>0</v>
      </c>
      <c r="CI58" s="10">
        <f t="shared" si="1038"/>
        <v>0</v>
      </c>
      <c r="CJ58" s="111">
        <f t="shared" ref="CJ58:CN58" si="1039">(CJ54*$CS54+CJ55*$CS55+CJ56*$CS56+CJ57*$CS57)/$CS58</f>
        <v>0.24715786024166933</v>
      </c>
      <c r="CK58" s="111">
        <f t="shared" si="1039"/>
        <v>0.24715786024166933</v>
      </c>
      <c r="CL58" s="111">
        <f t="shared" si="1039"/>
        <v>0.92178406641473754</v>
      </c>
      <c r="CM58" s="111">
        <f t="shared" si="1039"/>
        <v>4.039643883743213E-2</v>
      </c>
      <c r="CN58" s="111">
        <f t="shared" si="1039"/>
        <v>0</v>
      </c>
      <c r="CO58" s="10">
        <f t="shared" ref="CO58" si="1040">SUM(CO54:CO57)</f>
        <v>2</v>
      </c>
      <c r="CP58" s="32">
        <f>SUM(CP54:CP57)</f>
        <v>2976</v>
      </c>
      <c r="CQ58" s="14">
        <f>SUM(CQ54:CQ57)</f>
        <v>6071.1</v>
      </c>
      <c r="CR58" s="10">
        <f>SUM(CR54:CR57)</f>
        <v>220</v>
      </c>
      <c r="CS58" s="10">
        <f t="shared" ref="CS58:CT58" si="1041">SUM(CS54:CS57)</f>
        <v>202</v>
      </c>
      <c r="CT58" s="10">
        <f t="shared" si="1041"/>
        <v>47</v>
      </c>
      <c r="CX58" s="28" t="s">
        <v>45</v>
      </c>
      <c r="CY58" s="14">
        <f>SUM(CY54:CY57)</f>
        <v>719.93349999999998</v>
      </c>
      <c r="CZ58" s="14">
        <f t="shared" ref="CZ58:DB58" si="1042">SUM(CZ54:CZ57)</f>
        <v>244.8485</v>
      </c>
      <c r="DA58" s="14">
        <f t="shared" si="1042"/>
        <v>475.08500000000004</v>
      </c>
      <c r="DB58" s="14">
        <f t="shared" si="1042"/>
        <v>2160.0664999999999</v>
      </c>
      <c r="DC58" s="2">
        <f t="shared" si="45"/>
        <v>300.00923611111108</v>
      </c>
      <c r="DD58" s="10">
        <f t="shared" ref="DD58:DH58" si="1043">SUM(DD54:DD57)</f>
        <v>0</v>
      </c>
      <c r="DE58" s="2">
        <f t="shared" si="46"/>
        <v>0</v>
      </c>
      <c r="DF58" s="10">
        <f t="shared" si="1043"/>
        <v>0</v>
      </c>
      <c r="DG58" s="2">
        <f t="shared" si="47"/>
        <v>0</v>
      </c>
      <c r="DH58" s="10">
        <f t="shared" si="1043"/>
        <v>0</v>
      </c>
      <c r="DI58" s="2">
        <f t="shared" si="48"/>
        <v>99.990763888888893</v>
      </c>
      <c r="DJ58" s="2">
        <f t="shared" si="49"/>
        <v>99.990763888888893</v>
      </c>
      <c r="DK58" s="128">
        <f t="shared" si="50"/>
        <v>89.818829355715266</v>
      </c>
      <c r="DL58" s="2">
        <f t="shared" si="51"/>
        <v>7.723047304730474</v>
      </c>
      <c r="DM58" s="111">
        <f t="shared" ref="DM58" si="1044">(DM54*$DR54+DM55*$DR55+DM56*$DR56+DM57*$DR57)/$DR58</f>
        <v>0</v>
      </c>
      <c r="DN58" s="10">
        <f t="shared" ref="DN58" si="1045">SUM(DN54:DN57)</f>
        <v>0</v>
      </c>
      <c r="DO58" s="52">
        <f>SUM(DO54:DO57)</f>
        <v>2880</v>
      </c>
      <c r="DP58" s="14">
        <f>SUM(DP54:DP57)</f>
        <v>11232.400000000001</v>
      </c>
      <c r="DQ58" s="29">
        <f>SUM(DQ54:DQ57)</f>
        <v>220</v>
      </c>
      <c r="DR58" s="10">
        <f t="shared" ref="DR58:DS58" si="1046">SUM(DR54:DR57)</f>
        <v>202</v>
      </c>
      <c r="DS58" s="11">
        <f t="shared" si="1046"/>
        <v>46.5</v>
      </c>
      <c r="DW58" s="28" t="s">
        <v>45</v>
      </c>
      <c r="DX58" s="10">
        <f>SUM(DX54:DX57)</f>
        <v>0</v>
      </c>
      <c r="DY58" s="10">
        <f t="shared" ref="DY58:EA58" si="1047">SUM(DY54:DY57)</f>
        <v>0</v>
      </c>
      <c r="DZ58" s="10">
        <f t="shared" si="1047"/>
        <v>0</v>
      </c>
      <c r="EA58" s="10">
        <f t="shared" si="1047"/>
        <v>0</v>
      </c>
      <c r="EC58" s="10">
        <f t="shared" ref="EC58" si="1048">SUM(EC54:EC57)</f>
        <v>0</v>
      </c>
      <c r="EN58" s="32">
        <f>SUM(EN54:EN57)</f>
        <v>0</v>
      </c>
      <c r="EP58" s="29">
        <f>SUM(EP54:EP57)</f>
        <v>220</v>
      </c>
      <c r="EQ58" s="10">
        <f t="shared" ref="EQ58" si="1049">SUM(EQ54:EQ57)</f>
        <v>202</v>
      </c>
      <c r="EV58" s="28" t="s">
        <v>45</v>
      </c>
      <c r="EW58" s="10">
        <f>SUM(EW54:EW57)</f>
        <v>0</v>
      </c>
      <c r="EX58" s="10">
        <f t="shared" ref="EX58:EZ58" si="1050">SUM(EX54:EX57)</f>
        <v>0</v>
      </c>
      <c r="EY58" s="10">
        <f t="shared" si="1050"/>
        <v>0</v>
      </c>
      <c r="EZ58" s="10">
        <f t="shared" si="1050"/>
        <v>0</v>
      </c>
      <c r="FB58" s="10">
        <f t="shared" ref="FB58" si="1051">SUM(FB54:FB57)</f>
        <v>0</v>
      </c>
      <c r="FM58" s="32">
        <f>SUM(FM54:FM57)</f>
        <v>0</v>
      </c>
      <c r="FO58" s="29">
        <f>SUM(FO54:FO57)</f>
        <v>220</v>
      </c>
      <c r="FP58" s="10">
        <f t="shared" ref="FP58" si="1052">SUM(FP54:FP57)</f>
        <v>202</v>
      </c>
      <c r="FU58" s="28" t="s">
        <v>45</v>
      </c>
      <c r="FV58" s="10">
        <f>SUM(FV54:FV57)</f>
        <v>0</v>
      </c>
      <c r="FW58" s="10">
        <f t="shared" ref="FW58:FY58" si="1053">SUM(FW54:FW57)</f>
        <v>0</v>
      </c>
      <c r="FX58" s="10">
        <f t="shared" si="1053"/>
        <v>0</v>
      </c>
      <c r="FY58" s="10">
        <f t="shared" si="1053"/>
        <v>0</v>
      </c>
      <c r="GA58" s="10">
        <f t="shared" ref="GA58" si="1054">SUM(GA54:GA57)</f>
        <v>0</v>
      </c>
      <c r="GL58" s="32">
        <f>SUM(GL54:GL57)</f>
        <v>0</v>
      </c>
      <c r="GN58" s="29">
        <f>SUM(GN54:GN57)</f>
        <v>220</v>
      </c>
      <c r="GO58" s="10">
        <f t="shared" ref="GO58" si="1055">SUM(GO54:GO57)</f>
        <v>202</v>
      </c>
      <c r="GT58" s="28" t="s">
        <v>45</v>
      </c>
      <c r="GU58" s="10">
        <f>SUM(GU54:GU57)</f>
        <v>0</v>
      </c>
      <c r="GV58" s="10">
        <f t="shared" ref="GV58:GX58" si="1056">SUM(GV54:GV57)</f>
        <v>0</v>
      </c>
      <c r="GW58" s="10">
        <f t="shared" si="1056"/>
        <v>0</v>
      </c>
      <c r="GX58" s="10">
        <f t="shared" si="1056"/>
        <v>0</v>
      </c>
      <c r="GZ58" s="10">
        <f t="shared" ref="GZ58" si="1057">SUM(GZ54:GZ57)</f>
        <v>0</v>
      </c>
      <c r="HK58" s="32">
        <f>SUM(HK54:HK57)</f>
        <v>0</v>
      </c>
      <c r="HM58" s="29">
        <f>SUM(HM54:HM57)</f>
        <v>220</v>
      </c>
      <c r="HN58" s="10">
        <f t="shared" ref="HN58" si="1058">SUM(HN54:HN57)</f>
        <v>202</v>
      </c>
      <c r="HS58" s="28" t="s">
        <v>45</v>
      </c>
      <c r="HT58" s="10">
        <f>SUM(HT54:HT57)</f>
        <v>0</v>
      </c>
      <c r="HU58" s="10">
        <f t="shared" ref="HU58:HW58" si="1059">SUM(HU54:HU57)</f>
        <v>0</v>
      </c>
      <c r="HV58" s="10">
        <f t="shared" si="1059"/>
        <v>0</v>
      </c>
      <c r="HW58" s="10">
        <f t="shared" si="1059"/>
        <v>0</v>
      </c>
      <c r="HY58" s="10">
        <f t="shared" ref="HY58" si="1060">SUM(HY54:HY57)</f>
        <v>0</v>
      </c>
      <c r="IJ58" s="32">
        <f>SUM(IJ54:IJ57)</f>
        <v>0</v>
      </c>
      <c r="IL58" s="29">
        <f>SUM(IL54:IL57)</f>
        <v>220</v>
      </c>
      <c r="IM58" s="10">
        <f t="shared" ref="IM58" si="1061">SUM(IM54:IM57)</f>
        <v>202</v>
      </c>
      <c r="IR58" s="28" t="s">
        <v>45</v>
      </c>
      <c r="IS58" s="10">
        <f>SUM(IS54:IS57)</f>
        <v>0</v>
      </c>
      <c r="IT58" s="10">
        <f t="shared" ref="IT58:IV58" si="1062">SUM(IT54:IT57)</f>
        <v>0</v>
      </c>
      <c r="IU58" s="10">
        <f t="shared" si="1062"/>
        <v>0</v>
      </c>
      <c r="IV58" s="10">
        <f t="shared" si="1062"/>
        <v>0</v>
      </c>
      <c r="IX58" s="10">
        <f t="shared" ref="IX58" si="1063">SUM(IX54:IX57)</f>
        <v>0</v>
      </c>
      <c r="JI58" s="32">
        <f>SUM(JI54:JI57)</f>
        <v>0</v>
      </c>
      <c r="JK58" s="29">
        <f>SUM(JK54:JK57)</f>
        <v>220</v>
      </c>
      <c r="JL58" s="10">
        <f t="shared" ref="JL58" si="1064">SUM(JL54:JL57)</f>
        <v>202</v>
      </c>
      <c r="JQ58" s="28" t="s">
        <v>45</v>
      </c>
      <c r="JR58" s="10">
        <f>SUM(JR54:JR57)</f>
        <v>0</v>
      </c>
      <c r="JS58" s="10">
        <f t="shared" ref="JS58:JU58" si="1065">SUM(JS54:JS57)</f>
        <v>0</v>
      </c>
      <c r="JT58" s="10">
        <f t="shared" si="1065"/>
        <v>0</v>
      </c>
      <c r="JU58" s="10">
        <f t="shared" si="1065"/>
        <v>0</v>
      </c>
      <c r="JW58" s="10">
        <f t="shared" ref="JW58" si="1066">SUM(JW54:JW57)</f>
        <v>0</v>
      </c>
      <c r="KH58" s="32">
        <f>SUM(KH54:KH57)</f>
        <v>0</v>
      </c>
      <c r="KJ58" s="29">
        <f>SUM(KJ54:KJ57)</f>
        <v>220</v>
      </c>
      <c r="KK58" s="10">
        <f t="shared" ref="KK58" si="1067">SUM(KK54:KK57)</f>
        <v>202</v>
      </c>
    </row>
    <row r="59" spans="1:299" ht="14" x14ac:dyDescent="0.35">
      <c r="A59" s="17" t="s">
        <v>114</v>
      </c>
      <c r="B59" s="2" t="s">
        <v>95</v>
      </c>
      <c r="C59" s="19">
        <f>$B$4-F59-H59-J59</f>
        <v>744</v>
      </c>
      <c r="D59" s="19">
        <f t="shared" ref="D59:D72" si="1068">$B$4-E59-F59-H59-J59</f>
        <v>88.029999999999973</v>
      </c>
      <c r="E59" s="2">
        <v>655.97</v>
      </c>
      <c r="F59" s="2">
        <v>0</v>
      </c>
      <c r="G59" s="110">
        <f>F59/$B$4</f>
        <v>0</v>
      </c>
      <c r="H59" s="2">
        <v>0</v>
      </c>
      <c r="I59" s="110">
        <f>H59/$B$4</f>
        <v>0</v>
      </c>
      <c r="J59" s="2">
        <v>0</v>
      </c>
      <c r="K59" s="110">
        <f>J59/$B$4</f>
        <v>0</v>
      </c>
      <c r="L59" s="2">
        <v>0</v>
      </c>
      <c r="M59" s="110">
        <f>C59/$B$4</f>
        <v>1</v>
      </c>
      <c r="N59" s="110">
        <f t="shared" si="967"/>
        <v>1</v>
      </c>
      <c r="O59" s="124">
        <f>IF((AND(D59=0,F59=0)),0,(F59+L59)/(D59+F59+L59))</f>
        <v>0</v>
      </c>
      <c r="P59" s="110">
        <f>T59/($B$4*V59)</f>
        <v>0.11829419354838709</v>
      </c>
      <c r="Q59" s="110">
        <f>L59/$B$4</f>
        <v>0</v>
      </c>
      <c r="R59" s="9">
        <v>0</v>
      </c>
      <c r="S59" s="9">
        <f>SUM(D59,E59,F59,H59,J59)</f>
        <v>744</v>
      </c>
      <c r="T59" s="46">
        <v>2200.2719999999999</v>
      </c>
      <c r="U59" s="2">
        <v>25</v>
      </c>
      <c r="V59" s="2">
        <v>25</v>
      </c>
      <c r="W59" s="2">
        <v>25</v>
      </c>
      <c r="X59" s="63">
        <f>SUM(G59,I59,K59,N59,Q59)</f>
        <v>1</v>
      </c>
      <c r="Z59" s="17" t="s">
        <v>114</v>
      </c>
      <c r="AA59" s="2" t="s">
        <v>95</v>
      </c>
      <c r="AB59" s="19">
        <f t="shared" si="968"/>
        <v>716.15</v>
      </c>
      <c r="AC59" s="19">
        <f t="shared" ref="AC59:AC70" si="1069">$AA$4-AD59-AE59-AG59-AI59</f>
        <v>467.15</v>
      </c>
      <c r="AD59" s="19">
        <v>249</v>
      </c>
      <c r="AE59" s="2">
        <v>15.85</v>
      </c>
      <c r="AF59" s="110">
        <f t="shared" si="970"/>
        <v>2.1303763440860216E-2</v>
      </c>
      <c r="AG59" s="2">
        <v>12</v>
      </c>
      <c r="AH59" s="110">
        <f t="shared" si="970"/>
        <v>1.6129032258064516E-2</v>
      </c>
      <c r="AI59" s="2">
        <v>0</v>
      </c>
      <c r="AJ59" s="110">
        <f t="shared" si="970"/>
        <v>0</v>
      </c>
      <c r="AK59" s="2">
        <v>0</v>
      </c>
      <c r="AL59" s="110">
        <f t="shared" ref="AL59:AL72" si="1070">AB59/$AA$4</f>
        <v>0.96256720430107523</v>
      </c>
      <c r="AM59" s="110">
        <f t="shared" ref="AM59:AM72" si="1071">(AB59-AK59)/$AA$4</f>
        <v>0.96256720430107523</v>
      </c>
      <c r="AN59" s="124">
        <f t="shared" ref="AN59:AN72" si="1072">IF((AND(AC59=0,AE59=0)),0,(AE59+AK59)/(AC59+AE59+AK59))</f>
        <v>3.2815734989648029E-2</v>
      </c>
      <c r="AO59" s="110">
        <f t="shared" ref="AO59:AO72" si="1073">AS59/($AA$4*AU59)</f>
        <v>0.60456198924731175</v>
      </c>
      <c r="AP59" s="110">
        <f t="shared" ref="AP59:AP72" si="1074">AK59/$AA$4</f>
        <v>0</v>
      </c>
      <c r="AQ59" s="2">
        <v>1</v>
      </c>
      <c r="AR59" s="9">
        <f t="shared" si="416"/>
        <v>744</v>
      </c>
      <c r="AS59" s="22">
        <v>11244.852999999999</v>
      </c>
      <c r="AT59" s="2">
        <v>25</v>
      </c>
      <c r="AU59" s="2">
        <v>25</v>
      </c>
      <c r="AV59" s="2">
        <v>25</v>
      </c>
      <c r="AW59" s="63">
        <f>SUM(AF59,AH59,AJ59,AM59,AP59)</f>
        <v>1</v>
      </c>
      <c r="AY59" s="17" t="s">
        <v>114</v>
      </c>
      <c r="AZ59" s="2" t="s">
        <v>95</v>
      </c>
      <c r="BA59" s="2">
        <f t="shared" ref="BA59:BA72" si="1075">$AZ$4-BD59-BF59-BH59</f>
        <v>713.13</v>
      </c>
      <c r="BB59" s="2">
        <f t="shared" ref="BB59:BB72" si="1076">$AZ$4-BC59-BD59-BF59-BH59</f>
        <v>374.17</v>
      </c>
      <c r="BC59" s="2">
        <f>'[43]UNIT DATA'!L2</f>
        <v>338.96</v>
      </c>
      <c r="BD59" s="2">
        <f>'[43]UNIT DATA'!M2</f>
        <v>6.87</v>
      </c>
      <c r="BE59" s="110">
        <f>BD59/$AZ$4</f>
        <v>9.541666666666667E-3</v>
      </c>
      <c r="BF59" s="2">
        <f>'[43]UNIT DATA'!$N2</f>
        <v>0</v>
      </c>
      <c r="BG59" s="110">
        <f>BF59/$AZ$4</f>
        <v>0</v>
      </c>
      <c r="BH59" s="2">
        <f>'[43]UNIT DATA'!$O2</f>
        <v>0</v>
      </c>
      <c r="BI59" s="110">
        <f>BH59/$AZ$4</f>
        <v>0</v>
      </c>
      <c r="BJ59" s="2">
        <f>'[43]UNIT DATA'!$P2</f>
        <v>0</v>
      </c>
      <c r="BK59" s="110">
        <f>BA59/$AZ$4</f>
        <v>0.99045833333333333</v>
      </c>
      <c r="BL59" s="110">
        <f>(BA59-BJ59)/$AZ$4</f>
        <v>0.99045833333333333</v>
      </c>
      <c r="BM59" s="124">
        <f>IF((AND(BB59=0,BD59=0)),0,(BD59+BJ59)/(BB59+BD59+BJ59))</f>
        <v>1.8029603191266008E-2</v>
      </c>
      <c r="BN59" s="110">
        <f>BR59/($AZ$4*BT59)</f>
        <v>0.49469277777777776</v>
      </c>
      <c r="BO59" s="110">
        <f>BJ59/$AZ$4</f>
        <v>0</v>
      </c>
      <c r="BP59" s="2">
        <f>'[43]UNIT DATA'!Q2</f>
        <v>2</v>
      </c>
      <c r="BQ59" s="9">
        <f t="shared" si="422"/>
        <v>720</v>
      </c>
      <c r="BR59" s="44">
        <f>'[43]UNIT DATA'!$F2</f>
        <v>8904.4699999999993</v>
      </c>
      <c r="BS59" s="2">
        <v>25</v>
      </c>
      <c r="BT59" s="2">
        <v>25</v>
      </c>
      <c r="BU59" s="2">
        <f>'[43]UNIT DATA'!$E2</f>
        <v>25</v>
      </c>
      <c r="BV59" s="63">
        <f>SUM(BE59,BG59,BI59,BL59,BO59)</f>
        <v>1</v>
      </c>
      <c r="BX59" s="17" t="s">
        <v>114</v>
      </c>
      <c r="BY59" s="2" t="s">
        <v>95</v>
      </c>
      <c r="BZ59" s="2">
        <f>$BY$4-CC59-CE59-CG59</f>
        <v>387.1</v>
      </c>
      <c r="CA59" s="2">
        <f>$BY$4-CB59-CC59-CE59-CG59</f>
        <v>260.51</v>
      </c>
      <c r="CB59" s="2">
        <f>'[44]UNIT DATA'!L2</f>
        <v>126.59</v>
      </c>
      <c r="CC59" s="2">
        <f>'[44]UNIT DATA'!M2</f>
        <v>356.9</v>
      </c>
      <c r="CD59" s="110">
        <f>CC59/$BY$4</f>
        <v>0.47970430107526879</v>
      </c>
      <c r="CE59" s="2">
        <f>'[44]UNIT DATA'!$N2</f>
        <v>0</v>
      </c>
      <c r="CF59" s="110">
        <f>CE59/$BY$4</f>
        <v>0</v>
      </c>
      <c r="CG59" s="2">
        <f>'[44]UNIT DATA'!$O2</f>
        <v>0</v>
      </c>
      <c r="CH59" s="110">
        <f>CG59/$BY$4</f>
        <v>0</v>
      </c>
      <c r="CI59" s="2">
        <f>'[44]UNIT DATA'!$P2</f>
        <v>0</v>
      </c>
      <c r="CJ59" s="110">
        <f>BZ59/$BY$4</f>
        <v>0.52029569892473126</v>
      </c>
      <c r="CK59" s="110">
        <f>(BZ59-CI59)/$BY$4</f>
        <v>0.52029569892473126</v>
      </c>
      <c r="CL59" s="124">
        <f>IF((AND(CA59=0,CC59=0)),0,(CC59+CI59)/(CA59+CC59+CI59))</f>
        <v>0.57805996015613614</v>
      </c>
      <c r="CM59" s="110">
        <f>CQ59/($BY$4*CS59)</f>
        <v>0.32194790322580646</v>
      </c>
      <c r="CN59" s="110">
        <f>CI59/$BY$4</f>
        <v>0</v>
      </c>
      <c r="CO59" s="2">
        <f>'[44]UNIT DATA'!$Q2</f>
        <v>1</v>
      </c>
      <c r="CP59" s="9">
        <f t="shared" si="432"/>
        <v>744</v>
      </c>
      <c r="CQ59" s="2">
        <f>'[44]UNIT DATA'!$F2</f>
        <v>5988.2309999999998</v>
      </c>
      <c r="CR59" s="2">
        <v>25</v>
      </c>
      <c r="CS59" s="2">
        <v>25</v>
      </c>
      <c r="CT59" s="2">
        <f>'[44]UNIT DATA'!$E2</f>
        <v>25</v>
      </c>
      <c r="CU59" s="63">
        <f>SUM(CD59,CF59,CH59,CK59,CN59)</f>
        <v>1</v>
      </c>
      <c r="CW59" s="17" t="s">
        <v>114</v>
      </c>
      <c r="CX59" s="2" t="s">
        <v>95</v>
      </c>
      <c r="CY59" s="2">
        <f>$CX$4-DB59-DD59-DF59</f>
        <v>0</v>
      </c>
      <c r="CZ59" s="2">
        <f>$CX$4-DA59-DB59-DD59-DF59</f>
        <v>0</v>
      </c>
      <c r="DA59" s="2">
        <f>'[52]UNIT DATA'!L2</f>
        <v>0</v>
      </c>
      <c r="DB59" s="2">
        <f>'[52]UNIT DATA'!M2</f>
        <v>720</v>
      </c>
      <c r="DC59" s="2">
        <f t="shared" si="45"/>
        <v>100</v>
      </c>
      <c r="DD59" s="19">
        <f>'[52]UNIT DATA'!$N2</f>
        <v>0</v>
      </c>
      <c r="DE59" s="2">
        <f t="shared" si="46"/>
        <v>0</v>
      </c>
      <c r="DF59" s="19">
        <f>'[52]UNIT DATA'!$O2</f>
        <v>0</v>
      </c>
      <c r="DG59" s="2">
        <f t="shared" si="47"/>
        <v>0</v>
      </c>
      <c r="DH59" s="2">
        <f>'[52]UNIT DATA'!$P2</f>
        <v>0</v>
      </c>
      <c r="DI59" s="2">
        <f t="shared" si="48"/>
        <v>0</v>
      </c>
      <c r="DJ59" s="2">
        <f t="shared" si="49"/>
        <v>0</v>
      </c>
      <c r="DK59" s="128">
        <f t="shared" si="50"/>
        <v>100</v>
      </c>
      <c r="DL59" s="2">
        <f t="shared" si="51"/>
        <v>0</v>
      </c>
      <c r="DM59" s="110">
        <f>DH59/$CX$4</f>
        <v>0</v>
      </c>
      <c r="DN59" s="2">
        <f>'[52]UNIT DATA'!$Q2</f>
        <v>0</v>
      </c>
      <c r="DO59" s="9">
        <f t="shared" si="437"/>
        <v>720</v>
      </c>
      <c r="DP59" s="2">
        <f>'[52]UNIT DATA'!$F2</f>
        <v>0</v>
      </c>
      <c r="DQ59" s="2">
        <v>25</v>
      </c>
      <c r="DR59" s="2">
        <v>25</v>
      </c>
      <c r="DS59" s="2">
        <f>'[52]UNIT DATA'!$E2</f>
        <v>25</v>
      </c>
      <c r="DT59" s="63">
        <f>SUM(DC59,DE59,DG59,DJ59,DM59)</f>
        <v>100</v>
      </c>
      <c r="DV59" s="17" t="s">
        <v>114</v>
      </c>
      <c r="DW59" s="2" t="s">
        <v>95</v>
      </c>
      <c r="EN59" s="9">
        <f t="shared" si="439"/>
        <v>0</v>
      </c>
      <c r="EP59" s="2">
        <v>25</v>
      </c>
      <c r="EQ59" s="2">
        <v>25</v>
      </c>
      <c r="ES59" s="63">
        <f>SUM(EB59,ED59,EF59,EI59,EL59)</f>
        <v>0</v>
      </c>
      <c r="EU59" s="17" t="s">
        <v>114</v>
      </c>
      <c r="EV59" s="2" t="s">
        <v>95</v>
      </c>
      <c r="FM59" s="9">
        <f t="shared" si="441"/>
        <v>0</v>
      </c>
      <c r="FO59" s="2">
        <v>25</v>
      </c>
      <c r="FP59" s="2">
        <v>25</v>
      </c>
      <c r="FR59" s="63">
        <f>SUM(FA59,FC59,FE59,FH59,FK59)</f>
        <v>0</v>
      </c>
      <c r="FT59" s="17" t="s">
        <v>114</v>
      </c>
      <c r="FU59" s="2" t="s">
        <v>95</v>
      </c>
      <c r="GL59" s="9">
        <f t="shared" si="443"/>
        <v>0</v>
      </c>
      <c r="GN59" s="2">
        <v>25</v>
      </c>
      <c r="GO59" s="2">
        <v>25</v>
      </c>
      <c r="GQ59" s="63">
        <f>SUM(FZ59,GB59,GD59,GG59,GJ59)</f>
        <v>0</v>
      </c>
      <c r="GS59" s="17" t="s">
        <v>114</v>
      </c>
      <c r="GT59" s="2" t="s">
        <v>95</v>
      </c>
      <c r="HK59" s="9">
        <f t="shared" si="445"/>
        <v>0</v>
      </c>
      <c r="HM59" s="2">
        <v>25</v>
      </c>
      <c r="HN59" s="2">
        <v>25</v>
      </c>
      <c r="HP59" s="63">
        <f>SUM(GY59,HA59,HC59,HF59,HI59)</f>
        <v>0</v>
      </c>
      <c r="HR59" s="17" t="s">
        <v>114</v>
      </c>
      <c r="HS59" s="2" t="s">
        <v>95</v>
      </c>
      <c r="IJ59" s="9">
        <f t="shared" ref="IJ59:IJ72" si="1077">SUM(HU59,HV59,HW59,HY59,IA59)</f>
        <v>0</v>
      </c>
      <c r="IL59" s="2">
        <v>25</v>
      </c>
      <c r="IM59" s="2">
        <v>25</v>
      </c>
      <c r="IO59" s="63">
        <f>SUM(HX59,HZ59,IB59,IE59,IH59)</f>
        <v>0</v>
      </c>
      <c r="IQ59" s="17" t="s">
        <v>114</v>
      </c>
      <c r="IR59" s="2" t="s">
        <v>95</v>
      </c>
      <c r="JI59" s="9">
        <f t="shared" ref="JI59:JI72" si="1078">SUM(IT59,IU59,IV59,IX59,IZ59)</f>
        <v>0</v>
      </c>
      <c r="JK59" s="2">
        <v>25</v>
      </c>
      <c r="JL59" s="2">
        <v>25</v>
      </c>
      <c r="JN59" s="63">
        <f>SUM(IW59,IY59,JA59,JD59,JG59)</f>
        <v>0</v>
      </c>
      <c r="JP59" s="17" t="s">
        <v>114</v>
      </c>
      <c r="JQ59" s="2" t="s">
        <v>95</v>
      </c>
      <c r="KH59" s="9">
        <f t="shared" ref="KH59:KH72" si="1079">SUM(JS59,JT59,JU59,JW59,JY59)</f>
        <v>0</v>
      </c>
      <c r="KJ59" s="2">
        <v>25</v>
      </c>
      <c r="KK59" s="2">
        <v>25</v>
      </c>
      <c r="KM59" s="63">
        <f>SUM(JV59,JX59,JZ59,KC59,KF59)</f>
        <v>0</v>
      </c>
    </row>
    <row r="60" spans="1:299" ht="14" x14ac:dyDescent="0.35">
      <c r="B60" s="2" t="s">
        <v>96</v>
      </c>
      <c r="C60" s="19">
        <f t="shared" ref="C60:C66" si="1080">$B$4-F60-H60-J60</f>
        <v>568.87</v>
      </c>
      <c r="D60" s="19">
        <f t="shared" si="1068"/>
        <v>361.93999999999994</v>
      </c>
      <c r="E60" s="2">
        <v>206.93</v>
      </c>
      <c r="F60" s="2">
        <v>175.13</v>
      </c>
      <c r="G60" s="110">
        <f t="shared" ref="G60:K72" si="1081">F60/$B$4</f>
        <v>0.23538978494623655</v>
      </c>
      <c r="H60" s="2">
        <v>0</v>
      </c>
      <c r="I60" s="110">
        <f t="shared" si="1081"/>
        <v>0</v>
      </c>
      <c r="J60" s="2">
        <v>0</v>
      </c>
      <c r="K60" s="110">
        <f t="shared" si="1081"/>
        <v>0</v>
      </c>
      <c r="L60" s="2">
        <v>0</v>
      </c>
      <c r="M60" s="110">
        <f>C60/$B$4</f>
        <v>0.76461021505376348</v>
      </c>
      <c r="N60" s="110">
        <f t="shared" si="967"/>
        <v>0.76461021505376348</v>
      </c>
      <c r="O60" s="124">
        <f t="shared" ref="O60:O72" si="1082">IF((AND(D60=0,F60=0)),0,(F60+L60)/(D60+F60+L60))</f>
        <v>0.32608412311244345</v>
      </c>
      <c r="P60" s="110">
        <f t="shared" ref="P60:P72" si="1083">T60/($B$4*V60)</f>
        <v>0.49376940860215057</v>
      </c>
      <c r="Q60" s="110">
        <f t="shared" ref="Q60:Q61" si="1084">L60/$B$4</f>
        <v>0</v>
      </c>
      <c r="R60" s="9">
        <v>0</v>
      </c>
      <c r="S60" s="9">
        <f t="shared" ref="S60:S72" si="1085">SUM(D60,E60,F60,H60,J60)</f>
        <v>743.99999999999989</v>
      </c>
      <c r="T60" s="46">
        <v>9184.1110000000008</v>
      </c>
      <c r="U60" s="2">
        <v>25</v>
      </c>
      <c r="V60" s="2">
        <v>25</v>
      </c>
      <c r="W60" s="2">
        <v>25</v>
      </c>
      <c r="X60" s="63">
        <f t="shared" ref="X60:X72" si="1086">SUM(G60,I60,K60,N60,Q60)</f>
        <v>1</v>
      </c>
      <c r="AA60" s="2" t="s">
        <v>96</v>
      </c>
      <c r="AB60" s="19">
        <f t="shared" si="968"/>
        <v>730.52</v>
      </c>
      <c r="AC60" s="19">
        <f t="shared" si="1069"/>
        <v>451.25</v>
      </c>
      <c r="AD60" s="2">
        <v>279.27</v>
      </c>
      <c r="AE60" s="2">
        <v>1.48</v>
      </c>
      <c r="AF60" s="110">
        <f t="shared" si="970"/>
        <v>1.9892473118279571E-3</v>
      </c>
      <c r="AG60" s="2">
        <v>12</v>
      </c>
      <c r="AH60" s="110">
        <f t="shared" si="970"/>
        <v>1.6129032258064516E-2</v>
      </c>
      <c r="AI60" s="2">
        <v>0</v>
      </c>
      <c r="AJ60" s="110">
        <f t="shared" si="970"/>
        <v>0</v>
      </c>
      <c r="AK60" s="2">
        <v>0</v>
      </c>
      <c r="AL60" s="110">
        <f t="shared" si="1070"/>
        <v>0.98188172043010746</v>
      </c>
      <c r="AM60" s="110">
        <f t="shared" si="1071"/>
        <v>0.98188172043010746</v>
      </c>
      <c r="AN60" s="124">
        <f t="shared" si="1072"/>
        <v>3.2690566121087623E-3</v>
      </c>
      <c r="AO60" s="110">
        <f t="shared" si="1073"/>
        <v>0.61524526881720432</v>
      </c>
      <c r="AP60" s="110">
        <f t="shared" si="1074"/>
        <v>0</v>
      </c>
      <c r="AQ60" s="2">
        <v>1</v>
      </c>
      <c r="AR60" s="9">
        <f t="shared" si="416"/>
        <v>744</v>
      </c>
      <c r="AS60" s="22">
        <v>11443.562</v>
      </c>
      <c r="AT60" s="2">
        <v>25</v>
      </c>
      <c r="AU60" s="2">
        <v>25</v>
      </c>
      <c r="AV60" s="2">
        <v>25</v>
      </c>
      <c r="AW60" s="63">
        <f t="shared" ref="AW60:AW72" si="1087">SUM(AF60,AH60,AJ60,AM60,AP60)</f>
        <v>0.99999999999999989</v>
      </c>
      <c r="AZ60" s="2" t="s">
        <v>96</v>
      </c>
      <c r="BA60" s="2">
        <f t="shared" si="1075"/>
        <v>704.3</v>
      </c>
      <c r="BB60" s="2">
        <f t="shared" si="1076"/>
        <v>336.15000000000003</v>
      </c>
      <c r="BC60" s="2">
        <f>'[43]UNIT DATA'!L3</f>
        <v>368.15</v>
      </c>
      <c r="BD60" s="2">
        <f>'[43]UNIT DATA'!M3</f>
        <v>15.7</v>
      </c>
      <c r="BE60" s="110">
        <f t="shared" ref="BE60:BE72" si="1088">BD60/$AZ$4</f>
        <v>2.1805555555555554E-2</v>
      </c>
      <c r="BF60" s="2">
        <f>'[43]UNIT DATA'!$N3</f>
        <v>0</v>
      </c>
      <c r="BG60" s="110">
        <f t="shared" ref="BG60:BG72" si="1089">BF60/$AZ$4</f>
        <v>0</v>
      </c>
      <c r="BH60" s="2">
        <f>'[43]UNIT DATA'!$O3</f>
        <v>0</v>
      </c>
      <c r="BI60" s="110">
        <f t="shared" ref="BI60:BI72" si="1090">BH60/$AZ$4</f>
        <v>0</v>
      </c>
      <c r="BJ60" s="2">
        <f>'[43]UNIT DATA'!$P3</f>
        <v>0</v>
      </c>
      <c r="BK60" s="110">
        <f>BA60/$AZ$4</f>
        <v>0.97819444444444437</v>
      </c>
      <c r="BL60" s="110">
        <f>(BA60-BJ60)/$AZ$4</f>
        <v>0.97819444444444437</v>
      </c>
      <c r="BM60" s="124">
        <f t="shared" ref="BM60:BM68" si="1091">IF((AND(BB60=0,BD60=0)),0,(BD60+BJ60)/(BB60+BD60+BJ60))</f>
        <v>4.4621287480460417E-2</v>
      </c>
      <c r="BN60" s="110">
        <f>BR60/($AZ$4*BT60)</f>
        <v>0.47230499999999997</v>
      </c>
      <c r="BO60" s="110">
        <f>BJ60/$AZ$4</f>
        <v>0</v>
      </c>
      <c r="BP60" s="2">
        <f>'[43]UNIT DATA'!Q3</f>
        <v>2</v>
      </c>
      <c r="BQ60" s="9">
        <f t="shared" si="422"/>
        <v>720</v>
      </c>
      <c r="BR60" s="44">
        <f>'[43]UNIT DATA'!$F3</f>
        <v>8501.49</v>
      </c>
      <c r="BS60" s="2">
        <v>25</v>
      </c>
      <c r="BT60" s="2">
        <v>25</v>
      </c>
      <c r="BU60" s="2">
        <f>'[43]UNIT DATA'!$E3</f>
        <v>25</v>
      </c>
      <c r="BV60" s="63">
        <f t="shared" ref="BV60:BV72" si="1092">SUM(BE60,BG60,BI60,BL60,BO60)</f>
        <v>0.99999999999999989</v>
      </c>
      <c r="BY60" s="2" t="s">
        <v>96</v>
      </c>
      <c r="BZ60" s="2">
        <f t="shared" ref="BZ60:BZ68" si="1093">$BY$4-CC60-CE60-CG60</f>
        <v>677.72</v>
      </c>
      <c r="CA60" s="2">
        <f t="shared" ref="CA60:CA68" si="1094">$BY$4-CB60-CC60-CE60-CG60</f>
        <v>208.98999999999998</v>
      </c>
      <c r="CB60" s="2">
        <f>'[44]UNIT DATA'!L3</f>
        <v>468.73</v>
      </c>
      <c r="CC60" s="2">
        <f>'[44]UNIT DATA'!M3</f>
        <v>66.28</v>
      </c>
      <c r="CD60" s="110">
        <f t="shared" ref="CD60:CH72" si="1095">CC60/$BY$4</f>
        <v>8.9086021505376339E-2</v>
      </c>
      <c r="CE60" s="2">
        <f>'[44]UNIT DATA'!$N3</f>
        <v>0</v>
      </c>
      <c r="CF60" s="110">
        <f t="shared" si="1095"/>
        <v>0</v>
      </c>
      <c r="CG60" s="2">
        <f>'[44]UNIT DATA'!$O3</f>
        <v>0</v>
      </c>
      <c r="CH60" s="110">
        <f t="shared" si="1095"/>
        <v>0</v>
      </c>
      <c r="CI60" s="2">
        <f>'[44]UNIT DATA'!$P3</f>
        <v>0</v>
      </c>
      <c r="CJ60" s="110">
        <f t="shared" ref="CJ60:CJ64" si="1096">BZ60/$BY$4</f>
        <v>0.91091397849462374</v>
      </c>
      <c r="CK60" s="110">
        <f t="shared" ref="CK60:CK64" si="1097">(BZ60-CI60)/$BY$4</f>
        <v>0.91091397849462374</v>
      </c>
      <c r="CL60" s="124">
        <f t="shared" ref="CL60:CL64" si="1098">IF((AND(CA60=0,CC60=0)),0,(CC60+CI60)/(CA60+CC60+CI60))</f>
        <v>0.24078177789079813</v>
      </c>
      <c r="CM60" s="110">
        <f t="shared" ref="CM60:CM64" si="1099">CQ60/($BY$4*CS60)</f>
        <v>0.26430376344086021</v>
      </c>
      <c r="CN60" s="110">
        <f t="shared" ref="CN60:CN64" si="1100">CI60/$BY$4</f>
        <v>0</v>
      </c>
      <c r="CO60" s="2">
        <f>'[44]UNIT DATA'!$Q3</f>
        <v>1</v>
      </c>
      <c r="CP60" s="9">
        <f t="shared" si="432"/>
        <v>744</v>
      </c>
      <c r="CQ60" s="2">
        <f>'[44]UNIT DATA'!$F3</f>
        <v>4916.05</v>
      </c>
      <c r="CR60" s="2">
        <v>25</v>
      </c>
      <c r="CS60" s="2">
        <v>25</v>
      </c>
      <c r="CT60" s="2">
        <f>'[44]UNIT DATA'!$E3</f>
        <v>25</v>
      </c>
      <c r="CU60" s="63">
        <f t="shared" ref="CU60:CU72" si="1101">SUM(CD60,CF60,CH60,CK60,CN60)</f>
        <v>1</v>
      </c>
      <c r="CX60" s="2" t="s">
        <v>96</v>
      </c>
      <c r="CY60" s="2">
        <f t="shared" ref="CY60:CY64" si="1102">$CX$4-DB60-DD60-DF60</f>
        <v>719.83</v>
      </c>
      <c r="CZ60" s="2">
        <f t="shared" ref="CZ60:CZ64" si="1103">$CX$4-DA60-DB60-DD60-DF60</f>
        <v>17.109999999999971</v>
      </c>
      <c r="DA60" s="2">
        <f>'[52]UNIT DATA'!L3</f>
        <v>702.72</v>
      </c>
      <c r="DB60" s="2">
        <f>'[52]UNIT DATA'!M3</f>
        <v>0.17</v>
      </c>
      <c r="DC60" s="2">
        <f t="shared" si="45"/>
        <v>2.361111111111111E-2</v>
      </c>
      <c r="DD60" s="19">
        <f>'[52]UNIT DATA'!$N3</f>
        <v>0</v>
      </c>
      <c r="DE60" s="2">
        <f t="shared" si="46"/>
        <v>0</v>
      </c>
      <c r="DF60" s="19">
        <f>'[52]UNIT DATA'!$O3</f>
        <v>0</v>
      </c>
      <c r="DG60" s="2">
        <f t="shared" si="47"/>
        <v>0</v>
      </c>
      <c r="DH60" s="2">
        <f>'[52]UNIT DATA'!$P3</f>
        <v>0</v>
      </c>
      <c r="DI60" s="2">
        <f t="shared" si="48"/>
        <v>99.976388888888891</v>
      </c>
      <c r="DJ60" s="2">
        <f t="shared" si="49"/>
        <v>99.976388888888891</v>
      </c>
      <c r="DK60" s="128">
        <f t="shared" si="50"/>
        <v>0.98379629629629783</v>
      </c>
      <c r="DL60" s="2">
        <f t="shared" si="51"/>
        <v>2.0447388888888889</v>
      </c>
      <c r="DM60" s="110">
        <f t="shared" ref="DM60:DM64" si="1104">DH60/$CX$4</f>
        <v>0</v>
      </c>
      <c r="DN60" s="2">
        <f>'[52]UNIT DATA'!$Q3</f>
        <v>0</v>
      </c>
      <c r="DO60" s="9">
        <f t="shared" si="437"/>
        <v>720</v>
      </c>
      <c r="DP60" s="19">
        <f>'[52]UNIT DATA'!$F3</f>
        <v>368.053</v>
      </c>
      <c r="DQ60" s="2">
        <v>25</v>
      </c>
      <c r="DR60" s="2">
        <v>25</v>
      </c>
      <c r="DS60" s="2">
        <f>'[52]UNIT DATA'!$E3</f>
        <v>25</v>
      </c>
      <c r="DT60" s="63">
        <f t="shared" ref="DT60:DT72" si="1105">SUM(DC60,DE60,DG60,DJ60,DM60)</f>
        <v>100</v>
      </c>
      <c r="DW60" s="2" t="s">
        <v>96</v>
      </c>
      <c r="EN60" s="9">
        <f t="shared" si="439"/>
        <v>0</v>
      </c>
      <c r="EP60" s="2">
        <v>25</v>
      </c>
      <c r="EQ60" s="2">
        <v>25</v>
      </c>
      <c r="ES60" s="63">
        <f t="shared" ref="ES60:ES72" si="1106">SUM(EB60,ED60,EF60,EI60,EL60)</f>
        <v>0</v>
      </c>
      <c r="EV60" s="2" t="s">
        <v>96</v>
      </c>
      <c r="FM60" s="9">
        <f t="shared" si="441"/>
        <v>0</v>
      </c>
      <c r="FO60" s="2">
        <v>25</v>
      </c>
      <c r="FP60" s="2">
        <v>25</v>
      </c>
      <c r="FR60" s="63">
        <f t="shared" ref="FR60:FR72" si="1107">SUM(FA60,FC60,FE60,FH60,FK60)</f>
        <v>0</v>
      </c>
      <c r="FU60" s="2" t="s">
        <v>96</v>
      </c>
      <c r="GL60" s="9">
        <f t="shared" si="443"/>
        <v>0</v>
      </c>
      <c r="GN60" s="2">
        <v>25</v>
      </c>
      <c r="GO60" s="2">
        <v>25</v>
      </c>
      <c r="GQ60" s="63">
        <f t="shared" ref="GQ60:GQ72" si="1108">SUM(FZ60,GB60,GD60,GG60,GJ60)</f>
        <v>0</v>
      </c>
      <c r="GT60" s="2" t="s">
        <v>96</v>
      </c>
      <c r="HK60" s="9">
        <f t="shared" si="445"/>
        <v>0</v>
      </c>
      <c r="HM60" s="2">
        <v>25</v>
      </c>
      <c r="HN60" s="2">
        <v>25</v>
      </c>
      <c r="HP60" s="63">
        <f t="shared" ref="HP60:HP72" si="1109">SUM(GY60,HA60,HC60,HF60,HI60)</f>
        <v>0</v>
      </c>
      <c r="HS60" s="2" t="s">
        <v>96</v>
      </c>
      <c r="IJ60" s="9">
        <f t="shared" si="1077"/>
        <v>0</v>
      </c>
      <c r="IL60" s="2">
        <v>25</v>
      </c>
      <c r="IM60" s="2">
        <v>25</v>
      </c>
      <c r="IO60" s="63">
        <f t="shared" ref="IO60:IO64" si="1110">SUM(HX60,HZ60,IB60,IE60,IH60)</f>
        <v>0</v>
      </c>
      <c r="IR60" s="2" t="s">
        <v>96</v>
      </c>
      <c r="JI60" s="9">
        <f t="shared" si="1078"/>
        <v>0</v>
      </c>
      <c r="JK60" s="2">
        <v>25</v>
      </c>
      <c r="JL60" s="2">
        <v>25</v>
      </c>
      <c r="JN60" s="63">
        <f t="shared" ref="JN60:JN64" si="1111">SUM(IW60,IY60,JA60,JD60,JG60)</f>
        <v>0</v>
      </c>
      <c r="JQ60" s="2" t="s">
        <v>96</v>
      </c>
      <c r="KH60" s="9">
        <f t="shared" si="1079"/>
        <v>0</v>
      </c>
      <c r="KJ60" s="2">
        <v>25</v>
      </c>
      <c r="KK60" s="2">
        <v>25</v>
      </c>
      <c r="KM60" s="63">
        <f t="shared" ref="KM60:KM64" si="1112">SUM(JV60,JX60,JZ60,KC60,KF60)</f>
        <v>0</v>
      </c>
    </row>
    <row r="61" spans="1:299" ht="14" x14ac:dyDescent="0.35">
      <c r="B61" s="2" t="s">
        <v>97</v>
      </c>
      <c r="C61" s="19">
        <f>$B$4-F61-H61-J61</f>
        <v>568.86</v>
      </c>
      <c r="D61" s="19">
        <f t="shared" si="1068"/>
        <v>369.72</v>
      </c>
      <c r="E61" s="2">
        <v>199.14</v>
      </c>
      <c r="F61" s="2">
        <v>175.14</v>
      </c>
      <c r="G61" s="110">
        <f t="shared" si="1081"/>
        <v>0.23540322580645159</v>
      </c>
      <c r="H61" s="2">
        <v>0</v>
      </c>
      <c r="I61" s="110">
        <f t="shared" si="1081"/>
        <v>0</v>
      </c>
      <c r="J61" s="2">
        <v>0</v>
      </c>
      <c r="K61" s="110">
        <f t="shared" si="1081"/>
        <v>0</v>
      </c>
      <c r="L61" s="2">
        <v>0</v>
      </c>
      <c r="M61" s="110">
        <f t="shared" ref="M61:M64" si="1113">C61/$B$4</f>
        <v>0.76459677419354843</v>
      </c>
      <c r="N61" s="110">
        <f t="shared" si="967"/>
        <v>0.76459677419354843</v>
      </c>
      <c r="O61" s="124">
        <f t="shared" si="1082"/>
        <v>0.32144037000330355</v>
      </c>
      <c r="P61" s="110">
        <f t="shared" si="1083"/>
        <v>0.4790799462365592</v>
      </c>
      <c r="Q61" s="110">
        <f t="shared" si="1084"/>
        <v>0</v>
      </c>
      <c r="R61" s="9">
        <v>0</v>
      </c>
      <c r="S61" s="9">
        <f t="shared" si="1085"/>
        <v>744</v>
      </c>
      <c r="T61" s="44">
        <v>8910.8870000000006</v>
      </c>
      <c r="U61" s="2">
        <v>25</v>
      </c>
      <c r="V61" s="2">
        <v>25</v>
      </c>
      <c r="W61" s="2">
        <v>25</v>
      </c>
      <c r="X61" s="63">
        <f t="shared" si="1086"/>
        <v>1</v>
      </c>
      <c r="AA61" s="2" t="s">
        <v>97</v>
      </c>
      <c r="AB61" s="19">
        <f t="shared" si="968"/>
        <v>730.52</v>
      </c>
      <c r="AC61" s="19">
        <f t="shared" si="1069"/>
        <v>474.91999999999996</v>
      </c>
      <c r="AD61" s="19">
        <v>255.6</v>
      </c>
      <c r="AE61" s="2">
        <v>1.48</v>
      </c>
      <c r="AF61" s="110">
        <f t="shared" si="970"/>
        <v>1.9892473118279571E-3</v>
      </c>
      <c r="AG61" s="2">
        <v>12</v>
      </c>
      <c r="AH61" s="110">
        <f t="shared" si="970"/>
        <v>1.6129032258064516E-2</v>
      </c>
      <c r="AI61" s="2">
        <v>0</v>
      </c>
      <c r="AJ61" s="110">
        <f t="shared" si="970"/>
        <v>0</v>
      </c>
      <c r="AK61" s="2">
        <v>0</v>
      </c>
      <c r="AL61" s="110">
        <f t="shared" si="1070"/>
        <v>0.98188172043010746</v>
      </c>
      <c r="AM61" s="110">
        <f t="shared" si="1071"/>
        <v>0.98188172043010746</v>
      </c>
      <c r="AN61" s="124">
        <f t="shared" si="1072"/>
        <v>3.1066330814441645E-3</v>
      </c>
      <c r="AO61" s="110">
        <f t="shared" si="1073"/>
        <v>0.61094333333333339</v>
      </c>
      <c r="AP61" s="110">
        <f t="shared" si="1074"/>
        <v>0</v>
      </c>
      <c r="AQ61" s="2">
        <v>1</v>
      </c>
      <c r="AR61" s="9">
        <f t="shared" si="416"/>
        <v>744</v>
      </c>
      <c r="AS61" s="22">
        <v>11363.546</v>
      </c>
      <c r="AT61" s="2">
        <v>25</v>
      </c>
      <c r="AU61" s="2">
        <v>25</v>
      </c>
      <c r="AV61" s="2">
        <v>25</v>
      </c>
      <c r="AW61" s="63">
        <f t="shared" si="1087"/>
        <v>0.99999999999999989</v>
      </c>
      <c r="AZ61" s="2" t="s">
        <v>97</v>
      </c>
      <c r="BA61" s="2">
        <f t="shared" si="1075"/>
        <v>717.73</v>
      </c>
      <c r="BB61" s="2">
        <f t="shared" si="1076"/>
        <v>358.96</v>
      </c>
      <c r="BC61" s="2">
        <f>'[43]UNIT DATA'!L4</f>
        <v>358.77000000000004</v>
      </c>
      <c r="BD61" s="2">
        <f>'[43]UNIT DATA'!M4</f>
        <v>2.27</v>
      </c>
      <c r="BE61" s="110">
        <f t="shared" si="1088"/>
        <v>3.1527777777777778E-3</v>
      </c>
      <c r="BF61" s="2">
        <f>'[43]UNIT DATA'!$N4</f>
        <v>0</v>
      </c>
      <c r="BG61" s="110">
        <f t="shared" si="1089"/>
        <v>0</v>
      </c>
      <c r="BH61" s="2">
        <f>'[43]UNIT DATA'!$O4</f>
        <v>0</v>
      </c>
      <c r="BI61" s="110">
        <f t="shared" si="1090"/>
        <v>0</v>
      </c>
      <c r="BJ61" s="2">
        <f>'[43]UNIT DATA'!$P4</f>
        <v>0</v>
      </c>
      <c r="BK61" s="110">
        <f t="shared" ref="BK61:BK68" si="1114">BA61/$AZ$4</f>
        <v>0.99684722222222222</v>
      </c>
      <c r="BL61" s="110">
        <f t="shared" ref="BL61:BL68" si="1115">(BA61-BJ61)/$AZ$4</f>
        <v>0.99684722222222222</v>
      </c>
      <c r="BM61" s="124">
        <f t="shared" si="1091"/>
        <v>6.2840849320377609E-3</v>
      </c>
      <c r="BN61" s="110">
        <f t="shared" ref="BN61:BN68" si="1116">BR61/($AZ$4*BT61)</f>
        <v>0.47026333333333331</v>
      </c>
      <c r="BO61" s="110">
        <f t="shared" ref="BO61:BO68" si="1117">BJ61/$AZ$4</f>
        <v>0</v>
      </c>
      <c r="BP61" s="2">
        <f>'[43]UNIT DATA'!Q4</f>
        <v>1</v>
      </c>
      <c r="BQ61" s="9">
        <f t="shared" si="422"/>
        <v>720</v>
      </c>
      <c r="BR61" s="44">
        <f>'[43]UNIT DATA'!$F4</f>
        <v>8464.74</v>
      </c>
      <c r="BS61" s="2">
        <v>25</v>
      </c>
      <c r="BT61" s="2">
        <v>25</v>
      </c>
      <c r="BU61" s="2">
        <f>'[43]UNIT DATA'!$E4</f>
        <v>25</v>
      </c>
      <c r="BV61" s="63">
        <f t="shared" si="1092"/>
        <v>1</v>
      </c>
      <c r="BY61" s="2" t="s">
        <v>97</v>
      </c>
      <c r="BZ61" s="2">
        <f t="shared" si="1093"/>
        <v>678.62</v>
      </c>
      <c r="CA61" s="2">
        <f t="shared" si="1094"/>
        <v>213.51</v>
      </c>
      <c r="CB61" s="2">
        <f>'[44]UNIT DATA'!L4</f>
        <v>465.11</v>
      </c>
      <c r="CC61" s="2">
        <f>'[44]UNIT DATA'!M4</f>
        <v>65.38</v>
      </c>
      <c r="CD61" s="110">
        <f t="shared" si="1095"/>
        <v>8.7876344086021504E-2</v>
      </c>
      <c r="CE61" s="2">
        <f>'[44]UNIT DATA'!$N4</f>
        <v>0</v>
      </c>
      <c r="CF61" s="110">
        <f t="shared" si="1095"/>
        <v>0</v>
      </c>
      <c r="CG61" s="2">
        <f>'[44]UNIT DATA'!$O4</f>
        <v>0</v>
      </c>
      <c r="CH61" s="110">
        <f t="shared" si="1095"/>
        <v>0</v>
      </c>
      <c r="CI61" s="2">
        <f>'[44]UNIT DATA'!$P4</f>
        <v>0</v>
      </c>
      <c r="CJ61" s="110">
        <f t="shared" si="1096"/>
        <v>0.91212365591397848</v>
      </c>
      <c r="CK61" s="110">
        <f t="shared" si="1097"/>
        <v>0.91212365591397848</v>
      </c>
      <c r="CL61" s="124">
        <f t="shared" si="1098"/>
        <v>0.23442934490300835</v>
      </c>
      <c r="CM61" s="110">
        <f t="shared" si="1099"/>
        <v>0.26226295698924734</v>
      </c>
      <c r="CN61" s="110">
        <f t="shared" si="1100"/>
        <v>0</v>
      </c>
      <c r="CO61" s="2">
        <f>'[44]UNIT DATA'!$Q4</f>
        <v>1</v>
      </c>
      <c r="CP61" s="9">
        <f t="shared" si="432"/>
        <v>744</v>
      </c>
      <c r="CQ61" s="2">
        <f>'[44]UNIT DATA'!$F4</f>
        <v>4878.0910000000003</v>
      </c>
      <c r="CR61" s="2">
        <v>25</v>
      </c>
      <c r="CS61" s="2">
        <v>25</v>
      </c>
      <c r="CT61" s="2">
        <f>'[44]UNIT DATA'!$E4</f>
        <v>25</v>
      </c>
      <c r="CU61" s="63">
        <f t="shared" si="1101"/>
        <v>1</v>
      </c>
      <c r="CX61" s="2" t="s">
        <v>97</v>
      </c>
      <c r="CY61" s="2">
        <f t="shared" si="1102"/>
        <v>719.83</v>
      </c>
      <c r="CZ61" s="2">
        <f t="shared" si="1103"/>
        <v>17.910000000000039</v>
      </c>
      <c r="DA61" s="2">
        <f>'[52]UNIT DATA'!L4</f>
        <v>701.92</v>
      </c>
      <c r="DB61" s="2">
        <f>'[52]UNIT DATA'!M4</f>
        <v>0.17</v>
      </c>
      <c r="DC61" s="2">
        <f t="shared" si="45"/>
        <v>2.361111111111111E-2</v>
      </c>
      <c r="DD61" s="19">
        <f>'[52]UNIT DATA'!$N4</f>
        <v>0</v>
      </c>
      <c r="DE61" s="2">
        <f t="shared" si="46"/>
        <v>0</v>
      </c>
      <c r="DF61" s="19">
        <f>'[52]UNIT DATA'!$O4</f>
        <v>0</v>
      </c>
      <c r="DG61" s="2">
        <f t="shared" si="47"/>
        <v>0</v>
      </c>
      <c r="DH61" s="2">
        <f>'[52]UNIT DATA'!$P4</f>
        <v>0</v>
      </c>
      <c r="DI61" s="2">
        <f t="shared" si="48"/>
        <v>99.976388888888891</v>
      </c>
      <c r="DJ61" s="2">
        <f t="shared" si="49"/>
        <v>99.976388888888891</v>
      </c>
      <c r="DK61" s="128">
        <f t="shared" si="50"/>
        <v>0.94026548672566168</v>
      </c>
      <c r="DL61" s="2">
        <f t="shared" si="51"/>
        <v>2.1665055555555557</v>
      </c>
      <c r="DM61" s="110">
        <f t="shared" si="1104"/>
        <v>0</v>
      </c>
      <c r="DN61" s="2">
        <f>'[52]UNIT DATA'!$Q4</f>
        <v>0</v>
      </c>
      <c r="DO61" s="9">
        <f t="shared" si="437"/>
        <v>720</v>
      </c>
      <c r="DP61" s="19">
        <f>'[52]UNIT DATA'!$F4</f>
        <v>389.971</v>
      </c>
      <c r="DQ61" s="2">
        <v>25</v>
      </c>
      <c r="DR61" s="2">
        <v>25</v>
      </c>
      <c r="DS61" s="2">
        <f>'[52]UNIT DATA'!$E4</f>
        <v>25</v>
      </c>
      <c r="DT61" s="63">
        <f t="shared" si="1105"/>
        <v>100</v>
      </c>
      <c r="DW61" s="2" t="s">
        <v>97</v>
      </c>
      <c r="EN61" s="9">
        <f t="shared" si="439"/>
        <v>0</v>
      </c>
      <c r="EP61" s="2">
        <v>25</v>
      </c>
      <c r="EQ61" s="2">
        <v>25</v>
      </c>
      <c r="ES61" s="63">
        <f t="shared" si="1106"/>
        <v>0</v>
      </c>
      <c r="EV61" s="2" t="s">
        <v>97</v>
      </c>
      <c r="FM61" s="9">
        <f t="shared" si="441"/>
        <v>0</v>
      </c>
      <c r="FO61" s="2">
        <v>25</v>
      </c>
      <c r="FP61" s="2">
        <v>25</v>
      </c>
      <c r="FR61" s="63">
        <f t="shared" si="1107"/>
        <v>0</v>
      </c>
      <c r="FU61" s="2" t="s">
        <v>97</v>
      </c>
      <c r="GL61" s="9">
        <f t="shared" si="443"/>
        <v>0</v>
      </c>
      <c r="GN61" s="2">
        <v>25</v>
      </c>
      <c r="GO61" s="2">
        <v>25</v>
      </c>
      <c r="GQ61" s="63">
        <f t="shared" si="1108"/>
        <v>0</v>
      </c>
      <c r="GT61" s="2" t="s">
        <v>97</v>
      </c>
      <c r="HK61" s="9">
        <f t="shared" si="445"/>
        <v>0</v>
      </c>
      <c r="HM61" s="2">
        <v>25</v>
      </c>
      <c r="HN61" s="2">
        <v>25</v>
      </c>
      <c r="HP61" s="63">
        <f t="shared" si="1109"/>
        <v>0</v>
      </c>
      <c r="HS61" s="2" t="s">
        <v>97</v>
      </c>
      <c r="IJ61" s="9">
        <f t="shared" si="1077"/>
        <v>0</v>
      </c>
      <c r="IL61" s="2">
        <v>25</v>
      </c>
      <c r="IM61" s="2">
        <v>25</v>
      </c>
      <c r="IO61" s="63">
        <f t="shared" si="1110"/>
        <v>0</v>
      </c>
      <c r="IR61" s="2" t="s">
        <v>97</v>
      </c>
      <c r="JI61" s="9">
        <f t="shared" si="1078"/>
        <v>0</v>
      </c>
      <c r="JK61" s="2">
        <v>25</v>
      </c>
      <c r="JL61" s="2">
        <v>25</v>
      </c>
      <c r="JN61" s="63">
        <f t="shared" si="1111"/>
        <v>0</v>
      </c>
      <c r="JQ61" s="2" t="s">
        <v>97</v>
      </c>
      <c r="KH61" s="9">
        <f t="shared" si="1079"/>
        <v>0</v>
      </c>
      <c r="KJ61" s="2">
        <v>25</v>
      </c>
      <c r="KK61" s="2">
        <v>25</v>
      </c>
      <c r="KM61" s="63">
        <f t="shared" si="1112"/>
        <v>0</v>
      </c>
    </row>
    <row r="62" spans="1:299" ht="14" x14ac:dyDescent="0.35">
      <c r="B62" s="2" t="s">
        <v>98</v>
      </c>
      <c r="C62" s="19">
        <f t="shared" si="1080"/>
        <v>0</v>
      </c>
      <c r="D62" s="19">
        <f t="shared" si="1068"/>
        <v>0</v>
      </c>
      <c r="E62" s="2">
        <v>0</v>
      </c>
      <c r="F62" s="2">
        <v>744</v>
      </c>
      <c r="G62" s="110">
        <f t="shared" si="1081"/>
        <v>1</v>
      </c>
      <c r="H62" s="2">
        <v>0</v>
      </c>
      <c r="I62" s="110">
        <f t="shared" si="1081"/>
        <v>0</v>
      </c>
      <c r="J62" s="2">
        <v>0</v>
      </c>
      <c r="K62" s="110">
        <f t="shared" si="1081"/>
        <v>0</v>
      </c>
      <c r="L62" s="2">
        <v>0</v>
      </c>
      <c r="M62" s="110">
        <f t="shared" si="1113"/>
        <v>0</v>
      </c>
      <c r="N62" s="110">
        <f t="shared" si="967"/>
        <v>0</v>
      </c>
      <c r="O62" s="124">
        <f t="shared" si="1082"/>
        <v>1</v>
      </c>
      <c r="P62" s="110">
        <f t="shared" si="1083"/>
        <v>0</v>
      </c>
      <c r="Q62" s="110">
        <f>L62/$B$4</f>
        <v>0</v>
      </c>
      <c r="R62" s="9">
        <v>0</v>
      </c>
      <c r="S62" s="9">
        <f t="shared" si="1085"/>
        <v>744</v>
      </c>
      <c r="T62" s="33">
        <v>0</v>
      </c>
      <c r="U62" s="2">
        <v>25</v>
      </c>
      <c r="V62" s="2">
        <v>25</v>
      </c>
      <c r="W62" s="2">
        <v>0</v>
      </c>
      <c r="X62" s="63">
        <f t="shared" si="1086"/>
        <v>1</v>
      </c>
      <c r="AA62" s="2" t="s">
        <v>98</v>
      </c>
      <c r="AB62" s="19">
        <f t="shared" si="968"/>
        <v>0</v>
      </c>
      <c r="AC62" s="19">
        <f t="shared" si="1069"/>
        <v>0</v>
      </c>
      <c r="AD62" s="2">
        <v>0</v>
      </c>
      <c r="AE62" s="2">
        <v>744</v>
      </c>
      <c r="AF62" s="110">
        <f t="shared" si="970"/>
        <v>1</v>
      </c>
      <c r="AG62" s="2">
        <v>0</v>
      </c>
      <c r="AH62" s="110">
        <f t="shared" si="970"/>
        <v>0</v>
      </c>
      <c r="AI62" s="2">
        <v>0</v>
      </c>
      <c r="AJ62" s="110">
        <f t="shared" si="970"/>
        <v>0</v>
      </c>
      <c r="AK62" s="2">
        <v>0</v>
      </c>
      <c r="AL62" s="110">
        <f t="shared" si="1070"/>
        <v>0</v>
      </c>
      <c r="AM62" s="110">
        <f t="shared" si="1071"/>
        <v>0</v>
      </c>
      <c r="AN62" s="124">
        <f t="shared" si="1072"/>
        <v>1</v>
      </c>
      <c r="AO62" s="110">
        <f t="shared" si="1073"/>
        <v>0</v>
      </c>
      <c r="AP62" s="110">
        <f t="shared" si="1074"/>
        <v>0</v>
      </c>
      <c r="AQ62" s="2">
        <v>0</v>
      </c>
      <c r="AR62" s="9">
        <f t="shared" si="416"/>
        <v>744</v>
      </c>
      <c r="AS62" s="2">
        <v>0</v>
      </c>
      <c r="AT62" s="2">
        <v>25</v>
      </c>
      <c r="AU62" s="2">
        <v>25</v>
      </c>
      <c r="AV62" s="2">
        <v>25</v>
      </c>
      <c r="AW62" s="63">
        <f t="shared" si="1087"/>
        <v>1</v>
      </c>
      <c r="AZ62" s="2" t="s">
        <v>98</v>
      </c>
      <c r="BA62" s="2">
        <f t="shared" si="1075"/>
        <v>0</v>
      </c>
      <c r="BB62" s="2">
        <f t="shared" si="1076"/>
        <v>0</v>
      </c>
      <c r="BC62" s="2">
        <f>'[43]UNIT DATA'!L5</f>
        <v>0</v>
      </c>
      <c r="BD62" s="2">
        <f>'[43]UNIT DATA'!M5</f>
        <v>720</v>
      </c>
      <c r="BE62" s="110">
        <f t="shared" si="1088"/>
        <v>1</v>
      </c>
      <c r="BF62" s="2">
        <f>'[43]UNIT DATA'!$N5</f>
        <v>0</v>
      </c>
      <c r="BG62" s="110">
        <f t="shared" si="1089"/>
        <v>0</v>
      </c>
      <c r="BH62" s="2">
        <f>'[43]UNIT DATA'!$O5</f>
        <v>0</v>
      </c>
      <c r="BI62" s="110">
        <f t="shared" si="1090"/>
        <v>0</v>
      </c>
      <c r="BJ62" s="2">
        <f>'[43]UNIT DATA'!$P5</f>
        <v>0</v>
      </c>
      <c r="BK62" s="110">
        <f t="shared" si="1114"/>
        <v>0</v>
      </c>
      <c r="BL62" s="110">
        <f t="shared" si="1115"/>
        <v>0</v>
      </c>
      <c r="BM62" s="124">
        <f t="shared" si="1091"/>
        <v>1</v>
      </c>
      <c r="BN62" s="110">
        <f t="shared" si="1116"/>
        <v>0</v>
      </c>
      <c r="BO62" s="110">
        <f t="shared" si="1117"/>
        <v>0</v>
      </c>
      <c r="BP62" s="2">
        <f>'[43]UNIT DATA'!Q5</f>
        <v>0</v>
      </c>
      <c r="BQ62" s="9">
        <f t="shared" si="422"/>
        <v>720</v>
      </c>
      <c r="BR62" s="34">
        <f>'[43]UNIT DATA'!$F5</f>
        <v>0</v>
      </c>
      <c r="BS62" s="2">
        <v>25</v>
      </c>
      <c r="BT62" s="2">
        <v>25</v>
      </c>
      <c r="BU62" s="2">
        <f>'[43]UNIT DATA'!$E5</f>
        <v>25</v>
      </c>
      <c r="BV62" s="63">
        <f t="shared" si="1092"/>
        <v>1</v>
      </c>
      <c r="BY62" s="2" t="s">
        <v>98</v>
      </c>
      <c r="BZ62" s="2">
        <f t="shared" si="1093"/>
        <v>263.89999999999998</v>
      </c>
      <c r="CA62" s="2">
        <f t="shared" si="1094"/>
        <v>38.370000000000005</v>
      </c>
      <c r="CB62" s="2">
        <f>'[44]UNIT DATA'!L5</f>
        <v>225.53</v>
      </c>
      <c r="CC62" s="2">
        <f>'[44]UNIT DATA'!M5</f>
        <v>480.1</v>
      </c>
      <c r="CD62" s="110">
        <f t="shared" si="1095"/>
        <v>0.64529569892473126</v>
      </c>
      <c r="CE62" s="2">
        <f>'[44]UNIT DATA'!$N5</f>
        <v>0</v>
      </c>
      <c r="CF62" s="110">
        <f t="shared" si="1095"/>
        <v>0</v>
      </c>
      <c r="CG62" s="2">
        <f>'[44]UNIT DATA'!$O5</f>
        <v>0</v>
      </c>
      <c r="CH62" s="110">
        <f t="shared" si="1095"/>
        <v>0</v>
      </c>
      <c r="CI62" s="2">
        <f>'[44]UNIT DATA'!$P5</f>
        <v>0</v>
      </c>
      <c r="CJ62" s="110">
        <f t="shared" si="1096"/>
        <v>0.35470430107526879</v>
      </c>
      <c r="CK62" s="110">
        <f t="shared" si="1097"/>
        <v>0.35470430107526879</v>
      </c>
      <c r="CL62" s="124">
        <f t="shared" si="1098"/>
        <v>0.92599378941886701</v>
      </c>
      <c r="CM62" s="110">
        <f t="shared" si="1099"/>
        <v>4.8808010752688168E-2</v>
      </c>
      <c r="CN62" s="110">
        <f t="shared" si="1100"/>
        <v>0</v>
      </c>
      <c r="CO62" s="2">
        <f>'[44]UNIT DATA'!$Q5</f>
        <v>0</v>
      </c>
      <c r="CP62" s="9">
        <f t="shared" si="432"/>
        <v>744</v>
      </c>
      <c r="CQ62" s="2">
        <f>'[44]UNIT DATA'!$F5</f>
        <v>907.82899999999995</v>
      </c>
      <c r="CR62" s="2">
        <v>25</v>
      </c>
      <c r="CS62" s="2">
        <v>25</v>
      </c>
      <c r="CT62" s="2">
        <f>'[44]UNIT DATA'!$E5</f>
        <v>25</v>
      </c>
      <c r="CU62" s="63">
        <f t="shared" si="1101"/>
        <v>1</v>
      </c>
      <c r="CX62" s="2" t="s">
        <v>98</v>
      </c>
      <c r="CY62" s="2">
        <f t="shared" si="1102"/>
        <v>719.83</v>
      </c>
      <c r="CZ62" s="2">
        <f t="shared" si="1103"/>
        <v>26.469999999999985</v>
      </c>
      <c r="DA62" s="2">
        <f>'[52]UNIT DATA'!L5</f>
        <v>693.36</v>
      </c>
      <c r="DB62" s="2">
        <f>'[52]UNIT DATA'!M5</f>
        <v>0.17</v>
      </c>
      <c r="DC62" s="2">
        <f t="shared" si="45"/>
        <v>2.361111111111111E-2</v>
      </c>
      <c r="DD62" s="19">
        <f>'[52]UNIT DATA'!$N5</f>
        <v>0</v>
      </c>
      <c r="DE62" s="2">
        <f t="shared" si="46"/>
        <v>0</v>
      </c>
      <c r="DF62" s="19">
        <f>'[52]UNIT DATA'!$O5</f>
        <v>0</v>
      </c>
      <c r="DG62" s="2">
        <f t="shared" si="47"/>
        <v>0</v>
      </c>
      <c r="DH62" s="2">
        <f>'[52]UNIT DATA'!$P5</f>
        <v>0</v>
      </c>
      <c r="DI62" s="2">
        <f t="shared" si="48"/>
        <v>99.976388888888891</v>
      </c>
      <c r="DJ62" s="2">
        <f t="shared" si="49"/>
        <v>99.976388888888891</v>
      </c>
      <c r="DK62" s="128">
        <f t="shared" si="50"/>
        <v>0.63813813813813847</v>
      </c>
      <c r="DL62" s="2">
        <f t="shared" si="51"/>
        <v>3.5229999999999997</v>
      </c>
      <c r="DM62" s="110">
        <f t="shared" si="1104"/>
        <v>0</v>
      </c>
      <c r="DN62" s="2">
        <f>'[52]UNIT DATA'!$Q5</f>
        <v>0</v>
      </c>
      <c r="DO62" s="9">
        <f t="shared" si="437"/>
        <v>720</v>
      </c>
      <c r="DP62" s="2">
        <f>'[52]UNIT DATA'!$F5</f>
        <v>634.14</v>
      </c>
      <c r="DQ62" s="2">
        <v>25</v>
      </c>
      <c r="DR62" s="2">
        <v>25</v>
      </c>
      <c r="DS62" s="2">
        <f>'[52]UNIT DATA'!$E5</f>
        <v>25</v>
      </c>
      <c r="DT62" s="63">
        <f t="shared" si="1105"/>
        <v>100</v>
      </c>
      <c r="DW62" s="2" t="s">
        <v>98</v>
      </c>
      <c r="EN62" s="9">
        <f t="shared" si="439"/>
        <v>0</v>
      </c>
      <c r="EP62" s="2">
        <v>25</v>
      </c>
      <c r="EQ62" s="2">
        <v>25</v>
      </c>
      <c r="ES62" s="63">
        <f t="shared" si="1106"/>
        <v>0</v>
      </c>
      <c r="EV62" s="2" t="s">
        <v>98</v>
      </c>
      <c r="FM62" s="9">
        <f t="shared" si="441"/>
        <v>0</v>
      </c>
      <c r="FO62" s="2">
        <v>25</v>
      </c>
      <c r="FP62" s="2">
        <v>25</v>
      </c>
      <c r="FR62" s="63">
        <f t="shared" si="1107"/>
        <v>0</v>
      </c>
      <c r="FU62" s="2" t="s">
        <v>98</v>
      </c>
      <c r="GL62" s="9">
        <f t="shared" si="443"/>
        <v>0</v>
      </c>
      <c r="GN62" s="2">
        <v>25</v>
      </c>
      <c r="GO62" s="2">
        <v>25</v>
      </c>
      <c r="GQ62" s="63">
        <f t="shared" si="1108"/>
        <v>0</v>
      </c>
      <c r="GT62" s="2" t="s">
        <v>98</v>
      </c>
      <c r="HK62" s="9">
        <f t="shared" si="445"/>
        <v>0</v>
      </c>
      <c r="HM62" s="2">
        <v>25</v>
      </c>
      <c r="HN62" s="2">
        <v>25</v>
      </c>
      <c r="HP62" s="63">
        <f t="shared" si="1109"/>
        <v>0</v>
      </c>
      <c r="HS62" s="2" t="s">
        <v>98</v>
      </c>
      <c r="IJ62" s="9">
        <f t="shared" si="1077"/>
        <v>0</v>
      </c>
      <c r="IL62" s="2">
        <v>25</v>
      </c>
      <c r="IM62" s="2">
        <v>25</v>
      </c>
      <c r="IO62" s="63">
        <f t="shared" si="1110"/>
        <v>0</v>
      </c>
      <c r="IR62" s="2" t="s">
        <v>98</v>
      </c>
      <c r="JI62" s="9">
        <f t="shared" si="1078"/>
        <v>0</v>
      </c>
      <c r="JK62" s="2">
        <v>25</v>
      </c>
      <c r="JL62" s="2">
        <v>25</v>
      </c>
      <c r="JN62" s="63">
        <f t="shared" si="1111"/>
        <v>0</v>
      </c>
      <c r="JQ62" s="2" t="s">
        <v>98</v>
      </c>
      <c r="KH62" s="9">
        <f t="shared" si="1079"/>
        <v>0</v>
      </c>
      <c r="KJ62" s="2">
        <v>25</v>
      </c>
      <c r="KK62" s="2">
        <v>25</v>
      </c>
      <c r="KM62" s="63">
        <f t="shared" si="1112"/>
        <v>0</v>
      </c>
    </row>
    <row r="63" spans="1:299" ht="14" x14ac:dyDescent="0.35">
      <c r="B63" s="2" t="s">
        <v>99</v>
      </c>
      <c r="C63" s="19">
        <f>$B$4-F63-H63-J63</f>
        <v>744</v>
      </c>
      <c r="D63" s="19">
        <f t="shared" si="1068"/>
        <v>478.33</v>
      </c>
      <c r="E63" s="2">
        <v>265.67</v>
      </c>
      <c r="F63" s="2">
        <v>0</v>
      </c>
      <c r="G63" s="110">
        <f t="shared" si="1081"/>
        <v>0</v>
      </c>
      <c r="H63" s="2">
        <v>0</v>
      </c>
      <c r="I63" s="110">
        <f t="shared" si="1081"/>
        <v>0</v>
      </c>
      <c r="J63" s="2">
        <v>0</v>
      </c>
      <c r="K63" s="110">
        <f t="shared" si="1081"/>
        <v>0</v>
      </c>
      <c r="L63" s="2">
        <v>0</v>
      </c>
      <c r="M63" s="110">
        <f t="shared" si="1113"/>
        <v>1</v>
      </c>
      <c r="N63" s="110">
        <f t="shared" si="967"/>
        <v>1</v>
      </c>
      <c r="O63" s="124">
        <f t="shared" si="1082"/>
        <v>0</v>
      </c>
      <c r="P63" s="110">
        <f t="shared" si="1083"/>
        <v>0.58369532258064516</v>
      </c>
      <c r="Q63" s="110">
        <f t="shared" ref="Q63:Q72" si="1118">L63/$B$4</f>
        <v>0</v>
      </c>
      <c r="R63" s="9">
        <v>0</v>
      </c>
      <c r="S63" s="9">
        <f t="shared" si="1085"/>
        <v>744</v>
      </c>
      <c r="T63" s="46">
        <v>10856.733</v>
      </c>
      <c r="U63" s="2">
        <v>25</v>
      </c>
      <c r="V63" s="2">
        <v>25</v>
      </c>
      <c r="W63" s="2">
        <v>25</v>
      </c>
      <c r="X63" s="63">
        <f t="shared" si="1086"/>
        <v>1</v>
      </c>
      <c r="AA63" s="2" t="s">
        <v>99</v>
      </c>
      <c r="AB63" s="19">
        <f t="shared" si="968"/>
        <v>732</v>
      </c>
      <c r="AC63" s="19">
        <f t="shared" si="1069"/>
        <v>448.05999999999995</v>
      </c>
      <c r="AD63" s="2">
        <v>283.94000000000005</v>
      </c>
      <c r="AE63" s="2">
        <v>0</v>
      </c>
      <c r="AF63" s="110">
        <f t="shared" si="970"/>
        <v>0</v>
      </c>
      <c r="AG63" s="2">
        <v>12</v>
      </c>
      <c r="AH63" s="110">
        <f t="shared" si="970"/>
        <v>1.6129032258064516E-2</v>
      </c>
      <c r="AI63" s="2">
        <v>0</v>
      </c>
      <c r="AJ63" s="110">
        <f t="shared" si="970"/>
        <v>0</v>
      </c>
      <c r="AK63" s="2">
        <v>0</v>
      </c>
      <c r="AL63" s="110">
        <f t="shared" si="1070"/>
        <v>0.9838709677419355</v>
      </c>
      <c r="AM63" s="110">
        <f t="shared" si="1071"/>
        <v>0.9838709677419355</v>
      </c>
      <c r="AN63" s="124">
        <f t="shared" si="1072"/>
        <v>0</v>
      </c>
      <c r="AO63" s="110">
        <f t="shared" si="1073"/>
        <v>0.60642478494623653</v>
      </c>
      <c r="AP63" s="110">
        <f t="shared" si="1074"/>
        <v>0</v>
      </c>
      <c r="AQ63" s="2">
        <v>0</v>
      </c>
      <c r="AR63" s="9">
        <f t="shared" si="416"/>
        <v>744</v>
      </c>
      <c r="AS63" s="22">
        <v>11279.501</v>
      </c>
      <c r="AT63" s="2">
        <v>25</v>
      </c>
      <c r="AU63" s="2">
        <v>25</v>
      </c>
      <c r="AV63" s="2">
        <v>25</v>
      </c>
      <c r="AW63" s="63">
        <f t="shared" si="1087"/>
        <v>1</v>
      </c>
      <c r="AZ63" s="2" t="s">
        <v>99</v>
      </c>
      <c r="BA63" s="2">
        <f t="shared" si="1075"/>
        <v>717.73</v>
      </c>
      <c r="BB63" s="2">
        <f t="shared" si="1076"/>
        <v>345.77</v>
      </c>
      <c r="BC63" s="2">
        <f>'[43]UNIT DATA'!L6</f>
        <v>371.96000000000004</v>
      </c>
      <c r="BD63" s="2">
        <f>'[43]UNIT DATA'!M6</f>
        <v>2.27</v>
      </c>
      <c r="BE63" s="110">
        <f t="shared" si="1088"/>
        <v>3.1527777777777778E-3</v>
      </c>
      <c r="BF63" s="2">
        <f>'[43]UNIT DATA'!$N6</f>
        <v>0</v>
      </c>
      <c r="BG63" s="110">
        <f t="shared" si="1089"/>
        <v>0</v>
      </c>
      <c r="BH63" s="2">
        <f>'[43]UNIT DATA'!$O6</f>
        <v>0</v>
      </c>
      <c r="BI63" s="110">
        <f t="shared" si="1090"/>
        <v>0</v>
      </c>
      <c r="BJ63" s="2">
        <f>'[43]UNIT DATA'!$P6</f>
        <v>0</v>
      </c>
      <c r="BK63" s="110">
        <f t="shared" si="1114"/>
        <v>0.99684722222222222</v>
      </c>
      <c r="BL63" s="110">
        <f t="shared" si="1115"/>
        <v>0.99684722222222222</v>
      </c>
      <c r="BM63" s="124">
        <f t="shared" si="1091"/>
        <v>6.5222388231237797E-3</v>
      </c>
      <c r="BN63" s="110">
        <f t="shared" si="1116"/>
        <v>0.48855222222222228</v>
      </c>
      <c r="BO63" s="110">
        <f t="shared" si="1117"/>
        <v>0</v>
      </c>
      <c r="BP63" s="2">
        <f>'[43]UNIT DATA'!Q6</f>
        <v>1</v>
      </c>
      <c r="BQ63" s="9">
        <f t="shared" si="422"/>
        <v>720</v>
      </c>
      <c r="BR63" s="44">
        <f>'[43]UNIT DATA'!$F6</f>
        <v>8793.94</v>
      </c>
      <c r="BS63" s="2">
        <v>25</v>
      </c>
      <c r="BT63" s="2">
        <v>25</v>
      </c>
      <c r="BU63" s="2">
        <f>'[43]UNIT DATA'!$E6</f>
        <v>25</v>
      </c>
      <c r="BV63" s="63">
        <f t="shared" si="1092"/>
        <v>1</v>
      </c>
      <c r="BY63" s="2" t="s">
        <v>99</v>
      </c>
      <c r="BZ63" s="2">
        <f t="shared" si="1093"/>
        <v>556.95000000000005</v>
      </c>
      <c r="CA63" s="2">
        <f t="shared" si="1094"/>
        <v>207.2</v>
      </c>
      <c r="CB63" s="2">
        <f>'[44]UNIT DATA'!L6</f>
        <v>349.75</v>
      </c>
      <c r="CC63" s="2">
        <f>'[44]UNIT DATA'!M6</f>
        <v>187.05</v>
      </c>
      <c r="CD63" s="110">
        <f t="shared" si="1095"/>
        <v>0.25141129032258064</v>
      </c>
      <c r="CE63" s="2">
        <f>'[44]UNIT DATA'!$N6</f>
        <v>0</v>
      </c>
      <c r="CF63" s="110">
        <f t="shared" si="1095"/>
        <v>0</v>
      </c>
      <c r="CG63" s="2">
        <f>'[44]UNIT DATA'!$O6</f>
        <v>0</v>
      </c>
      <c r="CH63" s="110">
        <f t="shared" si="1095"/>
        <v>0</v>
      </c>
      <c r="CI63" s="2">
        <f>'[44]UNIT DATA'!$P6</f>
        <v>0</v>
      </c>
      <c r="CJ63" s="110">
        <f t="shared" si="1096"/>
        <v>0.74858870967741942</v>
      </c>
      <c r="CK63" s="110">
        <f t="shared" si="1097"/>
        <v>0.74858870967741942</v>
      </c>
      <c r="CL63" s="124">
        <f t="shared" si="1098"/>
        <v>0.47444514901712115</v>
      </c>
      <c r="CM63" s="110">
        <f t="shared" si="1099"/>
        <v>0.27332655913978493</v>
      </c>
      <c r="CN63" s="110">
        <f t="shared" si="1100"/>
        <v>0</v>
      </c>
      <c r="CO63" s="2">
        <f>'[44]UNIT DATA'!$Q6</f>
        <v>1</v>
      </c>
      <c r="CP63" s="9">
        <f t="shared" si="432"/>
        <v>744</v>
      </c>
      <c r="CQ63" s="2">
        <f>'[44]UNIT DATA'!$F6</f>
        <v>5083.8739999999998</v>
      </c>
      <c r="CR63" s="2">
        <v>25</v>
      </c>
      <c r="CS63" s="2">
        <v>25</v>
      </c>
      <c r="CT63" s="2">
        <f>'[44]UNIT DATA'!$E6</f>
        <v>25</v>
      </c>
      <c r="CU63" s="63">
        <f t="shared" si="1101"/>
        <v>1</v>
      </c>
      <c r="CX63" s="2" t="s">
        <v>99</v>
      </c>
      <c r="CY63" s="2">
        <f t="shared" si="1102"/>
        <v>719.83</v>
      </c>
      <c r="CZ63" s="2">
        <f t="shared" si="1103"/>
        <v>39.719999999999985</v>
      </c>
      <c r="DA63" s="2">
        <f>'[52]UNIT DATA'!L6</f>
        <v>680.11</v>
      </c>
      <c r="DB63" s="2">
        <f>'[52]UNIT DATA'!M6</f>
        <v>0.17</v>
      </c>
      <c r="DC63" s="2">
        <f t="shared" si="45"/>
        <v>2.361111111111111E-2</v>
      </c>
      <c r="DD63" s="19">
        <f>'[52]UNIT DATA'!$N6</f>
        <v>0</v>
      </c>
      <c r="DE63" s="2">
        <f t="shared" si="46"/>
        <v>0</v>
      </c>
      <c r="DF63" s="19">
        <f>'[52]UNIT DATA'!$O6</f>
        <v>0</v>
      </c>
      <c r="DG63" s="2">
        <f t="shared" si="47"/>
        <v>0</v>
      </c>
      <c r="DH63" s="2">
        <f>'[52]UNIT DATA'!$P6</f>
        <v>0</v>
      </c>
      <c r="DI63" s="2">
        <f t="shared" si="48"/>
        <v>99.976388888888891</v>
      </c>
      <c r="DJ63" s="2">
        <f t="shared" si="49"/>
        <v>99.976388888888891</v>
      </c>
      <c r="DK63" s="128">
        <f t="shared" si="50"/>
        <v>0.42617197292554543</v>
      </c>
      <c r="DL63" s="2">
        <f t="shared" si="51"/>
        <v>4.9495888888888899</v>
      </c>
      <c r="DM63" s="110">
        <f t="shared" si="1104"/>
        <v>0</v>
      </c>
      <c r="DN63" s="2">
        <f>'[52]UNIT DATA'!$Q6</f>
        <v>0</v>
      </c>
      <c r="DO63" s="9">
        <f t="shared" si="437"/>
        <v>720</v>
      </c>
      <c r="DP63" s="19">
        <f>'[52]UNIT DATA'!$F6</f>
        <v>890.92600000000004</v>
      </c>
      <c r="DQ63" s="2">
        <v>25</v>
      </c>
      <c r="DR63" s="2">
        <v>25</v>
      </c>
      <c r="DS63" s="2">
        <f>'[52]UNIT DATA'!$E6</f>
        <v>25</v>
      </c>
      <c r="DT63" s="63">
        <f t="shared" si="1105"/>
        <v>100</v>
      </c>
      <c r="DW63" s="2" t="s">
        <v>99</v>
      </c>
      <c r="EN63" s="9">
        <f t="shared" si="439"/>
        <v>0</v>
      </c>
      <c r="EP63" s="2">
        <v>25</v>
      </c>
      <c r="EQ63" s="2">
        <v>25</v>
      </c>
      <c r="ES63" s="63">
        <f t="shared" si="1106"/>
        <v>0</v>
      </c>
      <c r="EV63" s="2" t="s">
        <v>99</v>
      </c>
      <c r="FM63" s="9">
        <f t="shared" si="441"/>
        <v>0</v>
      </c>
      <c r="FO63" s="2">
        <v>25</v>
      </c>
      <c r="FP63" s="2">
        <v>25</v>
      </c>
      <c r="FR63" s="63">
        <f t="shared" si="1107"/>
        <v>0</v>
      </c>
      <c r="FU63" s="2" t="s">
        <v>99</v>
      </c>
      <c r="GL63" s="9">
        <f t="shared" si="443"/>
        <v>0</v>
      </c>
      <c r="GN63" s="2">
        <v>25</v>
      </c>
      <c r="GO63" s="2">
        <v>25</v>
      </c>
      <c r="GQ63" s="63">
        <f t="shared" si="1108"/>
        <v>0</v>
      </c>
      <c r="GT63" s="2" t="s">
        <v>99</v>
      </c>
      <c r="HK63" s="9">
        <f t="shared" si="445"/>
        <v>0</v>
      </c>
      <c r="HM63" s="2">
        <v>25</v>
      </c>
      <c r="HN63" s="2">
        <v>25</v>
      </c>
      <c r="HP63" s="63">
        <f t="shared" si="1109"/>
        <v>0</v>
      </c>
      <c r="HS63" s="2" t="s">
        <v>99</v>
      </c>
      <c r="IJ63" s="9">
        <f t="shared" si="1077"/>
        <v>0</v>
      </c>
      <c r="IL63" s="2">
        <v>25</v>
      </c>
      <c r="IM63" s="2">
        <v>25</v>
      </c>
      <c r="IO63" s="63">
        <f t="shared" si="1110"/>
        <v>0</v>
      </c>
      <c r="IR63" s="2" t="s">
        <v>99</v>
      </c>
      <c r="JI63" s="9">
        <f t="shared" si="1078"/>
        <v>0</v>
      </c>
      <c r="JK63" s="2">
        <v>25</v>
      </c>
      <c r="JL63" s="2">
        <v>25</v>
      </c>
      <c r="JN63" s="63">
        <f t="shared" si="1111"/>
        <v>0</v>
      </c>
      <c r="JQ63" s="2" t="s">
        <v>99</v>
      </c>
      <c r="KH63" s="9">
        <f t="shared" si="1079"/>
        <v>0</v>
      </c>
      <c r="KJ63" s="2">
        <v>25</v>
      </c>
      <c r="KK63" s="2">
        <v>25</v>
      </c>
      <c r="KM63" s="63">
        <f t="shared" si="1112"/>
        <v>0</v>
      </c>
    </row>
    <row r="64" spans="1:299" ht="14" x14ac:dyDescent="0.35">
      <c r="B64" s="2" t="s">
        <v>100</v>
      </c>
      <c r="C64" s="19">
        <f t="shared" si="1080"/>
        <v>566.91</v>
      </c>
      <c r="D64" s="19">
        <f t="shared" si="1068"/>
        <v>389.56999999999994</v>
      </c>
      <c r="E64" s="2">
        <v>177.34</v>
      </c>
      <c r="F64" s="2">
        <v>177.09</v>
      </c>
      <c r="G64" s="110">
        <f t="shared" si="1081"/>
        <v>0.23802419354838711</v>
      </c>
      <c r="H64" s="2">
        <v>0</v>
      </c>
      <c r="I64" s="110">
        <f t="shared" si="1081"/>
        <v>0</v>
      </c>
      <c r="J64" s="2">
        <v>0</v>
      </c>
      <c r="K64" s="110">
        <f t="shared" si="1081"/>
        <v>0</v>
      </c>
      <c r="L64" s="2">
        <v>0</v>
      </c>
      <c r="M64" s="110">
        <f t="shared" si="1113"/>
        <v>0.76197580645161289</v>
      </c>
      <c r="N64" s="110">
        <f t="shared" si="967"/>
        <v>0.76197580645161289</v>
      </c>
      <c r="O64" s="124">
        <f t="shared" si="1082"/>
        <v>0.31251544135813364</v>
      </c>
      <c r="P64" s="110">
        <f t="shared" si="1083"/>
        <v>0.53652752688172045</v>
      </c>
      <c r="Q64" s="110">
        <f t="shared" si="1118"/>
        <v>0</v>
      </c>
      <c r="R64" s="9">
        <v>0</v>
      </c>
      <c r="S64" s="9">
        <f t="shared" si="1085"/>
        <v>744</v>
      </c>
      <c r="T64" s="46">
        <v>9979.4120000000003</v>
      </c>
      <c r="U64" s="2">
        <v>25</v>
      </c>
      <c r="V64" s="2">
        <v>25</v>
      </c>
      <c r="W64" s="2">
        <v>25</v>
      </c>
      <c r="X64" s="63">
        <f t="shared" si="1086"/>
        <v>1</v>
      </c>
      <c r="AA64" s="2" t="s">
        <v>100</v>
      </c>
      <c r="AB64" s="19">
        <f t="shared" si="968"/>
        <v>730.52</v>
      </c>
      <c r="AC64" s="19">
        <f t="shared" si="1069"/>
        <v>459.29999999999995</v>
      </c>
      <c r="AD64" s="2">
        <v>271.22000000000003</v>
      </c>
      <c r="AE64" s="2">
        <v>1.48</v>
      </c>
      <c r="AF64" s="110">
        <f t="shared" si="970"/>
        <v>1.9892473118279571E-3</v>
      </c>
      <c r="AG64" s="2">
        <v>12</v>
      </c>
      <c r="AH64" s="110">
        <f t="shared" si="970"/>
        <v>1.6129032258064516E-2</v>
      </c>
      <c r="AI64" s="2">
        <v>0</v>
      </c>
      <c r="AJ64" s="110">
        <f t="shared" si="970"/>
        <v>0</v>
      </c>
      <c r="AK64" s="2">
        <v>0</v>
      </c>
      <c r="AL64" s="110">
        <f t="shared" si="1070"/>
        <v>0.98188172043010746</v>
      </c>
      <c r="AM64" s="110">
        <f t="shared" si="1071"/>
        <v>0.98188172043010746</v>
      </c>
      <c r="AN64" s="124">
        <f t="shared" si="1072"/>
        <v>3.2119449628890146E-3</v>
      </c>
      <c r="AO64" s="110">
        <f t="shared" si="1073"/>
        <v>0.61950983870967746</v>
      </c>
      <c r="AP64" s="110">
        <f t="shared" si="1074"/>
        <v>0</v>
      </c>
      <c r="AQ64" s="2">
        <v>1</v>
      </c>
      <c r="AR64" s="9">
        <f t="shared" si="416"/>
        <v>744</v>
      </c>
      <c r="AS64" s="22">
        <v>11522.883</v>
      </c>
      <c r="AT64" s="2">
        <v>25</v>
      </c>
      <c r="AU64" s="2">
        <v>25</v>
      </c>
      <c r="AV64" s="2">
        <v>25</v>
      </c>
      <c r="AW64" s="63">
        <f t="shared" si="1087"/>
        <v>0.99999999999999989</v>
      </c>
      <c r="AZ64" s="2" t="s">
        <v>100</v>
      </c>
      <c r="BA64" s="2">
        <f t="shared" si="1075"/>
        <v>717.73</v>
      </c>
      <c r="BB64" s="2">
        <f t="shared" si="1076"/>
        <v>378.31999999999988</v>
      </c>
      <c r="BC64" s="2">
        <f>'[43]UNIT DATA'!L7</f>
        <v>339.41000000000014</v>
      </c>
      <c r="BD64" s="2">
        <f>'[43]UNIT DATA'!M7</f>
        <v>2.27</v>
      </c>
      <c r="BE64" s="110">
        <f t="shared" si="1088"/>
        <v>3.1527777777777778E-3</v>
      </c>
      <c r="BF64" s="2">
        <f>'[43]UNIT DATA'!$N7</f>
        <v>0</v>
      </c>
      <c r="BG64" s="110">
        <f t="shared" si="1089"/>
        <v>0</v>
      </c>
      <c r="BH64" s="2">
        <f>'[43]UNIT DATA'!$O7</f>
        <v>0</v>
      </c>
      <c r="BI64" s="110">
        <f t="shared" si="1090"/>
        <v>0</v>
      </c>
      <c r="BJ64" s="2">
        <f>'[43]UNIT DATA'!$P7</f>
        <v>0</v>
      </c>
      <c r="BK64" s="110">
        <f t="shared" si="1114"/>
        <v>0.99684722222222222</v>
      </c>
      <c r="BL64" s="110">
        <f t="shared" si="1115"/>
        <v>0.99684722222222222</v>
      </c>
      <c r="BM64" s="124">
        <f t="shared" si="1091"/>
        <v>5.9644236580046793E-3</v>
      </c>
      <c r="BN64" s="110">
        <f t="shared" si="1116"/>
        <v>0.54523722222222226</v>
      </c>
      <c r="BO64" s="110">
        <f t="shared" si="1117"/>
        <v>0</v>
      </c>
      <c r="BP64" s="2">
        <f>'[43]UNIT DATA'!Q7</f>
        <v>1</v>
      </c>
      <c r="BQ64" s="9">
        <f t="shared" si="422"/>
        <v>720</v>
      </c>
      <c r="BR64" s="44">
        <f>'[43]UNIT DATA'!$F7</f>
        <v>9814.27</v>
      </c>
      <c r="BS64" s="2">
        <v>25</v>
      </c>
      <c r="BT64" s="2">
        <v>25</v>
      </c>
      <c r="BU64" s="2">
        <f>'[43]UNIT DATA'!$E7</f>
        <v>25</v>
      </c>
      <c r="BV64" s="63">
        <f t="shared" si="1092"/>
        <v>1</v>
      </c>
      <c r="BY64" s="2" t="s">
        <v>100</v>
      </c>
      <c r="BZ64" s="2">
        <f t="shared" si="1093"/>
        <v>678.11</v>
      </c>
      <c r="CA64" s="2">
        <f t="shared" si="1094"/>
        <v>224.05</v>
      </c>
      <c r="CB64" s="2">
        <f>'[44]UNIT DATA'!L7</f>
        <v>454.06</v>
      </c>
      <c r="CC64" s="2">
        <f>'[44]UNIT DATA'!M7</f>
        <v>65.89</v>
      </c>
      <c r="CD64" s="110">
        <f t="shared" si="1095"/>
        <v>8.8561827956989247E-2</v>
      </c>
      <c r="CE64" s="2">
        <f>'[44]UNIT DATA'!$N7</f>
        <v>0</v>
      </c>
      <c r="CF64" s="110">
        <f t="shared" si="1095"/>
        <v>0</v>
      </c>
      <c r="CG64" s="2">
        <f>'[44]UNIT DATA'!$O7</f>
        <v>0</v>
      </c>
      <c r="CH64" s="110">
        <f t="shared" si="1095"/>
        <v>0</v>
      </c>
      <c r="CI64" s="2">
        <f>'[44]UNIT DATA'!$P7</f>
        <v>0</v>
      </c>
      <c r="CJ64" s="110">
        <f t="shared" si="1096"/>
        <v>0.91143817204301081</v>
      </c>
      <c r="CK64" s="110">
        <f t="shared" si="1097"/>
        <v>0.91143817204301081</v>
      </c>
      <c r="CL64" s="124">
        <f t="shared" si="1098"/>
        <v>0.22725391460302133</v>
      </c>
      <c r="CM64" s="110">
        <f t="shared" si="1099"/>
        <v>0.29502612903225806</v>
      </c>
      <c r="CN64" s="110">
        <f t="shared" si="1100"/>
        <v>0</v>
      </c>
      <c r="CO64" s="2">
        <f>'[44]UNIT DATA'!$Q7</f>
        <v>1</v>
      </c>
      <c r="CP64" s="9">
        <f t="shared" si="432"/>
        <v>744</v>
      </c>
      <c r="CQ64" s="2">
        <f>'[44]UNIT DATA'!$F7</f>
        <v>5487.4859999999999</v>
      </c>
      <c r="CR64" s="2">
        <v>25</v>
      </c>
      <c r="CS64" s="2">
        <v>25</v>
      </c>
      <c r="CT64" s="2">
        <f>'[44]UNIT DATA'!$E7</f>
        <v>25</v>
      </c>
      <c r="CU64" s="63">
        <f t="shared" si="1101"/>
        <v>1</v>
      </c>
      <c r="CX64" s="2" t="s">
        <v>100</v>
      </c>
      <c r="CY64" s="2">
        <f t="shared" si="1102"/>
        <v>719.83</v>
      </c>
      <c r="CZ64" s="2">
        <f t="shared" si="1103"/>
        <v>22.639999999999944</v>
      </c>
      <c r="DA64" s="2">
        <f>'[52]UNIT DATA'!L7</f>
        <v>697.19</v>
      </c>
      <c r="DB64" s="2">
        <f>'[52]UNIT DATA'!M7</f>
        <v>0.17</v>
      </c>
      <c r="DC64" s="2">
        <f t="shared" si="45"/>
        <v>2.361111111111111E-2</v>
      </c>
      <c r="DD64" s="19">
        <f>'[52]UNIT DATA'!$N7</f>
        <v>0</v>
      </c>
      <c r="DE64" s="2">
        <f t="shared" si="46"/>
        <v>0</v>
      </c>
      <c r="DF64" s="19">
        <f>'[52]UNIT DATA'!$O7</f>
        <v>0</v>
      </c>
      <c r="DG64" s="2">
        <f t="shared" si="47"/>
        <v>0</v>
      </c>
      <c r="DH64" s="2">
        <f>'[52]UNIT DATA'!$P7</f>
        <v>0</v>
      </c>
      <c r="DI64" s="2">
        <f t="shared" si="48"/>
        <v>99.976388888888891</v>
      </c>
      <c r="DJ64" s="2">
        <f t="shared" si="49"/>
        <v>99.976388888888891</v>
      </c>
      <c r="DK64" s="128">
        <f t="shared" si="50"/>
        <v>0.7452871547566875</v>
      </c>
      <c r="DL64" s="2">
        <f t="shared" si="51"/>
        <v>2.8850777777777776</v>
      </c>
      <c r="DM64" s="110">
        <f t="shared" si="1104"/>
        <v>0</v>
      </c>
      <c r="DN64" s="2">
        <f>'[52]UNIT DATA'!$Q7</f>
        <v>0</v>
      </c>
      <c r="DO64" s="9">
        <f t="shared" si="437"/>
        <v>720</v>
      </c>
      <c r="DP64" s="19">
        <f>'[52]UNIT DATA'!$F7</f>
        <v>519.31399999999996</v>
      </c>
      <c r="DQ64" s="2">
        <v>25</v>
      </c>
      <c r="DR64" s="2">
        <v>25</v>
      </c>
      <c r="DS64" s="2">
        <f>'[52]UNIT DATA'!$E7</f>
        <v>25</v>
      </c>
      <c r="DT64" s="63">
        <f t="shared" si="1105"/>
        <v>100</v>
      </c>
      <c r="DW64" s="2" t="s">
        <v>100</v>
      </c>
      <c r="EN64" s="9">
        <f t="shared" si="439"/>
        <v>0</v>
      </c>
      <c r="EP64" s="2">
        <v>25</v>
      </c>
      <c r="EQ64" s="2">
        <v>25</v>
      </c>
      <c r="ES64" s="63">
        <f t="shared" si="1106"/>
        <v>0</v>
      </c>
      <c r="EV64" s="2" t="s">
        <v>100</v>
      </c>
      <c r="FM64" s="9">
        <f t="shared" si="441"/>
        <v>0</v>
      </c>
      <c r="FO64" s="2">
        <v>25</v>
      </c>
      <c r="FP64" s="2">
        <v>25</v>
      </c>
      <c r="FR64" s="63">
        <f t="shared" si="1107"/>
        <v>0</v>
      </c>
      <c r="FU64" s="2" t="s">
        <v>100</v>
      </c>
      <c r="GL64" s="9">
        <f t="shared" si="443"/>
        <v>0</v>
      </c>
      <c r="GN64" s="2">
        <v>25</v>
      </c>
      <c r="GO64" s="2">
        <v>25</v>
      </c>
      <c r="GQ64" s="63">
        <f t="shared" si="1108"/>
        <v>0</v>
      </c>
      <c r="GT64" s="2" t="s">
        <v>100</v>
      </c>
      <c r="HK64" s="9">
        <f t="shared" si="445"/>
        <v>0</v>
      </c>
      <c r="HM64" s="2">
        <v>25</v>
      </c>
      <c r="HN64" s="2">
        <v>25</v>
      </c>
      <c r="HP64" s="63">
        <f t="shared" si="1109"/>
        <v>0</v>
      </c>
      <c r="HS64" s="2" t="s">
        <v>100</v>
      </c>
      <c r="IJ64" s="9">
        <f t="shared" si="1077"/>
        <v>0</v>
      </c>
      <c r="IL64" s="2">
        <v>25</v>
      </c>
      <c r="IM64" s="2">
        <v>25</v>
      </c>
      <c r="IO64" s="63">
        <f t="shared" si="1110"/>
        <v>0</v>
      </c>
      <c r="IR64" s="2" t="s">
        <v>100</v>
      </c>
      <c r="JI64" s="9">
        <f t="shared" si="1078"/>
        <v>0</v>
      </c>
      <c r="JK64" s="2">
        <v>25</v>
      </c>
      <c r="JL64" s="2">
        <v>25</v>
      </c>
      <c r="JN64" s="63">
        <f t="shared" si="1111"/>
        <v>0</v>
      </c>
      <c r="JQ64" s="2" t="s">
        <v>100</v>
      </c>
      <c r="KH64" s="9">
        <f t="shared" si="1079"/>
        <v>0</v>
      </c>
      <c r="KJ64" s="2">
        <v>25</v>
      </c>
      <c r="KK64" s="2">
        <v>25</v>
      </c>
      <c r="KM64" s="63">
        <f t="shared" si="1112"/>
        <v>0</v>
      </c>
    </row>
    <row r="65" spans="1:299" ht="14" x14ac:dyDescent="0.35">
      <c r="B65" s="2" t="s">
        <v>101</v>
      </c>
      <c r="C65" s="19">
        <f>$B$4-F65-H65-J65</f>
        <v>744</v>
      </c>
      <c r="D65" s="19">
        <f t="shared" si="1068"/>
        <v>528.95000000000005</v>
      </c>
      <c r="E65" s="2">
        <v>215.05</v>
      </c>
      <c r="F65" s="2">
        <v>0</v>
      </c>
      <c r="G65" s="110">
        <f>F65/$B$4</f>
        <v>0</v>
      </c>
      <c r="H65" s="2">
        <v>0</v>
      </c>
      <c r="I65" s="110">
        <f>H65/$B$4</f>
        <v>0</v>
      </c>
      <c r="J65" s="2">
        <v>0</v>
      </c>
      <c r="K65" s="110">
        <f>J65/$B$4</f>
        <v>0</v>
      </c>
      <c r="L65" s="2">
        <v>0</v>
      </c>
      <c r="M65" s="110">
        <f>C65/$B$4</f>
        <v>1</v>
      </c>
      <c r="N65" s="110">
        <f t="shared" si="967"/>
        <v>1</v>
      </c>
      <c r="O65" s="124">
        <f t="shared" si="1082"/>
        <v>0</v>
      </c>
      <c r="P65" s="110">
        <f t="shared" si="1083"/>
        <v>0.66705381720430101</v>
      </c>
      <c r="Q65" s="110">
        <f t="shared" si="1118"/>
        <v>0</v>
      </c>
      <c r="R65" s="9">
        <v>0</v>
      </c>
      <c r="S65" s="9">
        <f t="shared" si="1085"/>
        <v>744</v>
      </c>
      <c r="T65" s="46">
        <v>12407.200999999999</v>
      </c>
      <c r="U65" s="2">
        <v>25</v>
      </c>
      <c r="V65" s="2">
        <v>25</v>
      </c>
      <c r="W65" s="2">
        <v>25</v>
      </c>
      <c r="X65" s="63">
        <f>SUM(G65,I65,K65,N65,Q65)</f>
        <v>1</v>
      </c>
      <c r="AA65" s="2" t="s">
        <v>101</v>
      </c>
      <c r="AB65" s="19">
        <f t="shared" si="968"/>
        <v>732</v>
      </c>
      <c r="AC65" s="19">
        <f t="shared" si="1069"/>
        <v>556.95000000000005</v>
      </c>
      <c r="AD65" s="2">
        <v>175.04999999999995</v>
      </c>
      <c r="AE65" s="2">
        <v>0</v>
      </c>
      <c r="AF65" s="110">
        <f t="shared" si="970"/>
        <v>0</v>
      </c>
      <c r="AG65" s="2">
        <v>12</v>
      </c>
      <c r="AH65" s="110">
        <f t="shared" si="970"/>
        <v>1.6129032258064516E-2</v>
      </c>
      <c r="AI65" s="2">
        <v>0</v>
      </c>
      <c r="AJ65" s="110">
        <f t="shared" si="970"/>
        <v>0</v>
      </c>
      <c r="AK65" s="2">
        <v>0</v>
      </c>
      <c r="AL65" s="110">
        <f t="shared" si="1070"/>
        <v>0.9838709677419355</v>
      </c>
      <c r="AM65" s="110">
        <f t="shared" si="1071"/>
        <v>0.9838709677419355</v>
      </c>
      <c r="AN65" s="124">
        <f t="shared" si="1072"/>
        <v>0</v>
      </c>
      <c r="AO65" s="110">
        <f t="shared" si="1073"/>
        <v>0.71246440860215055</v>
      </c>
      <c r="AP65" s="110">
        <f t="shared" si="1074"/>
        <v>0</v>
      </c>
      <c r="AQ65" s="2">
        <v>0</v>
      </c>
      <c r="AR65" s="9">
        <f t="shared" si="416"/>
        <v>744</v>
      </c>
      <c r="AS65" s="22">
        <v>13251.838</v>
      </c>
      <c r="AT65" s="2">
        <v>25</v>
      </c>
      <c r="AU65" s="2">
        <v>25</v>
      </c>
      <c r="AV65" s="2">
        <v>25</v>
      </c>
      <c r="AW65" s="63">
        <f>SUM(AF65,AH65,AJ65,AM65,AP65)</f>
        <v>1</v>
      </c>
      <c r="AZ65" s="2" t="s">
        <v>101</v>
      </c>
      <c r="BA65" s="2">
        <f t="shared" si="1075"/>
        <v>504.25</v>
      </c>
      <c r="BB65" s="2">
        <f t="shared" si="1076"/>
        <v>262.82999999999993</v>
      </c>
      <c r="BC65" s="2">
        <f>'[43]UNIT DATA'!L8</f>
        <v>241.42000000000007</v>
      </c>
      <c r="BD65" s="2">
        <f>'[43]UNIT DATA'!M8</f>
        <v>215.75</v>
      </c>
      <c r="BE65" s="110">
        <f t="shared" si="1088"/>
        <v>0.29965277777777777</v>
      </c>
      <c r="BF65" s="2">
        <f>'[43]UNIT DATA'!$N8</f>
        <v>0</v>
      </c>
      <c r="BG65" s="110">
        <f t="shared" si="1089"/>
        <v>0</v>
      </c>
      <c r="BH65" s="2">
        <f>'[43]UNIT DATA'!$O8</f>
        <v>0</v>
      </c>
      <c r="BI65" s="110">
        <f t="shared" si="1090"/>
        <v>0</v>
      </c>
      <c r="BJ65" s="2">
        <f>'[43]UNIT DATA'!$P8</f>
        <v>0</v>
      </c>
      <c r="BK65" s="110">
        <f t="shared" si="1114"/>
        <v>0.70034722222222223</v>
      </c>
      <c r="BL65" s="110">
        <f t="shared" si="1115"/>
        <v>0.70034722222222223</v>
      </c>
      <c r="BM65" s="124">
        <f t="shared" si="1091"/>
        <v>0.45081282126290284</v>
      </c>
      <c r="BN65" s="110">
        <f t="shared" si="1116"/>
        <v>0.37269722222222224</v>
      </c>
      <c r="BO65" s="110">
        <f t="shared" si="1117"/>
        <v>0</v>
      </c>
      <c r="BP65" s="2">
        <f>'[43]UNIT DATA'!Q8</f>
        <v>1</v>
      </c>
      <c r="BQ65" s="9">
        <f t="shared" si="422"/>
        <v>720</v>
      </c>
      <c r="BR65" s="44">
        <f>'[43]UNIT DATA'!$F8</f>
        <v>6708.55</v>
      </c>
      <c r="BS65" s="2">
        <v>25</v>
      </c>
      <c r="BT65" s="2">
        <v>25</v>
      </c>
      <c r="BU65" s="2">
        <f>'[43]UNIT DATA'!$E8</f>
        <v>25</v>
      </c>
      <c r="BV65" s="63">
        <f>SUM(BE65,BG65,BI65,BL65,BO65)</f>
        <v>1</v>
      </c>
      <c r="BY65" s="2" t="s">
        <v>101</v>
      </c>
      <c r="BZ65" s="2">
        <f t="shared" si="1093"/>
        <v>657.08</v>
      </c>
      <c r="CA65" s="2">
        <f t="shared" si="1094"/>
        <v>401.82</v>
      </c>
      <c r="CB65" s="2">
        <f>'[44]UNIT DATA'!L8</f>
        <v>255.26</v>
      </c>
      <c r="CC65" s="2">
        <f>'[44]UNIT DATA'!M8</f>
        <v>86.92</v>
      </c>
      <c r="CD65" s="110">
        <f>CC65/$BY$4</f>
        <v>0.11682795698924732</v>
      </c>
      <c r="CE65" s="2">
        <f>'[44]UNIT DATA'!$N8</f>
        <v>0</v>
      </c>
      <c r="CF65" s="110">
        <f>CE65/$BY$4</f>
        <v>0</v>
      </c>
      <c r="CG65" s="2">
        <f>'[44]UNIT DATA'!$O8</f>
        <v>0</v>
      </c>
      <c r="CH65" s="110">
        <f>CG65/$BY$4</f>
        <v>0</v>
      </c>
      <c r="CI65" s="2">
        <f>'[44]UNIT DATA'!$P8</f>
        <v>0</v>
      </c>
      <c r="CJ65" s="110">
        <f>BZ65/$BY$4</f>
        <v>0.88317204301075269</v>
      </c>
      <c r="CK65" s="110">
        <f>(BZ65-CI65)/$BY$4</f>
        <v>0.88317204301075269</v>
      </c>
      <c r="CL65" s="124">
        <f>IF((AND(CA65=0,CC65=0)),0,(CC65+CI65)/(CA65+CC65+CI65))</f>
        <v>0.17784507099889513</v>
      </c>
      <c r="CM65" s="110">
        <f>CQ65/($BY$4*CS65)</f>
        <v>0.47727096774193545</v>
      </c>
      <c r="CN65" s="110">
        <f>CI65/$BY$4</f>
        <v>0</v>
      </c>
      <c r="CO65" s="2">
        <f>'[44]UNIT DATA'!$Q8</f>
        <v>1</v>
      </c>
      <c r="CP65" s="9">
        <f t="shared" si="432"/>
        <v>743.99999999999989</v>
      </c>
      <c r="CQ65" s="2">
        <f>'[44]UNIT DATA'!$F8</f>
        <v>8877.24</v>
      </c>
      <c r="CR65" s="2">
        <v>25</v>
      </c>
      <c r="CS65" s="2">
        <v>25</v>
      </c>
      <c r="CT65" s="2">
        <f>'[44]UNIT DATA'!$E8</f>
        <v>25</v>
      </c>
      <c r="CU65" s="63">
        <f>SUM(CD65,CF65,CH65,CK65,CN65)</f>
        <v>1</v>
      </c>
      <c r="CX65" s="2" t="s">
        <v>101</v>
      </c>
      <c r="CY65" s="19">
        <f>$CX$4-DB65-DD65-DF65</f>
        <v>707.5</v>
      </c>
      <c r="CZ65" s="2">
        <f>$CX$4-DA65-DB65-DD65-DF65</f>
        <v>33.659999999999968</v>
      </c>
      <c r="DA65" s="2">
        <f>'[52]UNIT DATA'!L8</f>
        <v>673.84</v>
      </c>
      <c r="DB65" s="19">
        <f>'[52]UNIT DATA'!M8</f>
        <v>12.5</v>
      </c>
      <c r="DC65" s="2">
        <f t="shared" si="45"/>
        <v>1.7361111111111112</v>
      </c>
      <c r="DD65" s="19">
        <f>'[52]UNIT DATA'!$N8</f>
        <v>0</v>
      </c>
      <c r="DE65" s="2">
        <f t="shared" si="46"/>
        <v>0</v>
      </c>
      <c r="DF65" s="19">
        <f>'[52]UNIT DATA'!$O8</f>
        <v>0</v>
      </c>
      <c r="DG65" s="2">
        <f t="shared" si="47"/>
        <v>0</v>
      </c>
      <c r="DH65" s="2">
        <f>'[52]UNIT DATA'!$P8</f>
        <v>0</v>
      </c>
      <c r="DI65" s="2">
        <f t="shared" si="48"/>
        <v>98.263888888888886</v>
      </c>
      <c r="DJ65" s="2">
        <f t="shared" si="49"/>
        <v>98.263888888888886</v>
      </c>
      <c r="DK65" s="128">
        <f t="shared" si="50"/>
        <v>27.079722703639536</v>
      </c>
      <c r="DL65" s="2">
        <f t="shared" si="51"/>
        <v>3.8029166666666661</v>
      </c>
      <c r="DM65" s="110">
        <f>DH65/$CX$4</f>
        <v>0</v>
      </c>
      <c r="DN65" s="2">
        <f>'[52]UNIT DATA'!$Q8</f>
        <v>1</v>
      </c>
      <c r="DO65" s="9">
        <f t="shared" si="437"/>
        <v>720</v>
      </c>
      <c r="DP65" s="19">
        <f>'[52]UNIT DATA'!$F8</f>
        <v>684.52499999999998</v>
      </c>
      <c r="DQ65" s="2">
        <v>25</v>
      </c>
      <c r="DR65" s="2">
        <v>25</v>
      </c>
      <c r="DS65" s="2">
        <f>'[52]UNIT DATA'!$E8</f>
        <v>25</v>
      </c>
      <c r="DT65" s="63">
        <f>SUM(DC65,DE65,DG65,DJ65,DM65)</f>
        <v>100</v>
      </c>
      <c r="DW65" s="2" t="s">
        <v>101</v>
      </c>
      <c r="EN65" s="9">
        <f t="shared" si="439"/>
        <v>0</v>
      </c>
      <c r="EP65" s="2">
        <v>25</v>
      </c>
      <c r="EQ65" s="2">
        <v>25</v>
      </c>
      <c r="ES65" s="63">
        <f>SUM(EB65,ED65,EF65,EI65,EL65)</f>
        <v>0</v>
      </c>
      <c r="EV65" s="2" t="s">
        <v>101</v>
      </c>
      <c r="FM65" s="9">
        <f t="shared" si="441"/>
        <v>0</v>
      </c>
      <c r="FO65" s="2">
        <v>25</v>
      </c>
      <c r="FP65" s="2">
        <v>25</v>
      </c>
      <c r="FR65" s="63">
        <f>SUM(FA65,FC65,FE65,FH65,FK65)</f>
        <v>0</v>
      </c>
      <c r="FU65" s="2" t="s">
        <v>101</v>
      </c>
      <c r="GL65" s="9">
        <f t="shared" si="443"/>
        <v>0</v>
      </c>
      <c r="GN65" s="2">
        <v>25</v>
      </c>
      <c r="GO65" s="2">
        <v>25</v>
      </c>
      <c r="GQ65" s="63">
        <f>SUM(FZ65,GB65,GD65,GG65,GJ65)</f>
        <v>0</v>
      </c>
      <c r="GT65" s="2" t="s">
        <v>101</v>
      </c>
      <c r="HK65" s="9">
        <f t="shared" si="445"/>
        <v>0</v>
      </c>
      <c r="HM65" s="2">
        <v>25</v>
      </c>
      <c r="HN65" s="2">
        <v>25</v>
      </c>
      <c r="HP65" s="63">
        <f>SUM(GY65,HA65,HC65,HF65,HI65)</f>
        <v>0</v>
      </c>
      <c r="HS65" s="2" t="s">
        <v>101</v>
      </c>
      <c r="IJ65" s="9">
        <f t="shared" si="1077"/>
        <v>0</v>
      </c>
      <c r="IL65" s="2">
        <v>25</v>
      </c>
      <c r="IM65" s="2">
        <v>25</v>
      </c>
      <c r="IO65" s="63">
        <f>SUM(HX65,HZ65,IB65,IE65,IH65)</f>
        <v>0</v>
      </c>
      <c r="IR65" s="2" t="s">
        <v>101</v>
      </c>
      <c r="JI65" s="9">
        <f t="shared" si="1078"/>
        <v>0</v>
      </c>
      <c r="JK65" s="2">
        <v>25</v>
      </c>
      <c r="JL65" s="2">
        <v>25</v>
      </c>
      <c r="JN65" s="63">
        <f>SUM(IW65,IY65,JA65,JD65,JG65)</f>
        <v>0</v>
      </c>
      <c r="JQ65" s="2" t="s">
        <v>101</v>
      </c>
      <c r="KH65" s="9">
        <f t="shared" si="1079"/>
        <v>0</v>
      </c>
      <c r="KJ65" s="2">
        <v>25</v>
      </c>
      <c r="KK65" s="2">
        <v>25</v>
      </c>
      <c r="KM65" s="63">
        <f>SUM(JV65,JX65,JZ65,KC65,KF65)</f>
        <v>0</v>
      </c>
    </row>
    <row r="66" spans="1:299" ht="14" x14ac:dyDescent="0.35">
      <c r="B66" s="2" t="s">
        <v>102</v>
      </c>
      <c r="C66" s="19">
        <f t="shared" si="1080"/>
        <v>744</v>
      </c>
      <c r="D66" s="19">
        <f t="shared" si="1068"/>
        <v>393.03</v>
      </c>
      <c r="E66" s="2">
        <v>350.97</v>
      </c>
      <c r="F66" s="2">
        <v>0</v>
      </c>
      <c r="G66" s="110">
        <f t="shared" si="1081"/>
        <v>0</v>
      </c>
      <c r="H66" s="2">
        <v>0</v>
      </c>
      <c r="I66" s="110">
        <f t="shared" si="1081"/>
        <v>0</v>
      </c>
      <c r="J66" s="2">
        <v>0</v>
      </c>
      <c r="K66" s="110">
        <f t="shared" si="1081"/>
        <v>0</v>
      </c>
      <c r="L66" s="2">
        <v>0</v>
      </c>
      <c r="M66" s="110">
        <f>C66/$B$4</f>
        <v>1</v>
      </c>
      <c r="N66" s="110">
        <f t="shared" si="967"/>
        <v>1</v>
      </c>
      <c r="O66" s="124">
        <f t="shared" si="1082"/>
        <v>0</v>
      </c>
      <c r="P66" s="110">
        <f t="shared" si="1083"/>
        <v>0.49855016129032254</v>
      </c>
      <c r="Q66" s="110">
        <f t="shared" si="1118"/>
        <v>0</v>
      </c>
      <c r="R66" s="9">
        <v>0</v>
      </c>
      <c r="S66" s="9">
        <f t="shared" si="1085"/>
        <v>744</v>
      </c>
      <c r="T66" s="46">
        <v>9273.0329999999994</v>
      </c>
      <c r="U66" s="2">
        <v>25</v>
      </c>
      <c r="V66" s="2">
        <v>25</v>
      </c>
      <c r="W66" s="2">
        <v>25</v>
      </c>
      <c r="X66" s="63">
        <f t="shared" si="1086"/>
        <v>1</v>
      </c>
      <c r="AA66" s="2" t="s">
        <v>102</v>
      </c>
      <c r="AB66" s="19">
        <f t="shared" si="968"/>
        <v>732</v>
      </c>
      <c r="AC66" s="19">
        <f t="shared" si="1069"/>
        <v>508.39</v>
      </c>
      <c r="AD66" s="2">
        <v>223.61</v>
      </c>
      <c r="AE66" s="2">
        <v>0</v>
      </c>
      <c r="AF66" s="110">
        <f t="shared" si="970"/>
        <v>0</v>
      </c>
      <c r="AG66" s="2">
        <v>12</v>
      </c>
      <c r="AH66" s="110">
        <f t="shared" si="970"/>
        <v>1.6129032258064516E-2</v>
      </c>
      <c r="AI66" s="2">
        <v>0</v>
      </c>
      <c r="AJ66" s="110">
        <f t="shared" si="970"/>
        <v>0</v>
      </c>
      <c r="AK66" s="2">
        <v>0</v>
      </c>
      <c r="AL66" s="110">
        <f t="shared" si="1070"/>
        <v>0.9838709677419355</v>
      </c>
      <c r="AM66" s="110">
        <f t="shared" si="1071"/>
        <v>0.9838709677419355</v>
      </c>
      <c r="AN66" s="124">
        <f t="shared" si="1072"/>
        <v>0</v>
      </c>
      <c r="AO66" s="110">
        <f t="shared" si="1073"/>
        <v>0.65643102150537636</v>
      </c>
      <c r="AP66" s="110">
        <f t="shared" si="1074"/>
        <v>0</v>
      </c>
      <c r="AQ66" s="2">
        <v>0</v>
      </c>
      <c r="AR66" s="9">
        <f t="shared" si="416"/>
        <v>744</v>
      </c>
      <c r="AS66" s="22">
        <v>12209.617</v>
      </c>
      <c r="AT66" s="2">
        <v>25</v>
      </c>
      <c r="AU66" s="2">
        <v>25</v>
      </c>
      <c r="AV66" s="2">
        <v>25</v>
      </c>
      <c r="AW66" s="63">
        <f t="shared" si="1087"/>
        <v>1</v>
      </c>
      <c r="AZ66" s="2" t="s">
        <v>102</v>
      </c>
      <c r="BA66" s="2">
        <f t="shared" si="1075"/>
        <v>717.73</v>
      </c>
      <c r="BB66" s="2">
        <f t="shared" si="1076"/>
        <v>448.78999999999996</v>
      </c>
      <c r="BC66" s="2">
        <f>'[43]UNIT DATA'!L9</f>
        <v>268.94000000000005</v>
      </c>
      <c r="BD66" s="2">
        <f>'[43]UNIT DATA'!M9</f>
        <v>2.27</v>
      </c>
      <c r="BE66" s="110">
        <f t="shared" si="1088"/>
        <v>3.1527777777777778E-3</v>
      </c>
      <c r="BF66" s="2">
        <f>'[43]UNIT DATA'!$N9</f>
        <v>0</v>
      </c>
      <c r="BG66" s="110">
        <f t="shared" si="1089"/>
        <v>0</v>
      </c>
      <c r="BH66" s="2">
        <f>'[43]UNIT DATA'!$O9</f>
        <v>0</v>
      </c>
      <c r="BI66" s="110">
        <f t="shared" si="1090"/>
        <v>0</v>
      </c>
      <c r="BJ66" s="2">
        <f>'[43]UNIT DATA'!$P9</f>
        <v>0</v>
      </c>
      <c r="BK66" s="110">
        <f t="shared" si="1114"/>
        <v>0.99684722222222222</v>
      </c>
      <c r="BL66" s="110">
        <f t="shared" si="1115"/>
        <v>0.99684722222222222</v>
      </c>
      <c r="BM66" s="124">
        <f t="shared" si="1091"/>
        <v>5.0325898993482023E-3</v>
      </c>
      <c r="BN66" s="110">
        <f t="shared" si="1116"/>
        <v>0.59491499999999997</v>
      </c>
      <c r="BO66" s="110">
        <f t="shared" si="1117"/>
        <v>0</v>
      </c>
      <c r="BP66" s="2">
        <f>'[43]UNIT DATA'!Q9</f>
        <v>1</v>
      </c>
      <c r="BQ66" s="9">
        <f t="shared" si="422"/>
        <v>720</v>
      </c>
      <c r="BR66" s="44">
        <f>'[43]UNIT DATA'!$F9</f>
        <v>10708.47</v>
      </c>
      <c r="BS66" s="2">
        <v>25</v>
      </c>
      <c r="BT66" s="2">
        <v>25</v>
      </c>
      <c r="BU66" s="2">
        <f>'[43]UNIT DATA'!$E9</f>
        <v>25</v>
      </c>
      <c r="BV66" s="63">
        <f t="shared" si="1092"/>
        <v>1</v>
      </c>
      <c r="BY66" s="2" t="s">
        <v>102</v>
      </c>
      <c r="BZ66" s="2">
        <f t="shared" si="1093"/>
        <v>657.09</v>
      </c>
      <c r="CA66" s="2">
        <f t="shared" si="1094"/>
        <v>405.36</v>
      </c>
      <c r="CB66" s="2">
        <f>'[44]UNIT DATA'!L9</f>
        <v>251.73</v>
      </c>
      <c r="CC66" s="2">
        <f>'[44]UNIT DATA'!M9</f>
        <v>86.91</v>
      </c>
      <c r="CD66" s="110">
        <f t="shared" si="1095"/>
        <v>0.11681451612903225</v>
      </c>
      <c r="CE66" s="2">
        <f>'[44]UNIT DATA'!$N9</f>
        <v>0</v>
      </c>
      <c r="CF66" s="110">
        <f t="shared" si="1095"/>
        <v>0</v>
      </c>
      <c r="CG66" s="2">
        <f>'[44]UNIT DATA'!$O9</f>
        <v>0</v>
      </c>
      <c r="CH66" s="110">
        <f t="shared" si="1095"/>
        <v>0</v>
      </c>
      <c r="CI66" s="2">
        <f>'[44]UNIT DATA'!$P9</f>
        <v>0</v>
      </c>
      <c r="CJ66" s="110">
        <f t="shared" ref="CJ66:CJ68" si="1119">BZ66/$BY$4</f>
        <v>0.88318548387096774</v>
      </c>
      <c r="CK66" s="110">
        <f t="shared" ref="CK66:CK68" si="1120">(BZ66-CI66)/$BY$4</f>
        <v>0.88318548387096774</v>
      </c>
      <c r="CL66" s="124">
        <f t="shared" ref="CL66:CL68" si="1121">IF((AND(CA66=0,CC66=0)),0,(CC66+CI66)/(CA66+CC66+CI66))</f>
        <v>0.17654945456761534</v>
      </c>
      <c r="CM66" s="110">
        <f t="shared" ref="CM66:CM68" si="1122">CQ66/($BY$4*CS66)</f>
        <v>0.48729596774193545</v>
      </c>
      <c r="CN66" s="110">
        <f t="shared" ref="CN66:CN68" si="1123">CI66/$BY$4</f>
        <v>0</v>
      </c>
      <c r="CO66" s="2">
        <f>'[44]UNIT DATA'!$Q9</f>
        <v>1</v>
      </c>
      <c r="CP66" s="9">
        <f t="shared" si="432"/>
        <v>744</v>
      </c>
      <c r="CQ66" s="2">
        <f>'[44]UNIT DATA'!$F9</f>
        <v>9063.7049999999999</v>
      </c>
      <c r="CR66" s="2">
        <v>25</v>
      </c>
      <c r="CS66" s="2">
        <v>25</v>
      </c>
      <c r="CT66" s="2">
        <f>'[44]UNIT DATA'!$E9</f>
        <v>25</v>
      </c>
      <c r="CU66" s="63">
        <f t="shared" si="1101"/>
        <v>1</v>
      </c>
      <c r="CX66" s="2" t="s">
        <v>102</v>
      </c>
      <c r="CY66" s="2">
        <f t="shared" ref="CY66:CY68" si="1124">$CX$4-DB66-DD66-DF66</f>
        <v>717.95</v>
      </c>
      <c r="CZ66" s="2">
        <f t="shared" ref="CZ66:CZ68" si="1125">$CX$4-DA66-DB66-DD66-DF66</f>
        <v>34.140000000000057</v>
      </c>
      <c r="DA66" s="2">
        <f>'[52]UNIT DATA'!L9</f>
        <v>683.81</v>
      </c>
      <c r="DB66" s="2">
        <f>'[52]UNIT DATA'!M9</f>
        <v>2.0499999999999998</v>
      </c>
      <c r="DC66" s="2">
        <f t="shared" si="45"/>
        <v>0.28472222222222221</v>
      </c>
      <c r="DD66" s="19">
        <f>'[52]UNIT DATA'!$N9</f>
        <v>0</v>
      </c>
      <c r="DE66" s="2">
        <f t="shared" si="46"/>
        <v>0</v>
      </c>
      <c r="DF66" s="19">
        <f>'[52]UNIT DATA'!$O9</f>
        <v>0</v>
      </c>
      <c r="DG66" s="2">
        <f t="shared" si="47"/>
        <v>0</v>
      </c>
      <c r="DH66" s="2">
        <f>'[52]UNIT DATA'!$P9</f>
        <v>0</v>
      </c>
      <c r="DI66" s="2">
        <f t="shared" si="48"/>
        <v>99.715277777777786</v>
      </c>
      <c r="DJ66" s="2">
        <f t="shared" si="49"/>
        <v>99.715277777777786</v>
      </c>
      <c r="DK66" s="128">
        <f t="shared" si="50"/>
        <v>5.6645482177396982</v>
      </c>
      <c r="DL66" s="2">
        <f t="shared" si="51"/>
        <v>4.1403611111111109</v>
      </c>
      <c r="DM66" s="110">
        <f t="shared" ref="DM66:DM68" si="1126">DH66/$CX$4</f>
        <v>0</v>
      </c>
      <c r="DN66" s="2">
        <f>'[52]UNIT DATA'!$Q9</f>
        <v>1</v>
      </c>
      <c r="DO66" s="9">
        <f t="shared" si="437"/>
        <v>720</v>
      </c>
      <c r="DP66" s="19">
        <f>'[52]UNIT DATA'!$F9</f>
        <v>745.26499999999999</v>
      </c>
      <c r="DQ66" s="2">
        <v>25</v>
      </c>
      <c r="DR66" s="2">
        <v>25</v>
      </c>
      <c r="DS66" s="2">
        <f>'[52]UNIT DATA'!$E9</f>
        <v>25</v>
      </c>
      <c r="DT66" s="63">
        <f t="shared" si="1105"/>
        <v>100.00000000000001</v>
      </c>
      <c r="DW66" s="2" t="s">
        <v>102</v>
      </c>
      <c r="EN66" s="9">
        <f t="shared" si="439"/>
        <v>0</v>
      </c>
      <c r="EP66" s="2">
        <v>25</v>
      </c>
      <c r="EQ66" s="2">
        <v>25</v>
      </c>
      <c r="ES66" s="63">
        <f t="shared" si="1106"/>
        <v>0</v>
      </c>
      <c r="EV66" s="2" t="s">
        <v>102</v>
      </c>
      <c r="FM66" s="9">
        <f t="shared" si="441"/>
        <v>0</v>
      </c>
      <c r="FO66" s="2">
        <v>25</v>
      </c>
      <c r="FP66" s="2">
        <v>25</v>
      </c>
      <c r="FR66" s="63">
        <f t="shared" si="1107"/>
        <v>0</v>
      </c>
      <c r="FU66" s="2" t="s">
        <v>102</v>
      </c>
      <c r="GL66" s="9">
        <f t="shared" si="443"/>
        <v>0</v>
      </c>
      <c r="GN66" s="2">
        <v>25</v>
      </c>
      <c r="GO66" s="2">
        <v>25</v>
      </c>
      <c r="GQ66" s="63">
        <f t="shared" si="1108"/>
        <v>0</v>
      </c>
      <c r="GT66" s="2" t="s">
        <v>102</v>
      </c>
      <c r="HK66" s="9">
        <f t="shared" si="445"/>
        <v>0</v>
      </c>
      <c r="HM66" s="2">
        <v>25</v>
      </c>
      <c r="HN66" s="2">
        <v>25</v>
      </c>
      <c r="HP66" s="63">
        <f t="shared" si="1109"/>
        <v>0</v>
      </c>
      <c r="HS66" s="2" t="s">
        <v>102</v>
      </c>
      <c r="IJ66" s="9">
        <f t="shared" si="1077"/>
        <v>0</v>
      </c>
      <c r="IL66" s="2">
        <v>25</v>
      </c>
      <c r="IM66" s="2">
        <v>25</v>
      </c>
      <c r="IO66" s="63">
        <f t="shared" ref="IO66:IO68" si="1127">SUM(HX66,HZ66,IB66,IE66,IH66)</f>
        <v>0</v>
      </c>
      <c r="IR66" s="2" t="s">
        <v>102</v>
      </c>
      <c r="JI66" s="9">
        <f t="shared" si="1078"/>
        <v>0</v>
      </c>
      <c r="JK66" s="2">
        <v>25</v>
      </c>
      <c r="JL66" s="2">
        <v>25</v>
      </c>
      <c r="JN66" s="63">
        <f t="shared" ref="JN66:JN68" si="1128">SUM(IW66,IY66,JA66,JD66,JG66)</f>
        <v>0</v>
      </c>
      <c r="JQ66" s="2" t="s">
        <v>102</v>
      </c>
      <c r="KH66" s="9">
        <f t="shared" si="1079"/>
        <v>0</v>
      </c>
      <c r="KJ66" s="2">
        <v>25</v>
      </c>
      <c r="KK66" s="2">
        <v>25</v>
      </c>
      <c r="KM66" s="63">
        <f t="shared" ref="KM66:KM68" si="1129">SUM(JV66,JX66,JZ66,KC66,KF66)</f>
        <v>0</v>
      </c>
    </row>
    <row r="67" spans="1:299" ht="14" x14ac:dyDescent="0.35">
      <c r="B67" s="2" t="s">
        <v>103</v>
      </c>
      <c r="C67" s="19">
        <f>$B$4-F67-H67-J67</f>
        <v>0</v>
      </c>
      <c r="D67" s="19">
        <f t="shared" si="1068"/>
        <v>0</v>
      </c>
      <c r="E67" s="2">
        <v>0</v>
      </c>
      <c r="F67" s="2">
        <v>744</v>
      </c>
      <c r="G67" s="110">
        <f t="shared" si="1081"/>
        <v>1</v>
      </c>
      <c r="H67" s="2">
        <v>0</v>
      </c>
      <c r="I67" s="110">
        <f t="shared" si="1081"/>
        <v>0</v>
      </c>
      <c r="J67" s="2">
        <v>0</v>
      </c>
      <c r="K67" s="110">
        <f t="shared" si="1081"/>
        <v>0</v>
      </c>
      <c r="L67" s="2">
        <v>0</v>
      </c>
      <c r="M67" s="110">
        <f t="shared" ref="M67:M68" si="1130">C67/$B$4</f>
        <v>0</v>
      </c>
      <c r="N67" s="110">
        <f t="shared" si="967"/>
        <v>0</v>
      </c>
      <c r="O67" s="124">
        <f t="shared" si="1082"/>
        <v>1</v>
      </c>
      <c r="P67" s="110">
        <f t="shared" si="1083"/>
        <v>0</v>
      </c>
      <c r="Q67" s="110">
        <f t="shared" si="1118"/>
        <v>0</v>
      </c>
      <c r="R67" s="9">
        <v>0</v>
      </c>
      <c r="S67" s="9">
        <f t="shared" si="1085"/>
        <v>744</v>
      </c>
      <c r="T67" s="33">
        <v>0</v>
      </c>
      <c r="U67" s="2">
        <v>25</v>
      </c>
      <c r="V67" s="2">
        <v>25</v>
      </c>
      <c r="W67" s="2">
        <v>0</v>
      </c>
      <c r="X67" s="63">
        <f t="shared" si="1086"/>
        <v>1</v>
      </c>
      <c r="AA67" s="2" t="s">
        <v>103</v>
      </c>
      <c r="AB67" s="19">
        <f t="shared" si="968"/>
        <v>0</v>
      </c>
      <c r="AC67" s="19">
        <f t="shared" si="1069"/>
        <v>0</v>
      </c>
      <c r="AD67" s="2">
        <v>0</v>
      </c>
      <c r="AE67" s="2">
        <v>744</v>
      </c>
      <c r="AF67" s="110">
        <f t="shared" si="970"/>
        <v>1</v>
      </c>
      <c r="AG67" s="2">
        <v>0</v>
      </c>
      <c r="AH67" s="110">
        <f t="shared" si="970"/>
        <v>0</v>
      </c>
      <c r="AI67" s="2">
        <v>0</v>
      </c>
      <c r="AJ67" s="110">
        <f t="shared" si="970"/>
        <v>0</v>
      </c>
      <c r="AK67" s="2">
        <v>0</v>
      </c>
      <c r="AL67" s="110">
        <f t="shared" si="1070"/>
        <v>0</v>
      </c>
      <c r="AM67" s="110">
        <f t="shared" si="1071"/>
        <v>0</v>
      </c>
      <c r="AN67" s="124">
        <f t="shared" si="1072"/>
        <v>1</v>
      </c>
      <c r="AO67" s="110">
        <f t="shared" si="1073"/>
        <v>0</v>
      </c>
      <c r="AP67" s="110">
        <f t="shared" si="1074"/>
        <v>0</v>
      </c>
      <c r="AQ67" s="2">
        <v>0</v>
      </c>
      <c r="AR67" s="9">
        <f t="shared" si="416"/>
        <v>744</v>
      </c>
      <c r="AS67" s="2">
        <v>0</v>
      </c>
      <c r="AT67" s="2">
        <v>25</v>
      </c>
      <c r="AU67" s="2">
        <v>25</v>
      </c>
      <c r="AV67" s="2">
        <v>25</v>
      </c>
      <c r="AW67" s="63">
        <f t="shared" si="1087"/>
        <v>1</v>
      </c>
      <c r="AZ67" s="2" t="s">
        <v>103</v>
      </c>
      <c r="BA67" s="2">
        <f t="shared" si="1075"/>
        <v>0</v>
      </c>
      <c r="BB67" s="2">
        <f t="shared" si="1076"/>
        <v>0</v>
      </c>
      <c r="BC67" s="2">
        <f>'[43]UNIT DATA'!L10</f>
        <v>0</v>
      </c>
      <c r="BD67" s="2">
        <f>'[43]UNIT DATA'!M10</f>
        <v>720</v>
      </c>
      <c r="BE67" s="110">
        <f t="shared" si="1088"/>
        <v>1</v>
      </c>
      <c r="BF67" s="2">
        <f>'[43]UNIT DATA'!$N10</f>
        <v>0</v>
      </c>
      <c r="BG67" s="110">
        <f t="shared" si="1089"/>
        <v>0</v>
      </c>
      <c r="BH67" s="2">
        <f>'[43]UNIT DATA'!$O10</f>
        <v>0</v>
      </c>
      <c r="BI67" s="110">
        <f t="shared" si="1090"/>
        <v>0</v>
      </c>
      <c r="BJ67" s="2">
        <f>'[43]UNIT DATA'!$P10</f>
        <v>0</v>
      </c>
      <c r="BK67" s="110">
        <f t="shared" si="1114"/>
        <v>0</v>
      </c>
      <c r="BL67" s="110">
        <f t="shared" si="1115"/>
        <v>0</v>
      </c>
      <c r="BM67" s="124">
        <f t="shared" si="1091"/>
        <v>1</v>
      </c>
      <c r="BN67" s="110">
        <f t="shared" si="1116"/>
        <v>0</v>
      </c>
      <c r="BO67" s="110">
        <f t="shared" si="1117"/>
        <v>0</v>
      </c>
      <c r="BP67" s="2">
        <f>'[43]UNIT DATA'!Q10</f>
        <v>0</v>
      </c>
      <c r="BQ67" s="9">
        <f t="shared" si="422"/>
        <v>720</v>
      </c>
      <c r="BR67" s="34">
        <f>'[43]UNIT DATA'!$F10</f>
        <v>0</v>
      </c>
      <c r="BS67" s="2">
        <v>25</v>
      </c>
      <c r="BT67" s="2">
        <v>25</v>
      </c>
      <c r="BU67" s="2">
        <f>'[43]UNIT DATA'!$E10</f>
        <v>25</v>
      </c>
      <c r="BV67" s="63">
        <f t="shared" si="1092"/>
        <v>1</v>
      </c>
      <c r="BY67" s="2" t="s">
        <v>103</v>
      </c>
      <c r="BZ67" s="2">
        <f t="shared" si="1093"/>
        <v>0</v>
      </c>
      <c r="CA67" s="2">
        <f t="shared" si="1094"/>
        <v>0</v>
      </c>
      <c r="CB67" s="2">
        <f>'[44]UNIT DATA'!L10</f>
        <v>0</v>
      </c>
      <c r="CC67" s="2">
        <f>'[44]UNIT DATA'!M10</f>
        <v>744</v>
      </c>
      <c r="CD67" s="110">
        <f t="shared" si="1095"/>
        <v>1</v>
      </c>
      <c r="CE67" s="2">
        <f>'[44]UNIT DATA'!$N10</f>
        <v>0</v>
      </c>
      <c r="CF67" s="110">
        <f t="shared" si="1095"/>
        <v>0</v>
      </c>
      <c r="CG67" s="2">
        <f>'[44]UNIT DATA'!$O10</f>
        <v>0</v>
      </c>
      <c r="CH67" s="110">
        <f t="shared" si="1095"/>
        <v>0</v>
      </c>
      <c r="CI67" s="2">
        <f>'[44]UNIT DATA'!$P10</f>
        <v>0</v>
      </c>
      <c r="CJ67" s="110">
        <f t="shared" si="1119"/>
        <v>0</v>
      </c>
      <c r="CK67" s="110">
        <f t="shared" si="1120"/>
        <v>0</v>
      </c>
      <c r="CL67" s="124">
        <f t="shared" si="1121"/>
        <v>1</v>
      </c>
      <c r="CM67" s="110">
        <f t="shared" si="1122"/>
        <v>0</v>
      </c>
      <c r="CN67" s="110">
        <f t="shared" si="1123"/>
        <v>0</v>
      </c>
      <c r="CO67" s="2">
        <f>'[44]UNIT DATA'!$Q10</f>
        <v>0</v>
      </c>
      <c r="CP67" s="9">
        <f t="shared" si="432"/>
        <v>744</v>
      </c>
      <c r="CQ67" s="2">
        <f>'[44]UNIT DATA'!$F10</f>
        <v>0</v>
      </c>
      <c r="CR67" s="2">
        <v>25</v>
      </c>
      <c r="CS67" s="2">
        <v>25</v>
      </c>
      <c r="CT67" s="2">
        <f>'[44]UNIT DATA'!$E10</f>
        <v>25</v>
      </c>
      <c r="CU67" s="63">
        <f t="shared" si="1101"/>
        <v>1</v>
      </c>
      <c r="CX67" s="2" t="s">
        <v>103</v>
      </c>
      <c r="CY67" s="2">
        <f t="shared" si="1124"/>
        <v>0</v>
      </c>
      <c r="CZ67" s="2">
        <f t="shared" si="1125"/>
        <v>0</v>
      </c>
      <c r="DA67" s="2">
        <f>'[52]UNIT DATA'!L10</f>
        <v>0</v>
      </c>
      <c r="DB67" s="2">
        <f>'[52]UNIT DATA'!M10</f>
        <v>720</v>
      </c>
      <c r="DC67" s="2">
        <f t="shared" si="45"/>
        <v>100</v>
      </c>
      <c r="DD67" s="19">
        <f>'[52]UNIT DATA'!$N10</f>
        <v>0</v>
      </c>
      <c r="DE67" s="2">
        <f t="shared" si="46"/>
        <v>0</v>
      </c>
      <c r="DF67" s="19">
        <f>'[52]UNIT DATA'!$O10</f>
        <v>0</v>
      </c>
      <c r="DG67" s="2">
        <f t="shared" si="47"/>
        <v>0</v>
      </c>
      <c r="DH67" s="2">
        <f>'[52]UNIT DATA'!$P10</f>
        <v>0</v>
      </c>
      <c r="DI67" s="2">
        <f t="shared" si="48"/>
        <v>0</v>
      </c>
      <c r="DJ67" s="2">
        <f t="shared" si="49"/>
        <v>0</v>
      </c>
      <c r="DK67" s="128">
        <f t="shared" si="50"/>
        <v>100</v>
      </c>
      <c r="DL67" s="2">
        <f t="shared" si="51"/>
        <v>0</v>
      </c>
      <c r="DM67" s="110">
        <f t="shared" si="1126"/>
        <v>0</v>
      </c>
      <c r="DN67" s="2">
        <f>'[52]UNIT DATA'!$Q10</f>
        <v>0</v>
      </c>
      <c r="DO67" s="9">
        <f t="shared" si="437"/>
        <v>720</v>
      </c>
      <c r="DP67" s="2">
        <f>'[52]UNIT DATA'!$F10</f>
        <v>0</v>
      </c>
      <c r="DQ67" s="2">
        <v>25</v>
      </c>
      <c r="DR67" s="2">
        <v>25</v>
      </c>
      <c r="DS67" s="2">
        <f>'[52]UNIT DATA'!$E10</f>
        <v>25</v>
      </c>
      <c r="DT67" s="63">
        <f t="shared" si="1105"/>
        <v>100</v>
      </c>
      <c r="DW67" s="2" t="s">
        <v>103</v>
      </c>
      <c r="EN67" s="9">
        <f t="shared" si="439"/>
        <v>0</v>
      </c>
      <c r="EP67" s="2">
        <v>25</v>
      </c>
      <c r="EQ67" s="2">
        <v>25</v>
      </c>
      <c r="ES67" s="63">
        <f t="shared" si="1106"/>
        <v>0</v>
      </c>
      <c r="EV67" s="2" t="s">
        <v>103</v>
      </c>
      <c r="FM67" s="9">
        <f t="shared" si="441"/>
        <v>0</v>
      </c>
      <c r="FO67" s="2">
        <v>25</v>
      </c>
      <c r="FP67" s="2">
        <v>25</v>
      </c>
      <c r="FR67" s="63">
        <f t="shared" si="1107"/>
        <v>0</v>
      </c>
      <c r="FU67" s="2" t="s">
        <v>103</v>
      </c>
      <c r="GL67" s="9">
        <f t="shared" si="443"/>
        <v>0</v>
      </c>
      <c r="GN67" s="2">
        <v>25</v>
      </c>
      <c r="GO67" s="2">
        <v>25</v>
      </c>
      <c r="GQ67" s="63">
        <f t="shared" si="1108"/>
        <v>0</v>
      </c>
      <c r="GT67" s="2" t="s">
        <v>103</v>
      </c>
      <c r="HK67" s="9">
        <f t="shared" si="445"/>
        <v>0</v>
      </c>
      <c r="HM67" s="2">
        <v>25</v>
      </c>
      <c r="HN67" s="2">
        <v>25</v>
      </c>
      <c r="HP67" s="63">
        <f t="shared" si="1109"/>
        <v>0</v>
      </c>
      <c r="HS67" s="2" t="s">
        <v>103</v>
      </c>
      <c r="IJ67" s="9">
        <f t="shared" si="1077"/>
        <v>0</v>
      </c>
      <c r="IL67" s="2">
        <v>25</v>
      </c>
      <c r="IM67" s="2">
        <v>25</v>
      </c>
      <c r="IO67" s="63">
        <f t="shared" si="1127"/>
        <v>0</v>
      </c>
      <c r="IR67" s="2" t="s">
        <v>103</v>
      </c>
      <c r="JI67" s="9">
        <f t="shared" si="1078"/>
        <v>0</v>
      </c>
      <c r="JK67" s="2">
        <v>25</v>
      </c>
      <c r="JL67" s="2">
        <v>25</v>
      </c>
      <c r="JN67" s="63">
        <f t="shared" si="1128"/>
        <v>0</v>
      </c>
      <c r="JQ67" s="2" t="s">
        <v>103</v>
      </c>
      <c r="KH67" s="9">
        <f t="shared" si="1079"/>
        <v>0</v>
      </c>
      <c r="KJ67" s="2">
        <v>25</v>
      </c>
      <c r="KK67" s="2">
        <v>25</v>
      </c>
      <c r="KM67" s="63">
        <f t="shared" si="1129"/>
        <v>0</v>
      </c>
    </row>
    <row r="68" spans="1:299" ht="14" x14ac:dyDescent="0.35">
      <c r="B68" s="2" t="s">
        <v>104</v>
      </c>
      <c r="C68" s="19">
        <f>$B$4-F68-H68-J68</f>
        <v>522.96</v>
      </c>
      <c r="D68" s="19">
        <f t="shared" si="1068"/>
        <v>353.91000000000008</v>
      </c>
      <c r="E68" s="2">
        <v>169.05</v>
      </c>
      <c r="F68" s="2">
        <v>221.04</v>
      </c>
      <c r="G68" s="110">
        <f t="shared" si="1081"/>
        <v>0.29709677419354835</v>
      </c>
      <c r="H68" s="2">
        <v>0</v>
      </c>
      <c r="I68" s="110">
        <f t="shared" si="1081"/>
        <v>0</v>
      </c>
      <c r="J68" s="2">
        <v>0</v>
      </c>
      <c r="K68" s="110">
        <f t="shared" si="1081"/>
        <v>0</v>
      </c>
      <c r="L68" s="2">
        <v>0</v>
      </c>
      <c r="M68" s="110">
        <f t="shared" si="1130"/>
        <v>0.7029032258064517</v>
      </c>
      <c r="N68" s="110">
        <f t="shared" si="967"/>
        <v>0.7029032258064517</v>
      </c>
      <c r="O68" s="124">
        <f t="shared" si="1082"/>
        <v>0.3844508218105922</v>
      </c>
      <c r="P68" s="110">
        <f t="shared" si="1083"/>
        <v>0.46455752688172047</v>
      </c>
      <c r="Q68" s="110">
        <f t="shared" si="1118"/>
        <v>0</v>
      </c>
      <c r="R68" s="9">
        <v>0</v>
      </c>
      <c r="S68" s="9">
        <f t="shared" si="1085"/>
        <v>744</v>
      </c>
      <c r="T68" s="46">
        <v>8640.77</v>
      </c>
      <c r="U68" s="2">
        <v>25</v>
      </c>
      <c r="V68" s="2">
        <v>25</v>
      </c>
      <c r="W68" s="2">
        <v>25</v>
      </c>
      <c r="X68" s="63">
        <f t="shared" si="1086"/>
        <v>1</v>
      </c>
      <c r="AA68" s="2" t="s">
        <v>104</v>
      </c>
      <c r="AB68" s="19">
        <f t="shared" si="968"/>
        <v>732</v>
      </c>
      <c r="AC68" s="19">
        <f t="shared" si="1069"/>
        <v>495.49999999999989</v>
      </c>
      <c r="AD68" s="19">
        <v>236.50000000000011</v>
      </c>
      <c r="AE68" s="2">
        <v>0</v>
      </c>
      <c r="AF68" s="110">
        <f t="shared" si="970"/>
        <v>0</v>
      </c>
      <c r="AG68" s="2">
        <v>12</v>
      </c>
      <c r="AH68" s="110">
        <f t="shared" si="970"/>
        <v>1.6129032258064516E-2</v>
      </c>
      <c r="AI68" s="2">
        <v>0</v>
      </c>
      <c r="AJ68" s="110">
        <f t="shared" si="970"/>
        <v>0</v>
      </c>
      <c r="AK68" s="2">
        <v>0</v>
      </c>
      <c r="AL68" s="110">
        <f t="shared" si="1070"/>
        <v>0.9838709677419355</v>
      </c>
      <c r="AM68" s="110">
        <f t="shared" si="1071"/>
        <v>0.9838709677419355</v>
      </c>
      <c r="AN68" s="124">
        <f t="shared" si="1072"/>
        <v>0</v>
      </c>
      <c r="AO68" s="110">
        <f t="shared" si="1073"/>
        <v>0.64640704301075269</v>
      </c>
      <c r="AP68" s="110">
        <f t="shared" si="1074"/>
        <v>0</v>
      </c>
      <c r="AQ68" s="2">
        <v>0</v>
      </c>
      <c r="AR68" s="9">
        <f t="shared" si="416"/>
        <v>744</v>
      </c>
      <c r="AS68" s="22">
        <v>12023.171</v>
      </c>
      <c r="AT68" s="2">
        <v>25</v>
      </c>
      <c r="AU68" s="2">
        <v>25</v>
      </c>
      <c r="AV68" s="2">
        <v>25</v>
      </c>
      <c r="AW68" s="63">
        <f t="shared" si="1087"/>
        <v>1</v>
      </c>
      <c r="AZ68" s="2" t="s">
        <v>104</v>
      </c>
      <c r="BA68" s="2">
        <f t="shared" si="1075"/>
        <v>717.73</v>
      </c>
      <c r="BB68" s="2">
        <f t="shared" si="1076"/>
        <v>444.61000000000013</v>
      </c>
      <c r="BC68" s="2">
        <f>'[43]UNIT DATA'!L11</f>
        <v>273.11999999999989</v>
      </c>
      <c r="BD68" s="2">
        <f>'[43]UNIT DATA'!M11</f>
        <v>2.27</v>
      </c>
      <c r="BE68" s="110">
        <f t="shared" si="1088"/>
        <v>3.1527777777777778E-3</v>
      </c>
      <c r="BF68" s="2">
        <f>'[43]UNIT DATA'!$N11</f>
        <v>0</v>
      </c>
      <c r="BG68" s="110">
        <f t="shared" si="1089"/>
        <v>0</v>
      </c>
      <c r="BH68" s="2">
        <f>'[43]UNIT DATA'!$O11</f>
        <v>0</v>
      </c>
      <c r="BI68" s="110">
        <f t="shared" si="1090"/>
        <v>0</v>
      </c>
      <c r="BJ68" s="2">
        <f>'[43]UNIT DATA'!$P11</f>
        <v>0</v>
      </c>
      <c r="BK68" s="110">
        <f t="shared" si="1114"/>
        <v>0.99684722222222222</v>
      </c>
      <c r="BL68" s="110">
        <f t="shared" si="1115"/>
        <v>0.99684722222222222</v>
      </c>
      <c r="BM68" s="124">
        <f t="shared" si="1091"/>
        <v>5.0796634443250974E-3</v>
      </c>
      <c r="BN68" s="110">
        <f t="shared" si="1116"/>
        <v>0.59070388888888892</v>
      </c>
      <c r="BO68" s="110">
        <f t="shared" si="1117"/>
        <v>0</v>
      </c>
      <c r="BP68" s="2">
        <f>'[43]UNIT DATA'!Q11</f>
        <v>1</v>
      </c>
      <c r="BQ68" s="9">
        <f t="shared" si="422"/>
        <v>720</v>
      </c>
      <c r="BR68" s="44">
        <f>'[43]UNIT DATA'!$F11</f>
        <v>10632.67</v>
      </c>
      <c r="BS68" s="2">
        <v>25</v>
      </c>
      <c r="BT68" s="2">
        <v>25</v>
      </c>
      <c r="BU68" s="2">
        <f>'[43]UNIT DATA'!$E11</f>
        <v>25</v>
      </c>
      <c r="BV68" s="63">
        <f t="shared" si="1092"/>
        <v>1</v>
      </c>
      <c r="BY68" s="2" t="s">
        <v>104</v>
      </c>
      <c r="BZ68" s="2">
        <f t="shared" si="1093"/>
        <v>657</v>
      </c>
      <c r="CA68" s="2">
        <f t="shared" si="1094"/>
        <v>385.97</v>
      </c>
      <c r="CB68" s="2">
        <f>'[44]UNIT DATA'!L11</f>
        <v>271.02999999999997</v>
      </c>
      <c r="CC68" s="2">
        <f>'[44]UNIT DATA'!M11</f>
        <v>87</v>
      </c>
      <c r="CD68" s="110">
        <f t="shared" si="1095"/>
        <v>0.11693548387096774</v>
      </c>
      <c r="CE68" s="2">
        <f>'[44]UNIT DATA'!$N11</f>
        <v>0</v>
      </c>
      <c r="CF68" s="110">
        <f t="shared" si="1095"/>
        <v>0</v>
      </c>
      <c r="CG68" s="2">
        <f>'[44]UNIT DATA'!$O11</f>
        <v>0</v>
      </c>
      <c r="CH68" s="110">
        <f t="shared" si="1095"/>
        <v>0</v>
      </c>
      <c r="CI68" s="2">
        <f>'[44]UNIT DATA'!$P11</f>
        <v>0</v>
      </c>
      <c r="CJ68" s="110">
        <f t="shared" si="1119"/>
        <v>0.88306451612903225</v>
      </c>
      <c r="CK68" s="110">
        <f t="shared" si="1120"/>
        <v>0.88306451612903225</v>
      </c>
      <c r="CL68" s="124">
        <f t="shared" si="1121"/>
        <v>0.18394401336236971</v>
      </c>
      <c r="CM68" s="110">
        <f t="shared" si="1122"/>
        <v>0.49180672043010748</v>
      </c>
      <c r="CN68" s="110">
        <f t="shared" si="1123"/>
        <v>0</v>
      </c>
      <c r="CO68" s="2">
        <f>'[44]UNIT DATA'!$Q11</f>
        <v>1</v>
      </c>
      <c r="CP68" s="9">
        <f t="shared" si="432"/>
        <v>744</v>
      </c>
      <c r="CQ68" s="2">
        <f>'[44]UNIT DATA'!$F11</f>
        <v>9147.6049999999996</v>
      </c>
      <c r="CR68" s="2">
        <v>25</v>
      </c>
      <c r="CS68" s="2">
        <v>25</v>
      </c>
      <c r="CT68" s="2">
        <f>'[44]UNIT DATA'!$E11</f>
        <v>25</v>
      </c>
      <c r="CU68" s="63">
        <f t="shared" si="1101"/>
        <v>1</v>
      </c>
      <c r="CX68" s="2" t="s">
        <v>104</v>
      </c>
      <c r="CY68" s="2">
        <f t="shared" si="1124"/>
        <v>703.61</v>
      </c>
      <c r="CZ68" s="2">
        <f t="shared" si="1125"/>
        <v>41.919999999999945</v>
      </c>
      <c r="DA68" s="2">
        <f>'[52]UNIT DATA'!L11</f>
        <v>661.69</v>
      </c>
      <c r="DB68" s="2">
        <f>'[52]UNIT DATA'!M11</f>
        <v>16.39</v>
      </c>
      <c r="DC68" s="2">
        <f t="shared" si="45"/>
        <v>2.276388888888889</v>
      </c>
      <c r="DD68" s="19">
        <f>'[52]UNIT DATA'!$N11</f>
        <v>0</v>
      </c>
      <c r="DE68" s="2">
        <f t="shared" si="46"/>
        <v>0</v>
      </c>
      <c r="DF68" s="19">
        <f>'[52]UNIT DATA'!$O11</f>
        <v>0</v>
      </c>
      <c r="DG68" s="2">
        <f t="shared" si="47"/>
        <v>0</v>
      </c>
      <c r="DH68" s="2">
        <f>'[52]UNIT DATA'!$P11</f>
        <v>0</v>
      </c>
      <c r="DI68" s="2">
        <f t="shared" si="48"/>
        <v>97.723611111111111</v>
      </c>
      <c r="DJ68" s="2">
        <f t="shared" si="49"/>
        <v>97.723611111111111</v>
      </c>
      <c r="DK68" s="128">
        <f t="shared" si="50"/>
        <v>28.108386211627533</v>
      </c>
      <c r="DL68" s="2">
        <f t="shared" si="51"/>
        <v>5.1305611111111107</v>
      </c>
      <c r="DM68" s="110">
        <f t="shared" si="1126"/>
        <v>0</v>
      </c>
      <c r="DN68" s="2">
        <f>'[52]UNIT DATA'!$Q11</f>
        <v>1</v>
      </c>
      <c r="DO68" s="9">
        <f t="shared" si="437"/>
        <v>720</v>
      </c>
      <c r="DP68" s="19">
        <f>'[52]UNIT DATA'!$F11</f>
        <v>923.50099999999998</v>
      </c>
      <c r="DQ68" s="2">
        <v>25</v>
      </c>
      <c r="DR68" s="2">
        <v>25</v>
      </c>
      <c r="DS68" s="2">
        <f>'[52]UNIT DATA'!$E11</f>
        <v>25</v>
      </c>
      <c r="DT68" s="63">
        <f t="shared" si="1105"/>
        <v>100</v>
      </c>
      <c r="DW68" s="2" t="s">
        <v>104</v>
      </c>
      <c r="EN68" s="9">
        <f t="shared" si="439"/>
        <v>0</v>
      </c>
      <c r="EP68" s="2">
        <v>25</v>
      </c>
      <c r="EQ68" s="2">
        <v>25</v>
      </c>
      <c r="ES68" s="63">
        <f t="shared" si="1106"/>
        <v>0</v>
      </c>
      <c r="EV68" s="2" t="s">
        <v>104</v>
      </c>
      <c r="FM68" s="9">
        <f t="shared" si="441"/>
        <v>0</v>
      </c>
      <c r="FO68" s="2">
        <v>25</v>
      </c>
      <c r="FP68" s="2">
        <v>25</v>
      </c>
      <c r="FR68" s="63">
        <f t="shared" si="1107"/>
        <v>0</v>
      </c>
      <c r="FU68" s="2" t="s">
        <v>104</v>
      </c>
      <c r="GL68" s="9">
        <f t="shared" si="443"/>
        <v>0</v>
      </c>
      <c r="GN68" s="2">
        <v>25</v>
      </c>
      <c r="GO68" s="2">
        <v>25</v>
      </c>
      <c r="GQ68" s="63">
        <f t="shared" si="1108"/>
        <v>0</v>
      </c>
      <c r="GT68" s="2" t="s">
        <v>104</v>
      </c>
      <c r="HK68" s="9">
        <f t="shared" si="445"/>
        <v>0</v>
      </c>
      <c r="HM68" s="2">
        <v>25</v>
      </c>
      <c r="HN68" s="2">
        <v>25</v>
      </c>
      <c r="HP68" s="63">
        <f t="shared" si="1109"/>
        <v>0</v>
      </c>
      <c r="HS68" s="2" t="s">
        <v>104</v>
      </c>
      <c r="IJ68" s="9">
        <f t="shared" si="1077"/>
        <v>0</v>
      </c>
      <c r="IL68" s="2">
        <v>25</v>
      </c>
      <c r="IM68" s="2">
        <v>25</v>
      </c>
      <c r="IO68" s="63">
        <f t="shared" si="1127"/>
        <v>0</v>
      </c>
      <c r="IR68" s="2" t="s">
        <v>104</v>
      </c>
      <c r="JI68" s="9">
        <f t="shared" si="1078"/>
        <v>0</v>
      </c>
      <c r="JK68" s="2">
        <v>25</v>
      </c>
      <c r="JL68" s="2">
        <v>25</v>
      </c>
      <c r="JN68" s="63">
        <f t="shared" si="1128"/>
        <v>0</v>
      </c>
      <c r="JQ68" s="2" t="s">
        <v>104</v>
      </c>
      <c r="KH68" s="9">
        <f t="shared" si="1079"/>
        <v>0</v>
      </c>
      <c r="KJ68" s="2">
        <v>25</v>
      </c>
      <c r="KK68" s="2">
        <v>25</v>
      </c>
      <c r="KM68" s="63">
        <f t="shared" si="1129"/>
        <v>0</v>
      </c>
    </row>
    <row r="69" spans="1:299" ht="14" x14ac:dyDescent="0.35">
      <c r="A69" s="17" t="s">
        <v>115</v>
      </c>
      <c r="B69" s="12" t="s">
        <v>95</v>
      </c>
      <c r="C69" s="19">
        <f>$B$4-F69-H69-J69</f>
        <v>742.72</v>
      </c>
      <c r="D69" s="19">
        <f t="shared" si="1068"/>
        <v>546.73</v>
      </c>
      <c r="E69" s="2">
        <v>195.99</v>
      </c>
      <c r="F69" s="2">
        <v>1.28</v>
      </c>
      <c r="G69" s="110">
        <f>F69/$B$4</f>
        <v>1.7204301075268817E-3</v>
      </c>
      <c r="H69" s="2">
        <v>0</v>
      </c>
      <c r="I69" s="110">
        <f>H69/$B$4</f>
        <v>0</v>
      </c>
      <c r="J69" s="2">
        <v>0</v>
      </c>
      <c r="K69" s="110">
        <f>J69/$B$4</f>
        <v>0</v>
      </c>
      <c r="L69" s="2">
        <v>0</v>
      </c>
      <c r="M69" s="110">
        <f>C69/$B$4</f>
        <v>0.99827956989247313</v>
      </c>
      <c r="N69" s="110">
        <f t="shared" si="967"/>
        <v>0.99827956989247313</v>
      </c>
      <c r="O69" s="124">
        <f t="shared" si="1082"/>
        <v>2.3357238006605722E-3</v>
      </c>
      <c r="P69" s="110">
        <f t="shared" si="1083"/>
        <v>0.69355602150537632</v>
      </c>
      <c r="Q69" s="110">
        <f t="shared" si="1118"/>
        <v>0</v>
      </c>
      <c r="R69" s="9">
        <v>0</v>
      </c>
      <c r="S69" s="9">
        <f t="shared" si="1085"/>
        <v>744</v>
      </c>
      <c r="T69" s="46">
        <v>12900.142</v>
      </c>
      <c r="U69" s="2">
        <v>25</v>
      </c>
      <c r="V69" s="2">
        <v>25</v>
      </c>
      <c r="W69" s="2">
        <v>25</v>
      </c>
      <c r="X69" s="63">
        <f>SUM(G69,I69,K69,N69,Q69)</f>
        <v>1</v>
      </c>
      <c r="Z69" s="17" t="s">
        <v>115</v>
      </c>
      <c r="AA69" s="12" t="s">
        <v>95</v>
      </c>
      <c r="AB69" s="19">
        <f t="shared" si="968"/>
        <v>732</v>
      </c>
      <c r="AC69" s="19">
        <f t="shared" si="1069"/>
        <v>617.53</v>
      </c>
      <c r="AD69" s="2">
        <v>114.47000000000003</v>
      </c>
      <c r="AE69" s="2">
        <v>0</v>
      </c>
      <c r="AF69" s="110">
        <f t="shared" si="970"/>
        <v>0</v>
      </c>
      <c r="AG69" s="2">
        <v>12</v>
      </c>
      <c r="AH69" s="110">
        <f t="shared" si="970"/>
        <v>1.6129032258064516E-2</v>
      </c>
      <c r="AI69" s="2">
        <v>0</v>
      </c>
      <c r="AJ69" s="110">
        <f t="shared" si="970"/>
        <v>0</v>
      </c>
      <c r="AK69" s="2">
        <v>0</v>
      </c>
      <c r="AL69" s="110">
        <f t="shared" si="1070"/>
        <v>0.9838709677419355</v>
      </c>
      <c r="AM69" s="110">
        <f t="shared" si="1071"/>
        <v>0.9838709677419355</v>
      </c>
      <c r="AN69" s="124">
        <f t="shared" si="1072"/>
        <v>0</v>
      </c>
      <c r="AO69" s="110">
        <f t="shared" si="1073"/>
        <v>0.77736989247311827</v>
      </c>
      <c r="AP69" s="110">
        <f t="shared" si="1074"/>
        <v>0</v>
      </c>
      <c r="AQ69" s="2">
        <v>0</v>
      </c>
      <c r="AR69" s="9">
        <f t="shared" si="416"/>
        <v>744</v>
      </c>
      <c r="AS69" s="22">
        <v>14459.08</v>
      </c>
      <c r="AT69" s="2">
        <v>25</v>
      </c>
      <c r="AU69" s="2">
        <v>25</v>
      </c>
      <c r="AV69" s="2">
        <v>25</v>
      </c>
      <c r="AW69" s="63">
        <f>SUM(AF69,AH69,AJ69,AM69,AP69)</f>
        <v>1</v>
      </c>
      <c r="AY69" s="17" t="s">
        <v>115</v>
      </c>
      <c r="AZ69" s="12" t="s">
        <v>95</v>
      </c>
      <c r="BA69" s="2">
        <f t="shared" si="1075"/>
        <v>718.28</v>
      </c>
      <c r="BB69" s="2">
        <f t="shared" si="1076"/>
        <v>40.880000000000024</v>
      </c>
      <c r="BC69" s="2">
        <f>'[43]UNIT DATA'!L12</f>
        <v>677.4</v>
      </c>
      <c r="BD69" s="2">
        <f>'[43]UNIT DATA'!M12</f>
        <v>1.72</v>
      </c>
      <c r="BE69" s="110">
        <f t="shared" si="1088"/>
        <v>2.3888888888888887E-3</v>
      </c>
      <c r="BF69" s="2">
        <f>'[43]UNIT DATA'!$N12</f>
        <v>0</v>
      </c>
      <c r="BG69" s="110">
        <f t="shared" si="1089"/>
        <v>0</v>
      </c>
      <c r="BH69" s="2">
        <f>'[43]UNIT DATA'!$O12</f>
        <v>0</v>
      </c>
      <c r="BI69" s="110">
        <f t="shared" si="1090"/>
        <v>0</v>
      </c>
      <c r="BJ69" s="2">
        <f>'[43]UNIT DATA'!$P12</f>
        <v>0</v>
      </c>
      <c r="BK69" s="110">
        <f>BA69/$AZ$4</f>
        <v>0.99761111111111112</v>
      </c>
      <c r="BL69" s="110">
        <f>(BA69-BJ69)/$AZ$4</f>
        <v>0.99761111111111112</v>
      </c>
      <c r="BM69" s="124">
        <f>IF((AND(BB69=0,BD69=0)),0,(BD69+BJ69)/(BB69+BD69+BJ69))</f>
        <v>4.037558685446007E-2</v>
      </c>
      <c r="BN69" s="110">
        <f>BR69/($AZ$4*BT69)</f>
        <v>5.5969444444444447E-2</v>
      </c>
      <c r="BO69" s="110">
        <f>BJ69/$AZ$4</f>
        <v>0</v>
      </c>
      <c r="BP69" s="2">
        <f>'[43]UNIT DATA'!Q12</f>
        <v>1</v>
      </c>
      <c r="BQ69" s="9">
        <f t="shared" si="422"/>
        <v>720</v>
      </c>
      <c r="BR69" s="44">
        <f>'[43]UNIT DATA'!$F12</f>
        <v>1007.45</v>
      </c>
      <c r="BS69" s="2">
        <v>25</v>
      </c>
      <c r="BT69" s="2">
        <v>25</v>
      </c>
      <c r="BU69" s="2">
        <f>'[43]UNIT DATA'!$E12</f>
        <v>25</v>
      </c>
      <c r="BV69" s="63">
        <f>SUM(BE69,BG69,BI69,BL69,BO69)</f>
        <v>1</v>
      </c>
      <c r="BX69" s="17" t="s">
        <v>115</v>
      </c>
      <c r="BY69" s="12" t="s">
        <v>95</v>
      </c>
      <c r="BZ69" s="2">
        <f>$BY$4-CC69-CE69-CG69</f>
        <v>0</v>
      </c>
      <c r="CA69" s="2">
        <f>$BY$4-CB69-CC69-CE69-CG69</f>
        <v>0</v>
      </c>
      <c r="CB69" s="2">
        <f>'[44]UNIT DATA'!L12</f>
        <v>0</v>
      </c>
      <c r="CC69" s="2">
        <f>'[44]UNIT DATA'!M12</f>
        <v>744</v>
      </c>
      <c r="CD69" s="110">
        <f>CC69/$BY$4</f>
        <v>1</v>
      </c>
      <c r="CE69" s="2">
        <f>'[44]UNIT DATA'!$N12</f>
        <v>0</v>
      </c>
      <c r="CF69" s="110">
        <f>CE69/$BY$4</f>
        <v>0</v>
      </c>
      <c r="CG69" s="2">
        <f>'[44]UNIT DATA'!$O12</f>
        <v>0</v>
      </c>
      <c r="CH69" s="110">
        <f>CG69/$BY$4</f>
        <v>0</v>
      </c>
      <c r="CI69" s="2">
        <f>'[44]UNIT DATA'!$P12</f>
        <v>0</v>
      </c>
      <c r="CJ69" s="110">
        <f>BZ69/$BY$4</f>
        <v>0</v>
      </c>
      <c r="CK69" s="110">
        <f>(BZ69-CI69)/$BY$4</f>
        <v>0</v>
      </c>
      <c r="CL69" s="124">
        <f>IF((AND(CA69=0,CC69=0)),0,(CC69+CI69)/(CA69+CC69+CI69))</f>
        <v>1</v>
      </c>
      <c r="CM69" s="110">
        <f>CQ69/($BY$4*CS69)</f>
        <v>0</v>
      </c>
      <c r="CN69" s="110">
        <f>CI69/$BY$4</f>
        <v>0</v>
      </c>
      <c r="CO69" s="2">
        <f>'[44]UNIT DATA'!$Q12</f>
        <v>0</v>
      </c>
      <c r="CP69" s="9">
        <f t="shared" si="432"/>
        <v>744</v>
      </c>
      <c r="CQ69" s="2">
        <f>'[44]UNIT DATA'!$F12</f>
        <v>0</v>
      </c>
      <c r="CR69" s="2">
        <v>25</v>
      </c>
      <c r="CS69" s="2">
        <v>25</v>
      </c>
      <c r="CT69" s="2">
        <f>'[44]UNIT DATA'!$E12</f>
        <v>25</v>
      </c>
      <c r="CU69" s="63">
        <f>SUM(CD69,CF69,CH69,CK69,CN69)</f>
        <v>1</v>
      </c>
      <c r="CW69" s="17" t="s">
        <v>115</v>
      </c>
      <c r="CX69" s="12" t="s">
        <v>95</v>
      </c>
      <c r="CY69" s="2">
        <f>$CX$4-DB69-DD69-DF69</f>
        <v>0</v>
      </c>
      <c r="CZ69" s="2">
        <f>$CX$4-DA69-DB69-DD69-DF69</f>
        <v>0</v>
      </c>
      <c r="DA69" s="2">
        <f>'[52]UNIT DATA'!L12</f>
        <v>0</v>
      </c>
      <c r="DB69" s="2">
        <f>'[52]UNIT DATA'!M12</f>
        <v>720</v>
      </c>
      <c r="DC69" s="2">
        <f t="shared" si="45"/>
        <v>100</v>
      </c>
      <c r="DD69" s="19">
        <f>'[52]UNIT DATA'!$N12</f>
        <v>0</v>
      </c>
      <c r="DE69" s="2">
        <f t="shared" si="46"/>
        <v>0</v>
      </c>
      <c r="DF69" s="19">
        <f>'[52]UNIT DATA'!$O12</f>
        <v>0</v>
      </c>
      <c r="DG69" s="2">
        <f t="shared" si="47"/>
        <v>0</v>
      </c>
      <c r="DH69" s="2">
        <f>'[52]UNIT DATA'!$P12</f>
        <v>0</v>
      </c>
      <c r="DI69" s="2">
        <f t="shared" si="48"/>
        <v>0</v>
      </c>
      <c r="DJ69" s="2">
        <f t="shared" si="49"/>
        <v>0</v>
      </c>
      <c r="DK69" s="128">
        <f t="shared" si="50"/>
        <v>100</v>
      </c>
      <c r="DL69" s="2">
        <f t="shared" si="51"/>
        <v>0</v>
      </c>
      <c r="DM69" s="110">
        <f>DH69/$CX$4</f>
        <v>0</v>
      </c>
      <c r="DN69" s="2">
        <f>'[52]UNIT DATA'!$Q12</f>
        <v>0</v>
      </c>
      <c r="DO69" s="9">
        <f t="shared" si="437"/>
        <v>720</v>
      </c>
      <c r="DP69" s="2">
        <f>'[52]UNIT DATA'!$F12</f>
        <v>0</v>
      </c>
      <c r="DQ69" s="2">
        <v>25</v>
      </c>
      <c r="DR69" s="2">
        <v>25</v>
      </c>
      <c r="DS69" s="2">
        <f>'[52]UNIT DATA'!$E12</f>
        <v>25</v>
      </c>
      <c r="DT69" s="63">
        <f>SUM(DC69,DE69,DG69,DJ69,DM69)</f>
        <v>100</v>
      </c>
      <c r="DV69" s="17" t="s">
        <v>115</v>
      </c>
      <c r="DW69" s="12" t="s">
        <v>95</v>
      </c>
      <c r="EN69" s="9">
        <f t="shared" si="439"/>
        <v>0</v>
      </c>
      <c r="EP69" s="2">
        <v>25</v>
      </c>
      <c r="EQ69" s="2">
        <v>25</v>
      </c>
      <c r="ES69" s="63">
        <f>SUM(EB69,ED69,EF69,EI69,EL69)</f>
        <v>0</v>
      </c>
      <c r="EU69" s="17" t="s">
        <v>115</v>
      </c>
      <c r="EV69" s="12" t="s">
        <v>95</v>
      </c>
      <c r="FM69" s="9">
        <f t="shared" si="441"/>
        <v>0</v>
      </c>
      <c r="FO69" s="2">
        <v>25</v>
      </c>
      <c r="FP69" s="2">
        <v>25</v>
      </c>
      <c r="FR69" s="63">
        <f>SUM(FA69,FC69,FE69,FH69,FK69)</f>
        <v>0</v>
      </c>
      <c r="FT69" s="17" t="s">
        <v>115</v>
      </c>
      <c r="FU69" s="12" t="s">
        <v>95</v>
      </c>
      <c r="GL69" s="9">
        <f t="shared" si="443"/>
        <v>0</v>
      </c>
      <c r="GN69" s="2">
        <v>25</v>
      </c>
      <c r="GO69" s="2">
        <v>25</v>
      </c>
      <c r="GQ69" s="63">
        <f>SUM(FZ69,GB69,GD69,GG69,GJ69)</f>
        <v>0</v>
      </c>
      <c r="GS69" s="17" t="s">
        <v>115</v>
      </c>
      <c r="GT69" s="12" t="s">
        <v>95</v>
      </c>
      <c r="HK69" s="9">
        <f t="shared" si="445"/>
        <v>0</v>
      </c>
      <c r="HM69" s="2">
        <v>25</v>
      </c>
      <c r="HN69" s="2">
        <v>25</v>
      </c>
      <c r="HP69" s="63">
        <f>SUM(GY69,HA69,HC69,HF69,HI69)</f>
        <v>0</v>
      </c>
      <c r="HR69" s="17" t="s">
        <v>115</v>
      </c>
      <c r="HS69" s="12" t="s">
        <v>95</v>
      </c>
      <c r="IJ69" s="9">
        <f t="shared" si="1077"/>
        <v>0</v>
      </c>
      <c r="IL69" s="2">
        <v>25</v>
      </c>
      <c r="IM69" s="2">
        <v>25</v>
      </c>
      <c r="IO69" s="63">
        <f>SUM(HX69,HZ69,IB69,IE69,IH69)</f>
        <v>0</v>
      </c>
      <c r="IQ69" s="17" t="s">
        <v>115</v>
      </c>
      <c r="IR69" s="12" t="s">
        <v>95</v>
      </c>
      <c r="JI69" s="9">
        <f t="shared" si="1078"/>
        <v>0</v>
      </c>
      <c r="JK69" s="2">
        <v>25</v>
      </c>
      <c r="JL69" s="2">
        <v>25</v>
      </c>
      <c r="JN69" s="63">
        <f>SUM(IW69,IY69,JA69,JD69,JG69)</f>
        <v>0</v>
      </c>
      <c r="JP69" s="17" t="s">
        <v>115</v>
      </c>
      <c r="JQ69" s="12" t="s">
        <v>95</v>
      </c>
      <c r="KH69" s="9">
        <f t="shared" si="1079"/>
        <v>0</v>
      </c>
      <c r="KJ69" s="2">
        <v>25</v>
      </c>
      <c r="KK69" s="2">
        <v>25</v>
      </c>
      <c r="KM69" s="63">
        <f>SUM(JV69,JX69,JZ69,KC69,KF69)</f>
        <v>0</v>
      </c>
    </row>
    <row r="70" spans="1:299" ht="14" x14ac:dyDescent="0.35">
      <c r="B70" s="12" t="s">
        <v>96</v>
      </c>
      <c r="C70" s="19">
        <f>$B$4-F70-H70-J70</f>
        <v>742.24</v>
      </c>
      <c r="D70" s="19">
        <f t="shared" si="1068"/>
        <v>547.53</v>
      </c>
      <c r="E70" s="2">
        <v>194.71</v>
      </c>
      <c r="F70" s="2">
        <v>1.76</v>
      </c>
      <c r="G70" s="110">
        <f t="shared" si="1081"/>
        <v>2.3655913978494624E-3</v>
      </c>
      <c r="H70" s="2">
        <v>0</v>
      </c>
      <c r="I70" s="110">
        <f t="shared" si="1081"/>
        <v>0</v>
      </c>
      <c r="J70" s="2">
        <v>0</v>
      </c>
      <c r="K70" s="110">
        <f t="shared" si="1081"/>
        <v>0</v>
      </c>
      <c r="L70" s="2">
        <v>0</v>
      </c>
      <c r="M70" s="110">
        <f>C70/$B$4</f>
        <v>0.99763440860215058</v>
      </c>
      <c r="N70" s="110">
        <f t="shared" si="967"/>
        <v>0.99763440860215058</v>
      </c>
      <c r="O70" s="124">
        <f t="shared" si="1082"/>
        <v>3.2041362486118444E-3</v>
      </c>
      <c r="P70" s="110">
        <f t="shared" si="1083"/>
        <v>0.74051118279569894</v>
      </c>
      <c r="Q70" s="110">
        <f t="shared" si="1118"/>
        <v>0</v>
      </c>
      <c r="R70" s="9">
        <v>0</v>
      </c>
      <c r="S70" s="9">
        <f t="shared" si="1085"/>
        <v>744</v>
      </c>
      <c r="T70" s="46">
        <v>13773.508</v>
      </c>
      <c r="U70" s="2">
        <v>25</v>
      </c>
      <c r="V70" s="2">
        <v>25</v>
      </c>
      <c r="W70" s="2">
        <v>25</v>
      </c>
      <c r="X70" s="63">
        <f t="shared" si="1086"/>
        <v>1</v>
      </c>
      <c r="AA70" s="12" t="s">
        <v>96</v>
      </c>
      <c r="AB70" s="19">
        <f t="shared" si="968"/>
        <v>449.73</v>
      </c>
      <c r="AC70" s="19">
        <f t="shared" si="1069"/>
        <v>401.45000000000005</v>
      </c>
      <c r="AD70" s="2">
        <v>48.28</v>
      </c>
      <c r="AE70" s="2">
        <v>282.27</v>
      </c>
      <c r="AF70" s="110">
        <f t="shared" ref="AF70:AF72" si="1131">AE70/$AA$4</f>
        <v>0.37939516129032258</v>
      </c>
      <c r="AG70" s="2">
        <v>12</v>
      </c>
      <c r="AH70" s="110">
        <f t="shared" ref="AH70:AH72" si="1132">AG70/$AA$4</f>
        <v>1.6129032258064516E-2</v>
      </c>
      <c r="AI70" s="2">
        <v>0</v>
      </c>
      <c r="AJ70" s="110">
        <f t="shared" ref="AJ70:AJ72" si="1133">AI70/$AA$4</f>
        <v>0</v>
      </c>
      <c r="AK70" s="2">
        <v>0</v>
      </c>
      <c r="AL70" s="110">
        <f t="shared" si="1070"/>
        <v>0.60447580645161292</v>
      </c>
      <c r="AM70" s="110">
        <f t="shared" si="1071"/>
        <v>0.60447580645161292</v>
      </c>
      <c r="AN70" s="124">
        <f t="shared" si="1072"/>
        <v>0.412844439244135</v>
      </c>
      <c r="AO70" s="110">
        <f t="shared" si="1073"/>
        <v>0.49632489247311828</v>
      </c>
      <c r="AP70" s="110">
        <f t="shared" si="1074"/>
        <v>0</v>
      </c>
      <c r="AQ70" s="2">
        <v>1</v>
      </c>
      <c r="AR70" s="9">
        <f t="shared" si="416"/>
        <v>744</v>
      </c>
      <c r="AS70" s="22">
        <v>9231.643</v>
      </c>
      <c r="AT70" s="2">
        <v>25</v>
      </c>
      <c r="AU70" s="2">
        <v>25</v>
      </c>
      <c r="AV70" s="2">
        <v>25</v>
      </c>
      <c r="AW70" s="63">
        <f t="shared" si="1087"/>
        <v>1</v>
      </c>
      <c r="AZ70" s="12" t="s">
        <v>96</v>
      </c>
      <c r="BA70" s="2">
        <f t="shared" si="1075"/>
        <v>720</v>
      </c>
      <c r="BB70" s="2">
        <f t="shared" si="1076"/>
        <v>447.67</v>
      </c>
      <c r="BC70" s="2">
        <f>'[43]UNIT DATA'!L13</f>
        <v>272.33</v>
      </c>
      <c r="BD70" s="2">
        <f>'[43]UNIT DATA'!M13</f>
        <v>0</v>
      </c>
      <c r="BE70" s="110">
        <f t="shared" si="1088"/>
        <v>0</v>
      </c>
      <c r="BF70" s="2">
        <f>'[43]UNIT DATA'!$N13</f>
        <v>0</v>
      </c>
      <c r="BG70" s="110">
        <f t="shared" si="1089"/>
        <v>0</v>
      </c>
      <c r="BH70" s="2">
        <f>'[43]UNIT DATA'!$O13</f>
        <v>0</v>
      </c>
      <c r="BI70" s="110">
        <f t="shared" si="1090"/>
        <v>0</v>
      </c>
      <c r="BJ70" s="2">
        <f>'[43]UNIT DATA'!$P13</f>
        <v>0</v>
      </c>
      <c r="BK70" s="110">
        <f>BA70/$AZ$4</f>
        <v>1</v>
      </c>
      <c r="BL70" s="110">
        <f>(BA70-BJ70)/$AZ$4</f>
        <v>1</v>
      </c>
      <c r="BM70" s="124">
        <f>IF((AND(BB70=0,BD70=0)),0,(BD70+BJ70)/(BB70+BD70+BJ70))</f>
        <v>0</v>
      </c>
      <c r="BN70" s="110">
        <f>BR70/($AZ$4*BT70)</f>
        <v>0.59687222222222225</v>
      </c>
      <c r="BO70" s="110">
        <f>BJ70/$AZ$4</f>
        <v>0</v>
      </c>
      <c r="BP70" s="2">
        <f>'[43]UNIT DATA'!Q13</f>
        <v>0</v>
      </c>
      <c r="BQ70" s="9">
        <f t="shared" si="422"/>
        <v>720</v>
      </c>
      <c r="BR70" s="44">
        <f>'[43]UNIT DATA'!$F13</f>
        <v>10743.7</v>
      </c>
      <c r="BS70" s="2">
        <v>25</v>
      </c>
      <c r="BT70" s="2">
        <v>25</v>
      </c>
      <c r="BU70" s="2">
        <f>'[43]UNIT DATA'!$E13</f>
        <v>25</v>
      </c>
      <c r="BV70" s="63">
        <f t="shared" si="1092"/>
        <v>1</v>
      </c>
      <c r="BY70" s="12" t="s">
        <v>96</v>
      </c>
      <c r="BZ70" s="2">
        <f t="shared" ref="BZ70:BZ72" si="1134">$BY$4-CC70-CE70-CG70</f>
        <v>669</v>
      </c>
      <c r="CA70" s="2">
        <f t="shared" ref="CA70:CA72" si="1135">$BY$4-CB70-CC70-CE70-CG70</f>
        <v>520.33000000000004</v>
      </c>
      <c r="CB70" s="2">
        <f>'[44]UNIT DATA'!L13</f>
        <v>148.66999999999999</v>
      </c>
      <c r="CC70" s="2">
        <f>'[44]UNIT DATA'!M13</f>
        <v>75</v>
      </c>
      <c r="CD70" s="110">
        <f t="shared" si="1095"/>
        <v>0.10080645161290322</v>
      </c>
      <c r="CE70" s="2">
        <f>'[44]UNIT DATA'!$N13</f>
        <v>0</v>
      </c>
      <c r="CF70" s="110">
        <f t="shared" si="1095"/>
        <v>0</v>
      </c>
      <c r="CG70" s="2">
        <f>'[44]UNIT DATA'!$O13</f>
        <v>0</v>
      </c>
      <c r="CH70" s="110">
        <f t="shared" si="1095"/>
        <v>0</v>
      </c>
      <c r="CI70" s="2">
        <f>'[44]UNIT DATA'!$P13</f>
        <v>0</v>
      </c>
      <c r="CJ70" s="110">
        <f t="shared" ref="CJ70:CJ72" si="1136">BZ70/$BY$4</f>
        <v>0.89919354838709675</v>
      </c>
      <c r="CK70" s="110">
        <f t="shared" ref="CK70:CK72" si="1137">(BZ70-CI70)/$BY$4</f>
        <v>0.89919354838709675</v>
      </c>
      <c r="CL70" s="124">
        <f t="shared" ref="CL70:CL72" si="1138">IF((AND(CA70=0,CC70=0)),0,(CC70+CI70)/(CA70+CC70+CI70))</f>
        <v>0.12598054860329563</v>
      </c>
      <c r="CM70" s="110">
        <f t="shared" ref="CM70:CM72" si="1139">CQ70/($BY$4*CS70)</f>
        <v>0.6721425806451613</v>
      </c>
      <c r="CN70" s="110">
        <f t="shared" ref="CN70:CN72" si="1140">CI70/$BY$4</f>
        <v>0</v>
      </c>
      <c r="CO70" s="2">
        <f>'[44]UNIT DATA'!$Q13</f>
        <v>0</v>
      </c>
      <c r="CP70" s="9">
        <f t="shared" si="432"/>
        <v>744</v>
      </c>
      <c r="CQ70" s="2">
        <f>'[44]UNIT DATA'!$F13</f>
        <v>12501.852000000001</v>
      </c>
      <c r="CR70" s="2">
        <v>25</v>
      </c>
      <c r="CS70" s="2">
        <v>25</v>
      </c>
      <c r="CT70" s="2">
        <f>'[44]UNIT DATA'!$E13</f>
        <v>25</v>
      </c>
      <c r="CU70" s="63">
        <f t="shared" si="1101"/>
        <v>1</v>
      </c>
      <c r="CX70" s="12" t="s">
        <v>96</v>
      </c>
      <c r="CY70" s="2">
        <f t="shared" ref="CY70:CY72" si="1141">$CX$4-DB70-DD70-DF70</f>
        <v>704.88</v>
      </c>
      <c r="CZ70" s="2">
        <f t="shared" ref="CZ70:CZ72" si="1142">$CX$4-DA70-DB70-DD70-DF70</f>
        <v>460.59000000000003</v>
      </c>
      <c r="DA70" s="2">
        <f>'[52]UNIT DATA'!L13</f>
        <v>244.29</v>
      </c>
      <c r="DB70" s="2">
        <f>'[52]UNIT DATA'!M13</f>
        <v>15.12</v>
      </c>
      <c r="DC70" s="2">
        <f t="shared" si="45"/>
        <v>2.0999999999999996</v>
      </c>
      <c r="DD70" s="19">
        <f>'[52]UNIT DATA'!$N13</f>
        <v>0</v>
      </c>
      <c r="DE70" s="2">
        <f t="shared" si="46"/>
        <v>0</v>
      </c>
      <c r="DF70" s="19">
        <f>'[52]UNIT DATA'!$O13</f>
        <v>0</v>
      </c>
      <c r="DG70" s="2">
        <f t="shared" si="47"/>
        <v>0</v>
      </c>
      <c r="DH70" s="2">
        <f>'[52]UNIT DATA'!$P13</f>
        <v>0</v>
      </c>
      <c r="DI70" s="2">
        <f t="shared" si="48"/>
        <v>97.899999999999991</v>
      </c>
      <c r="DJ70" s="2">
        <f t="shared" si="49"/>
        <v>97.899999999999991</v>
      </c>
      <c r="DK70" s="128">
        <f t="shared" si="50"/>
        <v>3.1784070126757893</v>
      </c>
      <c r="DL70" s="2">
        <f t="shared" si="51"/>
        <v>62.392833333333328</v>
      </c>
      <c r="DM70" s="110">
        <f t="shared" ref="DM70:DM72" si="1143">DH70/$CX$4</f>
        <v>0</v>
      </c>
      <c r="DN70" s="2">
        <f>'[52]UNIT DATA'!$Q13</f>
        <v>0</v>
      </c>
      <c r="DO70" s="9">
        <f t="shared" si="437"/>
        <v>720</v>
      </c>
      <c r="DP70" s="2">
        <f>'[52]UNIT DATA'!$F13</f>
        <v>11230.71</v>
      </c>
      <c r="DQ70" s="2">
        <v>25</v>
      </c>
      <c r="DR70" s="2">
        <v>25</v>
      </c>
      <c r="DS70" s="2">
        <f>'[52]UNIT DATA'!$E13</f>
        <v>25</v>
      </c>
      <c r="DT70" s="63">
        <f t="shared" si="1105"/>
        <v>99.999999999999986</v>
      </c>
      <c r="DW70" s="12" t="s">
        <v>96</v>
      </c>
      <c r="EN70" s="9">
        <f t="shared" si="439"/>
        <v>0</v>
      </c>
      <c r="EP70" s="2">
        <v>25</v>
      </c>
      <c r="EQ70" s="2">
        <v>25</v>
      </c>
      <c r="ES70" s="63">
        <f t="shared" si="1106"/>
        <v>0</v>
      </c>
      <c r="EV70" s="12" t="s">
        <v>96</v>
      </c>
      <c r="FM70" s="9">
        <f t="shared" si="441"/>
        <v>0</v>
      </c>
      <c r="FO70" s="2">
        <v>25</v>
      </c>
      <c r="FP70" s="2">
        <v>25</v>
      </c>
      <c r="FR70" s="63">
        <f t="shared" si="1107"/>
        <v>0</v>
      </c>
      <c r="FU70" s="12" t="s">
        <v>96</v>
      </c>
      <c r="GL70" s="9">
        <f t="shared" si="443"/>
        <v>0</v>
      </c>
      <c r="GN70" s="2">
        <v>25</v>
      </c>
      <c r="GO70" s="2">
        <v>25</v>
      </c>
      <c r="GQ70" s="63">
        <f t="shared" si="1108"/>
        <v>0</v>
      </c>
      <c r="GT70" s="12" t="s">
        <v>96</v>
      </c>
      <c r="HK70" s="9">
        <f t="shared" si="445"/>
        <v>0</v>
      </c>
      <c r="HM70" s="2">
        <v>25</v>
      </c>
      <c r="HN70" s="2">
        <v>25</v>
      </c>
      <c r="HP70" s="63">
        <f t="shared" si="1109"/>
        <v>0</v>
      </c>
      <c r="HS70" s="12" t="s">
        <v>96</v>
      </c>
      <c r="IJ70" s="9">
        <f t="shared" si="1077"/>
        <v>0</v>
      </c>
      <c r="IL70" s="2">
        <v>25</v>
      </c>
      <c r="IM70" s="2">
        <v>25</v>
      </c>
      <c r="IO70" s="63">
        <f t="shared" ref="IO70:IO72" si="1144">SUM(HX70,HZ70,IB70,IE70,IH70)</f>
        <v>0</v>
      </c>
      <c r="IR70" s="12" t="s">
        <v>96</v>
      </c>
      <c r="JI70" s="9">
        <f t="shared" si="1078"/>
        <v>0</v>
      </c>
      <c r="JK70" s="2">
        <v>25</v>
      </c>
      <c r="JL70" s="2">
        <v>25</v>
      </c>
      <c r="JN70" s="63">
        <f t="shared" ref="JN70:JN72" si="1145">SUM(IW70,IY70,JA70,JD70,JG70)</f>
        <v>0</v>
      </c>
      <c r="JQ70" s="12" t="s">
        <v>96</v>
      </c>
      <c r="KH70" s="9">
        <f t="shared" si="1079"/>
        <v>0</v>
      </c>
      <c r="KJ70" s="2">
        <v>25</v>
      </c>
      <c r="KK70" s="2">
        <v>25</v>
      </c>
      <c r="KM70" s="63">
        <f t="shared" ref="KM70:KM72" si="1146">SUM(JV70,JX70,JZ70,KC70,KF70)</f>
        <v>0</v>
      </c>
    </row>
    <row r="71" spans="1:299" ht="14" x14ac:dyDescent="0.35">
      <c r="B71" s="12" t="s">
        <v>97</v>
      </c>
      <c r="C71" s="19">
        <f t="shared" ref="C71" si="1147">$B$4-F71-H71-J71</f>
        <v>744</v>
      </c>
      <c r="D71" s="19">
        <f t="shared" si="1068"/>
        <v>394.75</v>
      </c>
      <c r="E71" s="2">
        <v>349.25</v>
      </c>
      <c r="F71" s="2">
        <v>0</v>
      </c>
      <c r="G71" s="110">
        <f t="shared" si="1081"/>
        <v>0</v>
      </c>
      <c r="H71" s="2">
        <v>0</v>
      </c>
      <c r="I71" s="110">
        <f t="shared" si="1081"/>
        <v>0</v>
      </c>
      <c r="J71" s="2">
        <v>0</v>
      </c>
      <c r="K71" s="110">
        <f t="shared" si="1081"/>
        <v>0</v>
      </c>
      <c r="L71" s="2">
        <v>0</v>
      </c>
      <c r="M71" s="110">
        <f t="shared" ref="M71:M72" si="1148">C71/$B$4</f>
        <v>1</v>
      </c>
      <c r="N71" s="110">
        <f t="shared" si="967"/>
        <v>1</v>
      </c>
      <c r="O71" s="124">
        <f t="shared" si="1082"/>
        <v>0</v>
      </c>
      <c r="P71" s="110">
        <f t="shared" si="1083"/>
        <v>0.53583803763440863</v>
      </c>
      <c r="Q71" s="110">
        <f t="shared" si="1118"/>
        <v>0</v>
      </c>
      <c r="R71" s="9">
        <v>0</v>
      </c>
      <c r="S71" s="9">
        <f t="shared" si="1085"/>
        <v>744</v>
      </c>
      <c r="T71" s="46">
        <v>7973.27</v>
      </c>
      <c r="U71" s="2">
        <v>20</v>
      </c>
      <c r="V71" s="2">
        <v>20</v>
      </c>
      <c r="W71" s="2">
        <v>20</v>
      </c>
      <c r="X71" s="63">
        <f t="shared" si="1086"/>
        <v>1</v>
      </c>
      <c r="AA71" s="12" t="s">
        <v>97</v>
      </c>
      <c r="AB71" s="19">
        <f t="shared" si="968"/>
        <v>732</v>
      </c>
      <c r="AC71" s="19">
        <f>$AA$4-AD71-AE71-AG71-AI71</f>
        <v>599.20000000000005</v>
      </c>
      <c r="AD71" s="19">
        <v>132.79999999999995</v>
      </c>
      <c r="AE71" s="2">
        <v>0</v>
      </c>
      <c r="AF71" s="110">
        <f t="shared" si="1131"/>
        <v>0</v>
      </c>
      <c r="AG71" s="2">
        <v>12</v>
      </c>
      <c r="AH71" s="110">
        <f t="shared" si="1132"/>
        <v>1.6129032258064516E-2</v>
      </c>
      <c r="AI71" s="2">
        <v>0</v>
      </c>
      <c r="AJ71" s="110">
        <f t="shared" si="1133"/>
        <v>0</v>
      </c>
      <c r="AK71" s="2">
        <v>0</v>
      </c>
      <c r="AL71" s="110">
        <f t="shared" si="1070"/>
        <v>0.9838709677419355</v>
      </c>
      <c r="AM71" s="110">
        <f t="shared" si="1071"/>
        <v>0.9838709677419355</v>
      </c>
      <c r="AN71" s="124">
        <f t="shared" si="1072"/>
        <v>0</v>
      </c>
      <c r="AO71" s="110">
        <f t="shared" si="1073"/>
        <v>0.78399227150537631</v>
      </c>
      <c r="AP71" s="110">
        <f t="shared" si="1074"/>
        <v>0</v>
      </c>
      <c r="AQ71" s="2">
        <v>0</v>
      </c>
      <c r="AR71" s="9">
        <f t="shared" si="416"/>
        <v>744</v>
      </c>
      <c r="AS71" s="22">
        <v>11665.805</v>
      </c>
      <c r="AT71" s="2">
        <v>20</v>
      </c>
      <c r="AU71" s="2">
        <v>20</v>
      </c>
      <c r="AV71" s="2">
        <v>20</v>
      </c>
      <c r="AW71" s="63">
        <f t="shared" si="1087"/>
        <v>1</v>
      </c>
      <c r="AZ71" s="12" t="s">
        <v>97</v>
      </c>
      <c r="BA71" s="2">
        <f t="shared" si="1075"/>
        <v>715.28</v>
      </c>
      <c r="BB71" s="2">
        <f t="shared" si="1076"/>
        <v>437.53999999999996</v>
      </c>
      <c r="BC71" s="2">
        <f>'[43]UNIT DATA'!L14</f>
        <v>277.74</v>
      </c>
      <c r="BD71" s="2">
        <f>'[43]UNIT DATA'!M14</f>
        <v>4.72</v>
      </c>
      <c r="BE71" s="110">
        <f t="shared" si="1088"/>
        <v>6.5555555555555549E-3</v>
      </c>
      <c r="BF71" s="2">
        <f>'[43]UNIT DATA'!$N14</f>
        <v>0</v>
      </c>
      <c r="BG71" s="110">
        <f t="shared" si="1089"/>
        <v>0</v>
      </c>
      <c r="BH71" s="2">
        <f>'[43]UNIT DATA'!$O14</f>
        <v>0</v>
      </c>
      <c r="BI71" s="110">
        <f t="shared" si="1090"/>
        <v>0</v>
      </c>
      <c r="BJ71" s="2">
        <f>'[43]UNIT DATA'!$P14</f>
        <v>0</v>
      </c>
      <c r="BK71" s="110">
        <f>BA71/$AZ$4</f>
        <v>0.99344444444444435</v>
      </c>
      <c r="BL71" s="110">
        <f>(BA71-BJ71)/$AZ$4</f>
        <v>0.99344444444444435</v>
      </c>
      <c r="BM71" s="124">
        <f t="shared" ref="BM71:BM72" si="1149">IF((AND(BB71=0,BD71=0)),0,(BD71+BJ71)/(BB71+BD71+BJ71))</f>
        <v>1.067245511689956E-2</v>
      </c>
      <c r="BN71" s="110">
        <f>BR71/($AZ$4*BT71)</f>
        <v>0.59857499999999997</v>
      </c>
      <c r="BO71" s="110">
        <f>BJ71/$AZ$4</f>
        <v>0</v>
      </c>
      <c r="BP71" s="2">
        <f>'[43]UNIT DATA'!Q14</f>
        <v>1</v>
      </c>
      <c r="BQ71" s="9">
        <f t="shared" si="422"/>
        <v>720</v>
      </c>
      <c r="BR71" s="44">
        <f>'[43]UNIT DATA'!$F14</f>
        <v>8619.48</v>
      </c>
      <c r="BS71" s="2">
        <v>20</v>
      </c>
      <c r="BT71" s="2">
        <v>20</v>
      </c>
      <c r="BU71" s="2">
        <f>'[43]UNIT DATA'!$E14</f>
        <v>20</v>
      </c>
      <c r="BV71" s="63">
        <f t="shared" si="1092"/>
        <v>0.99999999999999989</v>
      </c>
      <c r="BY71" s="12" t="s">
        <v>97</v>
      </c>
      <c r="BZ71" s="2">
        <f t="shared" si="1134"/>
        <v>668.9</v>
      </c>
      <c r="CA71" s="2">
        <f t="shared" si="1135"/>
        <v>513.91999999999996</v>
      </c>
      <c r="CB71" s="2">
        <f>'[44]UNIT DATA'!L14</f>
        <v>154.97999999999999</v>
      </c>
      <c r="CC71" s="2">
        <f>'[44]UNIT DATA'!M14</f>
        <v>75.099999999999994</v>
      </c>
      <c r="CD71" s="110">
        <f t="shared" si="1095"/>
        <v>0.10094086021505376</v>
      </c>
      <c r="CE71" s="2">
        <f>'[44]UNIT DATA'!$N14</f>
        <v>0</v>
      </c>
      <c r="CF71" s="110">
        <f t="shared" si="1095"/>
        <v>0</v>
      </c>
      <c r="CG71" s="2">
        <f>'[44]UNIT DATA'!$O14</f>
        <v>0</v>
      </c>
      <c r="CH71" s="110">
        <f t="shared" si="1095"/>
        <v>0</v>
      </c>
      <c r="CI71" s="2">
        <f>'[44]UNIT DATA'!$P14</f>
        <v>0</v>
      </c>
      <c r="CJ71" s="110">
        <f t="shared" si="1136"/>
        <v>0.89905913978494623</v>
      </c>
      <c r="CK71" s="110">
        <f t="shared" si="1137"/>
        <v>0.89905913978494623</v>
      </c>
      <c r="CL71" s="124">
        <f t="shared" si="1138"/>
        <v>0.12749991511323894</v>
      </c>
      <c r="CM71" s="110">
        <f t="shared" si="1139"/>
        <v>0.63603447580645156</v>
      </c>
      <c r="CN71" s="110">
        <f t="shared" si="1140"/>
        <v>0</v>
      </c>
      <c r="CO71" s="2">
        <f>'[44]UNIT DATA'!$Q14</f>
        <v>0</v>
      </c>
      <c r="CP71" s="9">
        <f t="shared" si="432"/>
        <v>744</v>
      </c>
      <c r="CQ71" s="2">
        <f>'[44]UNIT DATA'!$F14</f>
        <v>9464.1929999999993</v>
      </c>
      <c r="CR71" s="2">
        <v>20</v>
      </c>
      <c r="CS71" s="2">
        <v>20</v>
      </c>
      <c r="CT71" s="2">
        <f>'[44]UNIT DATA'!$E14</f>
        <v>20</v>
      </c>
      <c r="CU71" s="63">
        <f t="shared" si="1101"/>
        <v>1</v>
      </c>
      <c r="CX71" s="12" t="s">
        <v>97</v>
      </c>
      <c r="CY71" s="2">
        <f t="shared" si="1141"/>
        <v>713.47</v>
      </c>
      <c r="CZ71" s="2">
        <f t="shared" si="1142"/>
        <v>455.65000000000003</v>
      </c>
      <c r="DA71" s="2">
        <f>'[52]UNIT DATA'!L14</f>
        <v>257.82</v>
      </c>
      <c r="DB71" s="2">
        <f>'[52]UNIT DATA'!M14</f>
        <v>6.53</v>
      </c>
      <c r="DC71" s="2">
        <f t="shared" ref="DC71:DC72" si="1150">(DB71/$CX$4)*100</f>
        <v>0.90694444444444444</v>
      </c>
      <c r="DD71" s="19">
        <f>'[52]UNIT DATA'!$N14</f>
        <v>0</v>
      </c>
      <c r="DE71" s="2">
        <f t="shared" ref="DE71:DE72" si="1151">(DD71/$CX$4)*100</f>
        <v>0</v>
      </c>
      <c r="DF71" s="19">
        <f>'[52]UNIT DATA'!$O14</f>
        <v>0</v>
      </c>
      <c r="DG71" s="2">
        <f t="shared" ref="DG71:DG72" si="1152">(DF71/$CX$4)*100</f>
        <v>0</v>
      </c>
      <c r="DH71" s="2">
        <f>'[52]UNIT DATA'!$P14</f>
        <v>0</v>
      </c>
      <c r="DI71" s="2">
        <f t="shared" ref="DI71:DI72" si="1153">(CY71/$CX$4)*100</f>
        <v>99.093055555555566</v>
      </c>
      <c r="DJ71" s="2">
        <f t="shared" ref="DJ71:DJ72" si="1154">((CY71-DH71)/$CX$4)*100</f>
        <v>99.093055555555566</v>
      </c>
      <c r="DK71" s="128">
        <f t="shared" ref="DK71:DK72" si="1155">IF((AND(CZ71=0,DB71=0)),0,(DB71+DH71)/(CZ71+DB71+DH71))*100</f>
        <v>1.4128694448050543</v>
      </c>
      <c r="DL71" s="2">
        <f t="shared" ref="DL71:DL72" si="1156">(DP71/($CX$4*DR71))*100</f>
        <v>59.281034722222216</v>
      </c>
      <c r="DM71" s="110">
        <f t="shared" si="1143"/>
        <v>0</v>
      </c>
      <c r="DN71" s="2">
        <f>'[52]UNIT DATA'!$Q14</f>
        <v>2</v>
      </c>
      <c r="DO71" s="9">
        <f t="shared" si="437"/>
        <v>720</v>
      </c>
      <c r="DP71" s="19">
        <f>'[52]UNIT DATA'!$F14</f>
        <v>8536.4689999999991</v>
      </c>
      <c r="DQ71" s="2">
        <v>20</v>
      </c>
      <c r="DR71" s="2">
        <v>20</v>
      </c>
      <c r="DS71" s="2">
        <f>'[52]UNIT DATA'!$E14</f>
        <v>20</v>
      </c>
      <c r="DT71" s="63">
        <f t="shared" si="1105"/>
        <v>100.00000000000001</v>
      </c>
      <c r="DW71" s="12" t="s">
        <v>97</v>
      </c>
      <c r="EN71" s="9">
        <f t="shared" si="439"/>
        <v>0</v>
      </c>
      <c r="EP71" s="2">
        <v>20</v>
      </c>
      <c r="EQ71" s="2">
        <v>20</v>
      </c>
      <c r="ES71" s="63">
        <f t="shared" si="1106"/>
        <v>0</v>
      </c>
      <c r="EV71" s="12" t="s">
        <v>97</v>
      </c>
      <c r="FM71" s="9">
        <f t="shared" si="441"/>
        <v>0</v>
      </c>
      <c r="FO71" s="2">
        <v>20</v>
      </c>
      <c r="FP71" s="2">
        <v>20</v>
      </c>
      <c r="FR71" s="63">
        <f t="shared" si="1107"/>
        <v>0</v>
      </c>
      <c r="FU71" s="12" t="s">
        <v>97</v>
      </c>
      <c r="GL71" s="9">
        <f t="shared" si="443"/>
        <v>0</v>
      </c>
      <c r="GN71" s="2">
        <v>20</v>
      </c>
      <c r="GO71" s="2">
        <v>20</v>
      </c>
      <c r="GQ71" s="63">
        <f t="shared" si="1108"/>
        <v>0</v>
      </c>
      <c r="GT71" s="12" t="s">
        <v>97</v>
      </c>
      <c r="HK71" s="9">
        <f t="shared" si="445"/>
        <v>0</v>
      </c>
      <c r="HM71" s="2">
        <v>20</v>
      </c>
      <c r="HN71" s="2">
        <v>20</v>
      </c>
      <c r="HP71" s="63">
        <f t="shared" si="1109"/>
        <v>0</v>
      </c>
      <c r="HS71" s="12" t="s">
        <v>97</v>
      </c>
      <c r="IJ71" s="9">
        <f t="shared" si="1077"/>
        <v>0</v>
      </c>
      <c r="IL71" s="2">
        <v>20</v>
      </c>
      <c r="IM71" s="2">
        <v>20</v>
      </c>
      <c r="IO71" s="63">
        <f t="shared" si="1144"/>
        <v>0</v>
      </c>
      <c r="IR71" s="12" t="s">
        <v>97</v>
      </c>
      <c r="JI71" s="9">
        <f t="shared" si="1078"/>
        <v>0</v>
      </c>
      <c r="JK71" s="2">
        <v>20</v>
      </c>
      <c r="JL71" s="2">
        <v>20</v>
      </c>
      <c r="JN71" s="63">
        <f t="shared" si="1145"/>
        <v>0</v>
      </c>
      <c r="JQ71" s="12" t="s">
        <v>97</v>
      </c>
      <c r="KH71" s="9">
        <f t="shared" si="1079"/>
        <v>0</v>
      </c>
      <c r="KJ71" s="2">
        <v>20</v>
      </c>
      <c r="KK71" s="2">
        <v>20</v>
      </c>
      <c r="KM71" s="63">
        <f t="shared" si="1146"/>
        <v>0</v>
      </c>
    </row>
    <row r="72" spans="1:299" ht="14" x14ac:dyDescent="0.35">
      <c r="B72" s="12" t="s">
        <v>98</v>
      </c>
      <c r="C72" s="19">
        <f>$B$4-F72-H72-J72</f>
        <v>0</v>
      </c>
      <c r="D72" s="19">
        <f t="shared" si="1068"/>
        <v>0</v>
      </c>
      <c r="E72" s="2">
        <v>0</v>
      </c>
      <c r="F72" s="2">
        <v>744</v>
      </c>
      <c r="G72" s="110">
        <f t="shared" si="1081"/>
        <v>1</v>
      </c>
      <c r="H72" s="2">
        <v>0</v>
      </c>
      <c r="I72" s="110">
        <f t="shared" si="1081"/>
        <v>0</v>
      </c>
      <c r="J72" s="2">
        <v>0</v>
      </c>
      <c r="K72" s="110">
        <f t="shared" si="1081"/>
        <v>0</v>
      </c>
      <c r="L72" s="2">
        <v>0</v>
      </c>
      <c r="M72" s="110">
        <f t="shared" si="1148"/>
        <v>0</v>
      </c>
      <c r="N72" s="110">
        <f t="shared" si="967"/>
        <v>0</v>
      </c>
      <c r="O72" s="124">
        <f t="shared" si="1082"/>
        <v>1</v>
      </c>
      <c r="P72" s="110">
        <f t="shared" si="1083"/>
        <v>0</v>
      </c>
      <c r="Q72" s="110">
        <f t="shared" si="1118"/>
        <v>0</v>
      </c>
      <c r="R72" s="9">
        <v>0</v>
      </c>
      <c r="S72" s="9">
        <f t="shared" si="1085"/>
        <v>744</v>
      </c>
      <c r="T72" s="33">
        <v>0</v>
      </c>
      <c r="U72" s="2">
        <v>20</v>
      </c>
      <c r="V72" s="2">
        <v>20</v>
      </c>
      <c r="W72" s="2">
        <v>0</v>
      </c>
      <c r="X72" s="63">
        <f t="shared" si="1086"/>
        <v>1</v>
      </c>
      <c r="AA72" s="12" t="s">
        <v>98</v>
      </c>
      <c r="AB72" s="19">
        <f t="shared" si="968"/>
        <v>0</v>
      </c>
      <c r="AC72" s="19">
        <f>$AA$4-AD72-AE72-AG72-AI72</f>
        <v>0</v>
      </c>
      <c r="AD72" s="2">
        <v>0</v>
      </c>
      <c r="AE72" s="2">
        <v>744</v>
      </c>
      <c r="AF72" s="110">
        <f t="shared" si="1131"/>
        <v>1</v>
      </c>
      <c r="AG72" s="2">
        <v>0</v>
      </c>
      <c r="AH72" s="110">
        <f t="shared" si="1132"/>
        <v>0</v>
      </c>
      <c r="AI72" s="2">
        <v>0</v>
      </c>
      <c r="AJ72" s="110">
        <f t="shared" si="1133"/>
        <v>0</v>
      </c>
      <c r="AK72" s="2">
        <v>0</v>
      </c>
      <c r="AL72" s="110">
        <f t="shared" si="1070"/>
        <v>0</v>
      </c>
      <c r="AM72" s="110">
        <f t="shared" si="1071"/>
        <v>0</v>
      </c>
      <c r="AN72" s="124">
        <f t="shared" si="1072"/>
        <v>1</v>
      </c>
      <c r="AO72" s="110">
        <f t="shared" si="1073"/>
        <v>0</v>
      </c>
      <c r="AP72" s="110">
        <f t="shared" si="1074"/>
        <v>0</v>
      </c>
      <c r="AQ72" s="2">
        <v>0</v>
      </c>
      <c r="AR72" s="9">
        <f t="shared" si="416"/>
        <v>744</v>
      </c>
      <c r="AS72" s="2">
        <v>0</v>
      </c>
      <c r="AT72" s="2">
        <v>20</v>
      </c>
      <c r="AU72" s="2">
        <v>20</v>
      </c>
      <c r="AV72" s="2">
        <v>20</v>
      </c>
      <c r="AW72" s="63">
        <f t="shared" si="1087"/>
        <v>1</v>
      </c>
      <c r="AZ72" s="12" t="s">
        <v>98</v>
      </c>
      <c r="BA72" s="2">
        <f t="shared" si="1075"/>
        <v>0</v>
      </c>
      <c r="BB72" s="2">
        <f t="shared" si="1076"/>
        <v>0</v>
      </c>
      <c r="BC72" s="2">
        <f>'[43]UNIT DATA'!L15</f>
        <v>0</v>
      </c>
      <c r="BD72" s="2">
        <f>'[43]UNIT DATA'!M15</f>
        <v>720</v>
      </c>
      <c r="BE72" s="110">
        <f t="shared" si="1088"/>
        <v>1</v>
      </c>
      <c r="BF72" s="2">
        <f>'[43]UNIT DATA'!$N15</f>
        <v>0</v>
      </c>
      <c r="BG72" s="110">
        <f t="shared" si="1089"/>
        <v>0</v>
      </c>
      <c r="BH72" s="2">
        <f>'[43]UNIT DATA'!$O15</f>
        <v>0</v>
      </c>
      <c r="BI72" s="110">
        <f t="shared" si="1090"/>
        <v>0</v>
      </c>
      <c r="BJ72" s="2">
        <f>'[43]UNIT DATA'!$P15</f>
        <v>0</v>
      </c>
      <c r="BK72" s="110">
        <f t="shared" ref="BK72" si="1157">BA72/$AZ$4</f>
        <v>0</v>
      </c>
      <c r="BL72" s="110">
        <f t="shared" ref="BL72" si="1158">(BA72-BJ72)/$AZ$4</f>
        <v>0</v>
      </c>
      <c r="BM72" s="124">
        <f t="shared" si="1149"/>
        <v>1</v>
      </c>
      <c r="BN72" s="110">
        <f t="shared" ref="BN72" si="1159">BR72/($AZ$4*BT72)</f>
        <v>0</v>
      </c>
      <c r="BO72" s="110">
        <f t="shared" ref="BO72" si="1160">BJ72/$AZ$4</f>
        <v>0</v>
      </c>
      <c r="BP72" s="2">
        <f>'[43]UNIT DATA'!Q15</f>
        <v>0</v>
      </c>
      <c r="BQ72" s="9">
        <f t="shared" si="422"/>
        <v>720</v>
      </c>
      <c r="BR72" s="34">
        <f>'[43]UNIT DATA'!$F15</f>
        <v>0</v>
      </c>
      <c r="BS72" s="2">
        <v>20</v>
      </c>
      <c r="BT72" s="2">
        <v>20</v>
      </c>
      <c r="BU72" s="2">
        <f>'[43]UNIT DATA'!$E15</f>
        <v>20</v>
      </c>
      <c r="BV72" s="63">
        <f t="shared" si="1092"/>
        <v>1</v>
      </c>
      <c r="BY72" s="12" t="s">
        <v>98</v>
      </c>
      <c r="BZ72" s="2">
        <f t="shared" si="1134"/>
        <v>0</v>
      </c>
      <c r="CA72" s="2">
        <f t="shared" si="1135"/>
        <v>0</v>
      </c>
      <c r="CB72" s="2">
        <f>'[44]UNIT DATA'!L15</f>
        <v>0</v>
      </c>
      <c r="CC72" s="2">
        <f>'[44]UNIT DATA'!M15</f>
        <v>744</v>
      </c>
      <c r="CD72" s="110">
        <f t="shared" si="1095"/>
        <v>1</v>
      </c>
      <c r="CE72" s="2">
        <f>'[44]UNIT DATA'!$N15</f>
        <v>0</v>
      </c>
      <c r="CF72" s="110">
        <f t="shared" si="1095"/>
        <v>0</v>
      </c>
      <c r="CG72" s="2">
        <f>'[44]UNIT DATA'!$O15</f>
        <v>0</v>
      </c>
      <c r="CH72" s="110">
        <f t="shared" si="1095"/>
        <v>0</v>
      </c>
      <c r="CI72" s="2">
        <f>'[44]UNIT DATA'!$P15</f>
        <v>0</v>
      </c>
      <c r="CJ72" s="110">
        <f t="shared" si="1136"/>
        <v>0</v>
      </c>
      <c r="CK72" s="110">
        <f t="shared" si="1137"/>
        <v>0</v>
      </c>
      <c r="CL72" s="124">
        <f t="shared" si="1138"/>
        <v>1</v>
      </c>
      <c r="CM72" s="110">
        <f t="shared" si="1139"/>
        <v>0</v>
      </c>
      <c r="CN72" s="110">
        <f t="shared" si="1140"/>
        <v>0</v>
      </c>
      <c r="CO72" s="2">
        <f>'[44]UNIT DATA'!$Q15</f>
        <v>0</v>
      </c>
      <c r="CP72" s="9">
        <f t="shared" si="432"/>
        <v>744</v>
      </c>
      <c r="CQ72" s="2">
        <f>'[44]UNIT DATA'!$F15</f>
        <v>0</v>
      </c>
      <c r="CR72" s="2">
        <v>20</v>
      </c>
      <c r="CS72" s="2">
        <v>20</v>
      </c>
      <c r="CT72" s="2">
        <f>'[44]UNIT DATA'!$E15</f>
        <v>20</v>
      </c>
      <c r="CU72" s="63">
        <f t="shared" si="1101"/>
        <v>1</v>
      </c>
      <c r="CX72" s="12" t="s">
        <v>98</v>
      </c>
      <c r="CY72" s="2">
        <f t="shared" si="1141"/>
        <v>0</v>
      </c>
      <c r="CZ72" s="2">
        <f t="shared" si="1142"/>
        <v>0</v>
      </c>
      <c r="DA72" s="2">
        <f>'[52]UNIT DATA'!L15</f>
        <v>0</v>
      </c>
      <c r="DB72" s="2">
        <f>'[52]UNIT DATA'!M15</f>
        <v>720</v>
      </c>
      <c r="DC72" s="2">
        <f t="shared" si="1150"/>
        <v>100</v>
      </c>
      <c r="DD72" s="19">
        <f>'[52]UNIT DATA'!$N15</f>
        <v>0</v>
      </c>
      <c r="DE72" s="2">
        <f t="shared" si="1151"/>
        <v>0</v>
      </c>
      <c r="DF72" s="19">
        <f>'[52]UNIT DATA'!$O15</f>
        <v>0</v>
      </c>
      <c r="DG72" s="2">
        <f t="shared" si="1152"/>
        <v>0</v>
      </c>
      <c r="DH72" s="2">
        <f>'[52]UNIT DATA'!$P15</f>
        <v>0</v>
      </c>
      <c r="DI72" s="2">
        <f t="shared" si="1153"/>
        <v>0</v>
      </c>
      <c r="DJ72" s="2">
        <f t="shared" si="1154"/>
        <v>0</v>
      </c>
      <c r="DK72" s="128">
        <f t="shared" si="1155"/>
        <v>100</v>
      </c>
      <c r="DL72" s="2">
        <f t="shared" si="1156"/>
        <v>0</v>
      </c>
      <c r="DM72" s="110">
        <f t="shared" si="1143"/>
        <v>0</v>
      </c>
      <c r="DN72" s="2">
        <f>'[52]UNIT DATA'!$Q15</f>
        <v>0</v>
      </c>
      <c r="DO72" s="9">
        <f t="shared" si="437"/>
        <v>720</v>
      </c>
      <c r="DP72" s="2">
        <f>'[52]UNIT DATA'!$F15</f>
        <v>0</v>
      </c>
      <c r="DQ72" s="2">
        <v>20</v>
      </c>
      <c r="DR72" s="2">
        <v>20</v>
      </c>
      <c r="DS72" s="2">
        <f>'[52]UNIT DATA'!$E15</f>
        <v>20</v>
      </c>
      <c r="DT72" s="63">
        <f t="shared" si="1105"/>
        <v>100</v>
      </c>
      <c r="DW72" s="12" t="s">
        <v>98</v>
      </c>
      <c r="EN72" s="9">
        <f t="shared" si="439"/>
        <v>0</v>
      </c>
      <c r="EP72" s="2">
        <v>20</v>
      </c>
      <c r="EQ72" s="2">
        <v>20</v>
      </c>
      <c r="ES72" s="63">
        <f t="shared" si="1106"/>
        <v>0</v>
      </c>
      <c r="EV72" s="12" t="s">
        <v>98</v>
      </c>
      <c r="FM72" s="9">
        <f t="shared" si="441"/>
        <v>0</v>
      </c>
      <c r="FO72" s="2">
        <v>20</v>
      </c>
      <c r="FP72" s="2">
        <v>20</v>
      </c>
      <c r="FR72" s="63">
        <f t="shared" si="1107"/>
        <v>0</v>
      </c>
      <c r="FU72" s="12" t="s">
        <v>98</v>
      </c>
      <c r="GL72" s="9">
        <f t="shared" si="443"/>
        <v>0</v>
      </c>
      <c r="GN72" s="2">
        <v>20</v>
      </c>
      <c r="GO72" s="2">
        <v>20</v>
      </c>
      <c r="GQ72" s="63">
        <f t="shared" si="1108"/>
        <v>0</v>
      </c>
      <c r="GT72" s="12" t="s">
        <v>98</v>
      </c>
      <c r="HK72" s="9">
        <f t="shared" si="445"/>
        <v>0</v>
      </c>
      <c r="HM72" s="2">
        <v>20</v>
      </c>
      <c r="HN72" s="2">
        <v>20</v>
      </c>
      <c r="HP72" s="63">
        <f t="shared" si="1109"/>
        <v>0</v>
      </c>
      <c r="HS72" s="12" t="s">
        <v>98</v>
      </c>
      <c r="IJ72" s="9">
        <f t="shared" si="1077"/>
        <v>0</v>
      </c>
      <c r="IL72" s="2">
        <v>20</v>
      </c>
      <c r="IM72" s="2">
        <v>20</v>
      </c>
      <c r="IO72" s="63">
        <f t="shared" si="1144"/>
        <v>0</v>
      </c>
      <c r="IR72" s="12" t="s">
        <v>98</v>
      </c>
      <c r="JI72" s="9">
        <f t="shared" si="1078"/>
        <v>0</v>
      </c>
      <c r="JK72" s="2">
        <v>20</v>
      </c>
      <c r="JL72" s="2">
        <v>20</v>
      </c>
      <c r="JN72" s="63">
        <f t="shared" si="1145"/>
        <v>0</v>
      </c>
      <c r="JQ72" s="12" t="s">
        <v>98</v>
      </c>
      <c r="KH72" s="9">
        <f t="shared" si="1079"/>
        <v>0</v>
      </c>
      <c r="KJ72" s="2">
        <v>20</v>
      </c>
      <c r="KK72" s="2">
        <v>20</v>
      </c>
      <c r="KM72" s="63">
        <f t="shared" si="1146"/>
        <v>0</v>
      </c>
    </row>
    <row r="73" spans="1:299" ht="14" hidden="1" x14ac:dyDescent="0.35">
      <c r="B73" s="49" t="s">
        <v>45</v>
      </c>
      <c r="C73" s="14">
        <f>SUM(C59:C72)</f>
        <v>7432.5599999999995</v>
      </c>
      <c r="D73" s="14">
        <f>SUM(D59:D72)</f>
        <v>4452.49</v>
      </c>
      <c r="E73" s="14">
        <f>SUM(E59:E72)</f>
        <v>2980.0699999999997</v>
      </c>
      <c r="F73" s="14">
        <f>SUM(F59:F72)</f>
        <v>2983.4400000000005</v>
      </c>
      <c r="G73" s="111">
        <f>(G59*$V$59+G60*$V$60+G61*$V$61+G62*$V$62+G63*$V$63+G64*$V$64+G65*$V$65+G66*$V$66+G67*$V$67+G68*$V$68+G69*$V$69+G70*$V$70+G71*$V$71+G72*$V$72)/$V$73</f>
        <v>0.28014705882352942</v>
      </c>
      <c r="H73" s="10">
        <f>SUM(H59:H72)</f>
        <v>0</v>
      </c>
      <c r="I73" s="111">
        <f>(I59*$V$59+I60*$V$60+I61*$V$61+I62*$V$62+I63*$V$63+I64*$V$64+I65*$V$65+I66*$V$66+I67*$V$67+I68*$V$68+I69*$V$69+I70*$V$70+I71*$V$71+I72*$V$72)/$V$73</f>
        <v>0</v>
      </c>
      <c r="J73" s="11">
        <f>SUM(J59:J72)</f>
        <v>0</v>
      </c>
      <c r="K73" s="111">
        <f>(K59*$V$59+K60*$V$60+K61*$V$61+K62*$V$62+K63*$V$63+K64*$V$64+K65*$V$65+K66*$V$66+K67*$V$67+K68*$V$68+K69*$V$69+K70*$V$70+K71*$V$71+K72*$V$72)/$V$73</f>
        <v>0</v>
      </c>
      <c r="L73" s="10">
        <f>SUM(L59:L72)</f>
        <v>0</v>
      </c>
      <c r="M73" s="111">
        <f>(M59*$V$59+M60*$V$60+M61*$V$61+M62*$V$62+M63*$V$63+M64*$V$64+M65*$V$65+M66*$V$66+M67*$V$67+M68*$V$68+M69*$V$69+M70*$V$70+M71*$V$71+M72*$V$72)/$V$73</f>
        <v>0.71985294117647058</v>
      </c>
      <c r="N73" s="111">
        <f t="shared" ref="N73:Q73" si="1161">(N59*$V$59+N60*$V$60+N61*$V$61+N62*$V$62+N63*$V$63+N64*$V$64+N65*$V$65+N66*$V$66+N67*$V$67+N68*$V$68+N69*$V$69+N70*$V$70+N71*$V$71+N72*$V$72)/$V$73</f>
        <v>0.71985294117647058</v>
      </c>
      <c r="O73" s="111">
        <f t="shared" si="1161"/>
        <v>0.3051493100245401</v>
      </c>
      <c r="P73" s="111">
        <f t="shared" si="1161"/>
        <v>0.41943128953194181</v>
      </c>
      <c r="Q73" s="111">
        <f t="shared" si="1161"/>
        <v>0</v>
      </c>
      <c r="R73" s="23">
        <f t="shared" ref="R73:W73" si="1162">SUM(R59:R72)</f>
        <v>0</v>
      </c>
      <c r="S73" s="52">
        <f t="shared" si="1162"/>
        <v>10416</v>
      </c>
      <c r="T73" s="47">
        <f t="shared" si="1162"/>
        <v>106099.33900000002</v>
      </c>
      <c r="U73" s="10">
        <f t="shared" si="1162"/>
        <v>340</v>
      </c>
      <c r="V73" s="10">
        <f t="shared" si="1162"/>
        <v>340</v>
      </c>
      <c r="W73" s="10">
        <f t="shared" si="1162"/>
        <v>270</v>
      </c>
      <c r="AA73" s="49" t="s">
        <v>45</v>
      </c>
      <c r="AB73" s="10">
        <f>SUM(AB59:AB72)</f>
        <v>7749.4400000000005</v>
      </c>
      <c r="AC73" s="10">
        <f t="shared" ref="AC73:AK73" si="1163">SUM(AC59:AC72)</f>
        <v>5479.7</v>
      </c>
      <c r="AD73" s="10">
        <f t="shared" si="1163"/>
        <v>2269.7399999999998</v>
      </c>
      <c r="AE73" s="10">
        <f t="shared" si="1163"/>
        <v>2534.56</v>
      </c>
      <c r="AF73" s="111">
        <f>(AF59*$AU$59+AF60*$AU$60+AF61*$AU$61+AF62*$AU$62+AF63*$AU$63+AF64*$AU$64+AF65*$AU$65+AF66*$AU$66+AF67*$AU$67+AF68*$AU$68+AF69*$AU$69+AF70*$AU$70+AF71*$AU$71+AF72*$AU$72)/$AU$73</f>
        <v>0.23578431372549022</v>
      </c>
      <c r="AG73" s="10">
        <f t="shared" si="1163"/>
        <v>132</v>
      </c>
      <c r="AH73" s="111">
        <f>(AH59*$AU$59+AH60*$AU$60+AH61*$AU$61+AH62*$AU$62+AH63*$AU$63+AH64*$AU$64+AH65*$AU$65+AH66*$AU$66+AH67*$AU$67+AH68*$AU$68+AH69*$AU$69+AH70*$AU$70+AH71*$AU$71+AH72*$AU$72)/$AU$73</f>
        <v>1.2808349146110056E-2</v>
      </c>
      <c r="AI73" s="10">
        <f t="shared" si="1163"/>
        <v>0</v>
      </c>
      <c r="AJ73" s="111">
        <f>(AJ59*$AU$59+AJ60*$AU$60+AJ61*$AU$61+AJ62*$AU$62+AJ63*$AU$63+AJ64*$AU$64+AJ65*$AU$65+AJ66*$AU$66+AJ67*$AU$67+AJ68*$AU$68+AJ69*$AU$69+AJ70*$AU$70+AJ71*$AU$71+AJ72*$AU$72)/$AU$73</f>
        <v>0</v>
      </c>
      <c r="AK73" s="10">
        <f t="shared" si="1163"/>
        <v>0</v>
      </c>
      <c r="AL73" s="111">
        <f>(AL59*$AU$59+AL60*$AU$60+AL61*$AU$61+AL62*$AU$62+AL63*$AU$63+AL64*$AU$64+AL65*$AU$65+AL66*$AU$66+AL67*$AU$67+AL68*$AU$68+AL69*$AU$69+AL70*$AU$70+AL71*$AU$71+AL72*$AU$72)/$AU$73</f>
        <v>0.7514073371283998</v>
      </c>
      <c r="AM73" s="111">
        <f t="shared" ref="AM73:AP73" si="1164">(AM59*$AU$59+AM60*$AU$60+AM61*$AU$61+AM62*$AU$62+AM63*$AU$63+AM64*$AU$64+AM65*$AU$65+AM66*$AU$66+AM67*$AU$67+AM68*$AU$68+AM69*$AU$69+AM70*$AU$70+AM71*$AU$71+AM72*$AU$72)/$AU$73</f>
        <v>0.7514073371283998</v>
      </c>
      <c r="AN73" s="111">
        <f t="shared" si="1164"/>
        <v>0.23935645653604595</v>
      </c>
      <c r="AO73" s="111">
        <f t="shared" si="1164"/>
        <v>0.51271149193548382</v>
      </c>
      <c r="AP73" s="111">
        <f t="shared" si="1164"/>
        <v>0</v>
      </c>
      <c r="AQ73" s="10">
        <f t="shared" ref="AQ73:AS73" si="1165">SUM(AQ59:AQ72)</f>
        <v>5</v>
      </c>
      <c r="AR73" s="52">
        <f t="shared" si="1165"/>
        <v>10416</v>
      </c>
      <c r="AS73" s="14">
        <f t="shared" si="1165"/>
        <v>129695.49900000001</v>
      </c>
      <c r="AT73" s="10">
        <f>SUM(AT59:AT72)</f>
        <v>340</v>
      </c>
      <c r="AU73" s="10">
        <f>SUM(AU59:AU72)</f>
        <v>340</v>
      </c>
      <c r="AV73" s="10">
        <f>SUM(AV59:AV72)</f>
        <v>340</v>
      </c>
      <c r="AZ73" s="49" t="s">
        <v>45</v>
      </c>
      <c r="BA73" s="14">
        <f>SUM(BA59:BA72)</f>
        <v>7663.8899999999994</v>
      </c>
      <c r="BB73" s="14">
        <f t="shared" ref="BB73:BJ73" si="1166">SUM(BB59:BB72)</f>
        <v>3875.69</v>
      </c>
      <c r="BC73" s="14">
        <f t="shared" si="1166"/>
        <v>3788.2</v>
      </c>
      <c r="BD73" s="14">
        <f t="shared" si="1166"/>
        <v>2416.11</v>
      </c>
      <c r="BE73" s="111">
        <f>(BE59*$BT$59+BE60*$BT$60+BE61*$BT$61+BE62*$BT$62+BE63*$BT$63+BE64*$BT$64+BE65*$BT$65+BE66*$BT$66+BE67*$BT$67+BE68*$BT$68+BE69*$BT$69+BE70*$BT$70+BE71*$BT$71+BE72*$BT$72)/$BT$73</f>
        <v>0.23194097222222221</v>
      </c>
      <c r="BF73" s="10">
        <f t="shared" si="1166"/>
        <v>0</v>
      </c>
      <c r="BG73" s="111">
        <f>(BG59*$BT$59+BG60*$BT$60+BG61*$BT$61+BG62*$BT$62+BG63*$BT$63+BG64*$BT$64+BG65*$BT$65+BG66*$BT$66+BG67*$BT$67+BG68*$BT$68+BG69*$BT$69+BG70*$BT$70+BG71*$BT$71+BG72*$BT$72)/$BT$73</f>
        <v>0</v>
      </c>
      <c r="BH73" s="10">
        <f t="shared" si="1166"/>
        <v>0</v>
      </c>
      <c r="BI73" s="111">
        <f>(BI59*$BT$59+BI60*$BT$60+BI61*$BT$61+BI62*$BT$62+BI63*$BT$63+BI64*$BT$64+BI65*$BT$65+BI66*$BT$66+BI67*$BT$67+BI68*$BT$68+BI69*$BT$69+BI70*$BT$70+BI71*$BT$71+BI72*$BT$72)/$BT$73</f>
        <v>0</v>
      </c>
      <c r="BJ73" s="10">
        <f t="shared" si="1166"/>
        <v>0</v>
      </c>
      <c r="BK73" s="111">
        <f>(BK59*$BT$59+BK60*$BT$60+BK61*$BT$61+BK62*$BT$62+BK63*$BT$63+BK64*$BT$64+BK65*$BT$65+BK66*$BT$66+BK67*$BT$67+BK68*$BT$68+BK69*$BT$69+BK70*$BT$70+BK71*$BT$71+BK72*$BT$72)/$BT$73</f>
        <v>0.76805902777777779</v>
      </c>
      <c r="BL73" s="111">
        <f t="shared" ref="BL73:BO73" si="1167">(BL59*$BT$59+BL60*$BT$60+BL61*$BT$61+BL62*$BT$62+BL63*$BT$63+BL64*$BT$64+BL65*$BT$65+BL66*$BT$66+BL67*$BT$67+BL68*$BT$68+BL69*$BT$69+BL70*$BT$70+BL71*$BT$71+BL72*$BT$72)/$BT$73</f>
        <v>0.76805902777777779</v>
      </c>
      <c r="BM73" s="111">
        <f t="shared" si="1167"/>
        <v>0.24935737232643004</v>
      </c>
      <c r="BN73" s="111">
        <f t="shared" si="1167"/>
        <v>0.37949031862745092</v>
      </c>
      <c r="BO73" s="111">
        <f t="shared" si="1167"/>
        <v>0</v>
      </c>
      <c r="BP73" s="10">
        <f t="shared" ref="BP73:BR73" si="1168">SUM(BP59:BP72)</f>
        <v>12</v>
      </c>
      <c r="BQ73" s="52">
        <f t="shared" si="1168"/>
        <v>10080</v>
      </c>
      <c r="BR73" s="14">
        <f t="shared" si="1168"/>
        <v>92899.23</v>
      </c>
      <c r="BS73" s="10">
        <f>SUM(BS59:BS72)</f>
        <v>340</v>
      </c>
      <c r="BT73" s="10">
        <f t="shared" ref="BT73:BU73" si="1169">SUM(BT59:BT72)</f>
        <v>340</v>
      </c>
      <c r="BU73" s="10">
        <f t="shared" si="1169"/>
        <v>340</v>
      </c>
      <c r="BY73" s="49" t="s">
        <v>45</v>
      </c>
      <c r="BZ73" s="14">
        <f>SUM(BZ59:BZ72)</f>
        <v>6551.4699999999993</v>
      </c>
      <c r="CA73" s="14">
        <f t="shared" ref="CA73:CI73" si="1170">SUM(CA59:CA72)</f>
        <v>3380.0299999999997</v>
      </c>
      <c r="CB73" s="14">
        <f t="shared" si="1170"/>
        <v>3171.44</v>
      </c>
      <c r="CC73" s="14">
        <f t="shared" si="1170"/>
        <v>3864.53</v>
      </c>
      <c r="CD73" s="111">
        <f>(CD59*$CS59+CD60*$CS60+CD61*$CS61+CD62*$CS62+CD63*$CS63+CD64*$CS64+CD65*$CS65+CD66*$CS66+CD67*$CS67+CD68*$CS68+CD69*$CS69+CD70*$CS70+CD71*$CS71+CD72*$CS72)/$CS73</f>
        <v>0.3657406309297912</v>
      </c>
      <c r="CE73" s="10">
        <f t="shared" si="1170"/>
        <v>0</v>
      </c>
      <c r="CF73" s="111">
        <f>(CF59*$CS59+CF60*$CS60+CF61*$CS61+CF62*$CS62+CF63*$CS63+CF64*$CS64+CF65*$CS65+CF66*$CS66+CF67*$CS67+CF68*$CS68+CF69*$CS69+CF70*$CS70+CF71*$CS71+CF72*$CS72)/$CS73</f>
        <v>0</v>
      </c>
      <c r="CG73" s="10">
        <f t="shared" si="1170"/>
        <v>0</v>
      </c>
      <c r="CH73" s="111">
        <f>(CH59*$CS59+CH60*$CS60+CH61*$CS61+CH62*$CS62+CH63*$CS63+CH64*$CS64+CH65*$CS65+CH66*$CS66+CH67*$CS67+CH68*$CS68+CH69*$CS69+CH70*$CS70+CH71*$CS71+CH72*$CS72)/$CS73</f>
        <v>0</v>
      </c>
      <c r="CI73" s="10">
        <f t="shared" si="1170"/>
        <v>0</v>
      </c>
      <c r="CJ73" s="111">
        <f t="shared" ref="CJ73:CN73" si="1171">(CJ59*$CS59+CJ60*$CS60+CJ61*$CS61+CJ62*$CS62+CJ63*$CS63+CJ64*$CS64+CJ65*$CS65+CJ66*$CS66+CJ67*$CS67+CJ68*$CS68+CJ69*$CS69+CJ70*$CS70+CJ71*$CS71+CJ72*$CS72)/$CS73</f>
        <v>0.63425936907020875</v>
      </c>
      <c r="CK73" s="111">
        <f t="shared" si="1171"/>
        <v>0.63425936907020875</v>
      </c>
      <c r="CL73" s="111">
        <f t="shared" si="1171"/>
        <v>0.45935904085380291</v>
      </c>
      <c r="CM73" s="111">
        <f t="shared" si="1171"/>
        <v>0.30169258380771657</v>
      </c>
      <c r="CN73" s="111">
        <f t="shared" si="1171"/>
        <v>0</v>
      </c>
      <c r="CO73" s="10">
        <f t="shared" ref="CO73:CP73" si="1172">SUM(CO59:CO72)</f>
        <v>8</v>
      </c>
      <c r="CP73" s="52">
        <f t="shared" si="1172"/>
        <v>10416</v>
      </c>
      <c r="CQ73" s="14">
        <f>SUM(CQ59:CQ72)</f>
        <v>76316.156000000003</v>
      </c>
      <c r="CR73" s="10">
        <f>SUM(CR59:CR72)</f>
        <v>340</v>
      </c>
      <c r="CS73" s="10">
        <f t="shared" ref="CS73:CT73" si="1173">SUM(CS59:CS72)</f>
        <v>340</v>
      </c>
      <c r="CT73" s="10">
        <f t="shared" si="1173"/>
        <v>340</v>
      </c>
      <c r="CX73" s="49" t="s">
        <v>45</v>
      </c>
      <c r="CY73" s="14">
        <f>SUM(CY59:CY72)</f>
        <v>7146.5599999999995</v>
      </c>
      <c r="CZ73" s="14">
        <f t="shared" ref="CZ73:DH73" si="1174">SUM(CZ59:CZ72)</f>
        <v>1149.81</v>
      </c>
      <c r="DA73" s="10">
        <f t="shared" si="1174"/>
        <v>5996.7500000000009</v>
      </c>
      <c r="DB73" s="10">
        <f t="shared" si="1174"/>
        <v>2933.44</v>
      </c>
      <c r="DC73" s="111">
        <f>(DC59*$DR59+DC60*$DR60+DC61*$DR61+DC62*$DR62+DC63*$DR63+DC64*$DR64+DC65*$DR65+DC66*$DR66+DC67*$DR67+DC68*$DR68+DC69*$DR69+DC70*$DR70+DC71*$DR71+DC72*$DR72)/$DR73</f>
        <v>28.473590686274513</v>
      </c>
      <c r="DD73" s="11">
        <f t="shared" si="1174"/>
        <v>0</v>
      </c>
      <c r="DE73" s="111">
        <f>(DE59*$DR59+DE60*$DR60+DE61*$DR61+DE62*$DR62+DE63*$DR63+DE64*$DR64+DE65*$DR65+DE66*$DR66+DE67*$DR67+DE68*$DR68+DE69*$DR69+DE70*$DR70+DE71*$DR71+DE72*$DR72)/$DR73</f>
        <v>0</v>
      </c>
      <c r="DF73" s="11">
        <f t="shared" si="1174"/>
        <v>0</v>
      </c>
      <c r="DG73" s="111">
        <f>(DG59*$DR59+DG60*$DR60+DG61*$DR61+DG62*$DR62+DG63*$DR63+DG64*$DR64+DG65*$DR65+DG66*$DR66+DG67*$DR67+DG68*$DR68+DG69*$DR69+DG70*$DR70+DG71*$DR71+DG72*$DR72)/$DR73</f>
        <v>0</v>
      </c>
      <c r="DH73" s="11">
        <f t="shared" si="1174"/>
        <v>0</v>
      </c>
      <c r="DI73" s="111">
        <f t="shared" ref="DI73:DM73" si="1175">(DI59*$DR59+DI60*$DR60+DI61*$DR61+DI62*$DR62+DI63*$DR63+DI64*$DR64+DI65*$DR65+DI66*$DR66+DI67*$DR67+DI68*$DR68+DI69*$DR69+DI70*$DR70+DI71*$DR71+DI72*$DR72)/$DR73</f>
        <v>71.52640931372548</v>
      </c>
      <c r="DJ73" s="111">
        <f t="shared" si="1175"/>
        <v>71.52640931372548</v>
      </c>
      <c r="DK73" s="111">
        <f t="shared" si="1175"/>
        <v>33.006986672821249</v>
      </c>
      <c r="DL73" s="111">
        <f t="shared" si="1175"/>
        <v>10.180912581699346</v>
      </c>
      <c r="DM73" s="111">
        <f t="shared" si="1175"/>
        <v>0</v>
      </c>
      <c r="DN73" s="10">
        <f t="shared" ref="DN73:DP73" si="1176">SUM(DN59:DN72)</f>
        <v>5</v>
      </c>
      <c r="DO73" s="52">
        <f t="shared" si="1176"/>
        <v>10080</v>
      </c>
      <c r="DP73" s="14">
        <f t="shared" si="1176"/>
        <v>24922.873999999996</v>
      </c>
      <c r="DQ73" s="10">
        <f>SUM(DQ59:DQ72)</f>
        <v>340</v>
      </c>
      <c r="DR73" s="10">
        <f t="shared" ref="DR73:DS73" si="1177">SUM(DR59:DR72)</f>
        <v>340</v>
      </c>
      <c r="DS73" s="10">
        <f t="shared" si="1177"/>
        <v>340</v>
      </c>
      <c r="DW73" s="49" t="s">
        <v>45</v>
      </c>
      <c r="DX73" s="10">
        <f>SUM(DX59:DX72)</f>
        <v>0</v>
      </c>
      <c r="DY73" s="10">
        <f t="shared" ref="DY73:EA73" si="1178">SUM(DY59:DY72)</f>
        <v>0</v>
      </c>
      <c r="DZ73" s="10">
        <f t="shared" si="1178"/>
        <v>0</v>
      </c>
      <c r="EA73" s="10">
        <f t="shared" si="1178"/>
        <v>0</v>
      </c>
      <c r="EN73" s="52">
        <f t="shared" ref="EN73" si="1179">SUM(EN59:EN72)</f>
        <v>0</v>
      </c>
      <c r="EP73" s="10">
        <f>SUM(EP59:EP72)</f>
        <v>340</v>
      </c>
      <c r="EQ73" s="10">
        <f t="shared" ref="EQ73" si="1180">SUM(EQ59:EQ72)</f>
        <v>340</v>
      </c>
      <c r="EV73" s="49" t="s">
        <v>45</v>
      </c>
      <c r="EW73" s="10">
        <f>SUM(EW59:EW72)</f>
        <v>0</v>
      </c>
      <c r="EX73" s="10">
        <f t="shared" ref="EX73:EZ73" si="1181">SUM(EX59:EX72)</f>
        <v>0</v>
      </c>
      <c r="EY73" s="10">
        <f t="shared" si="1181"/>
        <v>0</v>
      </c>
      <c r="EZ73" s="10">
        <f t="shared" si="1181"/>
        <v>0</v>
      </c>
      <c r="FM73" s="52">
        <f t="shared" ref="FM73" si="1182">SUM(FM59:FM72)</f>
        <v>0</v>
      </c>
      <c r="FO73" s="10">
        <f>SUM(FO59:FO72)</f>
        <v>340</v>
      </c>
      <c r="FP73" s="10">
        <f t="shared" ref="FP73" si="1183">SUM(FP59:FP72)</f>
        <v>340</v>
      </c>
      <c r="FU73" s="49" t="s">
        <v>45</v>
      </c>
      <c r="FV73" s="10">
        <f>SUM(FV59:FV72)</f>
        <v>0</v>
      </c>
      <c r="FW73" s="10">
        <f t="shared" ref="FW73:FY73" si="1184">SUM(FW59:FW72)</f>
        <v>0</v>
      </c>
      <c r="FX73" s="10">
        <f t="shared" si="1184"/>
        <v>0</v>
      </c>
      <c r="FY73" s="10">
        <f t="shared" si="1184"/>
        <v>0</v>
      </c>
      <c r="GL73" s="52">
        <f t="shared" ref="GL73" si="1185">SUM(GL59:GL72)</f>
        <v>0</v>
      </c>
      <c r="GN73" s="10">
        <f>SUM(GN59:GN72)</f>
        <v>340</v>
      </c>
      <c r="GO73" s="10">
        <f t="shared" ref="GO73" si="1186">SUM(GO59:GO72)</f>
        <v>340</v>
      </c>
      <c r="GT73" s="49" t="s">
        <v>45</v>
      </c>
      <c r="GU73" s="10">
        <f>SUM(GU59:GU72)</f>
        <v>0</v>
      </c>
      <c r="GV73" s="10">
        <f t="shared" ref="GV73:GX73" si="1187">SUM(GV59:GV72)</f>
        <v>0</v>
      </c>
      <c r="GW73" s="10">
        <f t="shared" si="1187"/>
        <v>0</v>
      </c>
      <c r="GX73" s="10">
        <f t="shared" si="1187"/>
        <v>0</v>
      </c>
      <c r="HK73" s="52">
        <f t="shared" ref="HK73" si="1188">SUM(HK59:HK72)</f>
        <v>0</v>
      </c>
      <c r="HM73" s="10">
        <f>SUM(HM59:HM72)</f>
        <v>340</v>
      </c>
      <c r="HN73" s="10">
        <f t="shared" ref="HN73" si="1189">SUM(HN59:HN72)</f>
        <v>340</v>
      </c>
      <c r="HS73" s="49" t="s">
        <v>45</v>
      </c>
      <c r="HT73" s="10">
        <f>SUM(HT59:HT72)</f>
        <v>0</v>
      </c>
      <c r="HU73" s="10">
        <f t="shared" ref="HU73:HW73" si="1190">SUM(HU59:HU72)</f>
        <v>0</v>
      </c>
      <c r="HV73" s="10">
        <f t="shared" si="1190"/>
        <v>0</v>
      </c>
      <c r="HW73" s="10">
        <f t="shared" si="1190"/>
        <v>0</v>
      </c>
      <c r="IJ73" s="52">
        <f t="shared" ref="IJ73" si="1191">SUM(IJ59:IJ72)</f>
        <v>0</v>
      </c>
      <c r="IL73" s="10">
        <f>SUM(IL59:IL72)</f>
        <v>340</v>
      </c>
      <c r="IM73" s="10">
        <f t="shared" ref="IM73" si="1192">SUM(IM59:IM72)</f>
        <v>340</v>
      </c>
      <c r="IR73" s="49" t="s">
        <v>45</v>
      </c>
      <c r="IS73" s="10">
        <f>SUM(IS59:IS72)</f>
        <v>0</v>
      </c>
      <c r="IT73" s="10">
        <f t="shared" ref="IT73:IV73" si="1193">SUM(IT59:IT72)</f>
        <v>0</v>
      </c>
      <c r="IU73" s="10">
        <f t="shared" si="1193"/>
        <v>0</v>
      </c>
      <c r="IV73" s="10">
        <f t="shared" si="1193"/>
        <v>0</v>
      </c>
      <c r="JI73" s="52">
        <f t="shared" ref="JI73" si="1194">SUM(JI59:JI72)</f>
        <v>0</v>
      </c>
      <c r="JK73" s="10">
        <f>SUM(JK59:JK72)</f>
        <v>340</v>
      </c>
      <c r="JL73" s="10">
        <f t="shared" ref="JL73" si="1195">SUM(JL59:JL72)</f>
        <v>340</v>
      </c>
      <c r="JQ73" s="49" t="s">
        <v>45</v>
      </c>
      <c r="JR73" s="10">
        <f>SUM(JR59:JR72)</f>
        <v>0</v>
      </c>
      <c r="JS73" s="10">
        <f t="shared" ref="JS73:JU73" si="1196">SUM(JS59:JS72)</f>
        <v>0</v>
      </c>
      <c r="JT73" s="10">
        <f t="shared" si="1196"/>
        <v>0</v>
      </c>
      <c r="JU73" s="10">
        <f t="shared" si="1196"/>
        <v>0</v>
      </c>
      <c r="KH73" s="52">
        <f t="shared" ref="KH73" si="1197">SUM(KH59:KH72)</f>
        <v>0</v>
      </c>
      <c r="KJ73" s="10">
        <f>SUM(KJ59:KJ72)</f>
        <v>340</v>
      </c>
      <c r="KK73" s="10">
        <f t="shared" ref="KK73" si="1198">SUM(KK59:KK72)</f>
        <v>340</v>
      </c>
    </row>
    <row r="74" spans="1:299" ht="14" hidden="1" x14ac:dyDescent="0.35">
      <c r="B74" s="58" t="s">
        <v>75</v>
      </c>
      <c r="C74" s="75">
        <f>SUM(C73,C58,C53,C50,C46,C43,C41,C39,C37,C33)</f>
        <v>19521.39</v>
      </c>
      <c r="D74" s="75">
        <f t="shared" ref="D74:L74" si="1199">SUM(D73,D58,D53,D50,D46,D43,D41,D39,D37,D33)</f>
        <v>8316.77</v>
      </c>
      <c r="E74" s="75">
        <f t="shared" si="1199"/>
        <v>11204.62</v>
      </c>
      <c r="F74" s="75">
        <f t="shared" si="1199"/>
        <v>7462.71</v>
      </c>
      <c r="G74" s="108">
        <f>(G33*$V$33+G37*$V$37+G39*$V$39+G41*$V$41+G43*$V$43+G46*$V$46+G50*$V$50+G53*$V$53+G58*$V$58+G73*$V$73)/$V$74</f>
        <v>0.26267388606714165</v>
      </c>
      <c r="H74" s="75">
        <f t="shared" si="1199"/>
        <v>2463.9</v>
      </c>
      <c r="I74" s="108">
        <f>(I33*$V$33+I37*$V$37+I39*$V$39+I41*$V$41+I43*$V$43+I46*$V$46+I50*$V$50+I53*$V$53+I58*$V$58+I73*$V$73)/$V$74</f>
        <v>0.13858048036373777</v>
      </c>
      <c r="J74" s="75">
        <f t="shared" si="1199"/>
        <v>1056</v>
      </c>
      <c r="K74" s="108">
        <f>(K33*$V$33+K37*$V$37+K39*$V$39+K41*$V$41+K43*$V$43+K46*$V$46+K50*$V$50+K53*$V$53+K58*$V$58+K73*$V$73)/$V$74</f>
        <v>4.5194672390916693E-2</v>
      </c>
      <c r="L74" s="78">
        <f t="shared" si="1199"/>
        <v>0</v>
      </c>
      <c r="M74" s="108">
        <f>(M33*$V$33+M37*$V$37+M39*$V$39+M41*$V$41+M43*$V$43+M46*$V$46+M50*$V$50+M53*$V$53+M58*$V$58+M73*$V$73)/$V$74</f>
        <v>0.55270622494584221</v>
      </c>
      <c r="N74" s="108">
        <f t="shared" ref="N74:Q74" si="1200">(N33*$V$33+N37*$V$37+N39*$V$39+N41*$V$41+N43*$V$43+N46*$V$46+N50*$V$50+N53*$V$53+N58*$V$58+N73*$V$73)/$V$74</f>
        <v>0.5535509611782039</v>
      </c>
      <c r="O74" s="108">
        <f t="shared" si="1200"/>
        <v>0.31534737921228662</v>
      </c>
      <c r="P74" s="108">
        <f t="shared" si="1200"/>
        <v>0.20429855664810231</v>
      </c>
      <c r="Q74" s="108">
        <f t="shared" si="1200"/>
        <v>0</v>
      </c>
      <c r="R74" s="78">
        <f t="shared" ref="R74:W74" si="1201">SUM(R73,R58,R53,R50,R46,R43,R41,R39,R37,R33)</f>
        <v>3</v>
      </c>
      <c r="S74" s="84"/>
      <c r="T74" s="75">
        <f t="shared" si="1201"/>
        <v>232070.739</v>
      </c>
      <c r="U74" s="75">
        <f t="shared" si="1201"/>
        <v>1566</v>
      </c>
      <c r="V74" s="75">
        <f t="shared" si="1201"/>
        <v>1526.8</v>
      </c>
      <c r="W74" s="75">
        <f t="shared" si="1201"/>
        <v>883.2</v>
      </c>
      <c r="X74" s="15"/>
      <c r="Y74" s="16"/>
      <c r="AA74" s="58" t="s">
        <v>75</v>
      </c>
      <c r="AB74" s="75">
        <f>SUM(AB73,AB58,AB53,AB50,AB46,AB43,AB41,AB39,AB37,AB33)</f>
        <v>18700.14</v>
      </c>
      <c r="AC74" s="75">
        <f t="shared" ref="AC74:AE74" si="1202">SUM(AC73,AC58,AC53,AC50,AC46,AC43,AC41,AC39,AC37,AC33)</f>
        <v>9165.2400000000016</v>
      </c>
      <c r="AD74" s="75">
        <f t="shared" si="1202"/>
        <v>9534.9</v>
      </c>
      <c r="AE74" s="75">
        <f t="shared" si="1202"/>
        <v>8527.8599999999988</v>
      </c>
      <c r="AF74" s="108">
        <f>(AF33*$AU$33+AF37*$AU$37+AF39*$AU$39+AF41*$AU$41+AF43*$AU$43+AF46*$AU$46+AF50*$AU$50+AF53*$AU$53+AF58*$AU$58+AF73*$AU$73)/$AU$74</f>
        <v>0.30537444257579988</v>
      </c>
      <c r="AG74" s="75">
        <f t="shared" ref="AG74" si="1203">SUM(AG73,AG58,AG53,AG50,AG46,AG43,AG41,AG39,AG37,AG33)</f>
        <v>3108</v>
      </c>
      <c r="AH74" s="108">
        <f>(AH33*$AU$33+AH37*$AU$37+AH39*$AU$39+AH41*$AU$41+AH43*$AU$43+AH46*$AU$46+AH50*$AU$50+AH53*$AU$53+AH58*$AU$58+AH73*$AU$73)/$AU$74</f>
        <v>0.16397356478234043</v>
      </c>
      <c r="AI74" s="75">
        <f t="shared" ref="AI74" si="1204">SUM(AI73,AI58,AI53,AI50,AI46,AI43,AI41,AI39,AI37,AI33)</f>
        <v>168</v>
      </c>
      <c r="AJ74" s="108">
        <f>(AJ33*$AU$33+AJ37*$AU$37+AJ39*$AU$39+AJ41*$AU$41+AJ43*$AU$43+AJ46*$AU$46+AJ50*$AU$50+AJ53*$AU$53+AJ58*$AU$58+AJ73*$AU$73)/$AU$74</f>
        <v>7.2468667337125085E-3</v>
      </c>
      <c r="AK74" s="78">
        <f t="shared" ref="AK74" si="1205">SUM(AK73,AK58,AK53,AK50,AK46,AK43,AK41,AK39,AK37,AK33)</f>
        <v>0</v>
      </c>
      <c r="AL74" s="108">
        <f>(AL33*$AU$33+AL37*$AU$37+AL39*$AU$39+AL41*$AU$41+AL43*$AU$43+AL46*$AU$46+AL50*$AU$50+AL53*$AU$53+AL58*$AU$58+AL73*$AU$73)/$AU$74</f>
        <v>0.52340512590814725</v>
      </c>
      <c r="AM74" s="108">
        <f t="shared" ref="AM74:AP74" si="1206">(AM33*$AU$33+AM37*$AU$37+AM39*$AU$39+AM41*$AU$41+AM43*$AU$43+AM46*$AU$46+AM50*$AU$50+AM53*$AU$53+AM58*$AU$58+AM73*$AU$73)/$AU$74</f>
        <v>0.52340512590814725</v>
      </c>
      <c r="AN74" s="108">
        <f t="shared" si="1206"/>
        <v>0.31293823974477503</v>
      </c>
      <c r="AO74" s="108">
        <f t="shared" si="1206"/>
        <v>0.21588558524963311</v>
      </c>
      <c r="AP74" s="108">
        <f t="shared" si="1206"/>
        <v>0</v>
      </c>
      <c r="AQ74" s="78">
        <f t="shared" ref="AQ74:AV74" si="1207">SUM(AQ73,AQ58,AQ53,AQ50,AQ46,AQ43,AQ41,AQ39,AQ37,AQ33)</f>
        <v>12</v>
      </c>
      <c r="AR74" s="79">
        <f t="shared" si="1207"/>
        <v>30504</v>
      </c>
      <c r="AS74" s="75">
        <f t="shared" si="1207"/>
        <v>245232.899</v>
      </c>
      <c r="AT74" s="75">
        <f t="shared" si="1207"/>
        <v>1566</v>
      </c>
      <c r="AU74" s="75">
        <f t="shared" si="1207"/>
        <v>1526.8</v>
      </c>
      <c r="AV74" s="78">
        <f t="shared" si="1207"/>
        <v>887.88404588112633</v>
      </c>
      <c r="AZ74" s="58" t="s">
        <v>75</v>
      </c>
      <c r="BA74" s="75">
        <f>SUM(BA73,BA58,BA53,BA50,BA46,BA43,BA41,BA39,BA37,BA33)</f>
        <v>18482.965</v>
      </c>
      <c r="BB74" s="75">
        <f t="shared" ref="BB74:BJ74" si="1208">SUM(BB73,BB58,BB53,BB50,BB46,BB43,BB41,BB39,BB37,BB33)</f>
        <v>5974.6700000000019</v>
      </c>
      <c r="BC74" s="75">
        <f t="shared" si="1208"/>
        <v>12508.295</v>
      </c>
      <c r="BD74" s="75">
        <f t="shared" si="1208"/>
        <v>8157.0350000000008</v>
      </c>
      <c r="BE74" s="108">
        <f>(BE33*$BT$33+BE37*$BT$37+BE39*$BT$39+BE41*$BT$41+BE43*$BT$43+BE46*$BT$46+BE50*$BT$50+BE53*$BT$53+BE58*$BT$58+BE73*$BT$73)/$BT$74</f>
        <v>0.30038578099074315</v>
      </c>
      <c r="BF74" s="75">
        <f t="shared" si="1208"/>
        <v>2880</v>
      </c>
      <c r="BG74" s="108">
        <f>(BG33*$BT$33+BG37*$BT$37+BG39*$BT$39+BG41*$BT$41+BG43*$BT$43+BG46*$BT$46+BG50*$BT$50+BG53*$BT$53+BG58*$BT$58+BG73*$BT$73)/$BT$74</f>
        <v>0.1611212994498297</v>
      </c>
      <c r="BH74" s="76">
        <f t="shared" si="1208"/>
        <v>0</v>
      </c>
      <c r="BI74" s="108">
        <f>(BI33*$BT$33+BI37*$BT$37+BI39*$BT$39+BI41*$BT$41+BI43*$BT$43+BI46*$BT$46+BI50*$BT$50+BI53*$BT$53+BI58*$BT$58+BI73*$BT$73)/$BT$74</f>
        <v>0</v>
      </c>
      <c r="BJ74" s="76">
        <f t="shared" si="1208"/>
        <v>0</v>
      </c>
      <c r="BK74" s="108">
        <f>(BK33*$BT$33+BK37*$BT$37+BK39*$BT$39+BK41*$BT$41+BK43*$BT$43+BK46*$BT$46+BK50*$BT$50+BK53*$BT$53+BK58*$BT$58+BK73*$BT$73)/$BT$74</f>
        <v>0.51556915744258136</v>
      </c>
      <c r="BL74" s="108">
        <f>(BL33*$BT$33+BL37*$BT$37+BL39*$BT$39+BL41*$BT$41+BL43*$BT$43+BL46*$BT$46+BL50*$BT$50+BL53*$BT$53+BL58*$BT$58+BL73*$BT$73)/$BT$74</f>
        <v>0.53849291955942713</v>
      </c>
      <c r="BM74" s="108">
        <f t="shared" ref="BM74:BO74" si="1209">(BM33*$BT$33+BM37*$BT$37+BM39*$BT$39+BM41*$BT$41+BM43*$BT$43+BM46*$BT$46+BM50*$BT$50+BM53*$BT$53+BM58*$BT$58+BM73*$BT$73)/$BT$74</f>
        <v>0.32412031957035464</v>
      </c>
      <c r="BN74" s="108">
        <f t="shared" si="1209"/>
        <v>0.14104479467869538</v>
      </c>
      <c r="BO74" s="108">
        <f t="shared" si="1209"/>
        <v>6.1416972406672481E-11</v>
      </c>
      <c r="BP74" s="78">
        <f t="shared" ref="BP74:BU74" si="1210">SUM(BP73,BP58,BP53,BP50,BP46,BP43,BP41,BP39,BP37,BP33)</f>
        <v>15</v>
      </c>
      <c r="BQ74" s="79">
        <f t="shared" si="1210"/>
        <v>29520</v>
      </c>
      <c r="BR74" s="75">
        <f t="shared" si="1210"/>
        <v>157509.93</v>
      </c>
      <c r="BS74" s="75">
        <f t="shared" si="1210"/>
        <v>1566</v>
      </c>
      <c r="BT74" s="75">
        <f t="shared" si="1210"/>
        <v>1526.8</v>
      </c>
      <c r="BU74" s="75">
        <f t="shared" si="1210"/>
        <v>881.02275088806482</v>
      </c>
      <c r="BY74" s="58" t="s">
        <v>75</v>
      </c>
      <c r="BZ74" s="75">
        <f>SUM(BZ73,BZ58,BZ53,BZ50,BZ46,BZ43,BZ41,BZ39,BZ37,BZ33)</f>
        <v>17157.559999999998</v>
      </c>
      <c r="CA74" s="75">
        <f t="shared" ref="CA74:CI74" si="1211">SUM(CA73,CA58,CA53,CA50,CA46,CA43,CA41,CA39,CA37,CA33)</f>
        <v>7844.13</v>
      </c>
      <c r="CB74" s="75">
        <f t="shared" si="1211"/>
        <v>9313.43</v>
      </c>
      <c r="CC74" s="75">
        <f t="shared" si="1211"/>
        <v>10363.560000000001</v>
      </c>
      <c r="CD74" s="108">
        <f>(CD33*$CS33+CD37*$CS37+CD39*$CS39+CD41*$CS41+CD43*$CS43+CD46*$CS46+CD50*$CS50+CD53*$CS53+CD58*$CS58+CD73*$CS73)/$CS74</f>
        <v>0.35416642853772456</v>
      </c>
      <c r="CE74" s="75">
        <f t="shared" si="1211"/>
        <v>2976</v>
      </c>
      <c r="CF74" s="108">
        <f>(CF33*$CS33+CF37*$CS37+CF39*$CS39+CF41*$CS41+CF43*$CS43+CF46*$CS46+CF50*$CS50+CF53*$CS53+CF58*$CS58+CF73*$CS73)/$CS74</f>
        <v>0.1611212994498297</v>
      </c>
      <c r="CG74" s="75">
        <f t="shared" si="1211"/>
        <v>6.88</v>
      </c>
      <c r="CH74" s="104">
        <f>(CH33*$CS33+CH37*$CS37+CH39*$CS39+CH41*$CS41+CH43*$CS43+CH46*$CS46+CH50*$CS50+CH53*$CS53+CH58*$CS58+CH73*$CS73)/$CS74</f>
        <v>4.6757432087914563E-4</v>
      </c>
      <c r="CI74" s="76">
        <f t="shared" si="1211"/>
        <v>0</v>
      </c>
      <c r="CJ74" s="108">
        <f t="shared" ref="CJ74:CN74" si="1212">(CJ33*$CS33+CJ37*$CS37+CJ39*$CS39+CJ41*$CS41+CJ43*$CS43+CJ46*$CS46+CJ50*$CS50+CJ53*$CS53+CJ58*$CS58+CJ73*$CS73)/$CS74</f>
        <v>0.48424469769156658</v>
      </c>
      <c r="CK74" s="108">
        <f t="shared" si="1212"/>
        <v>0.48424469769156658</v>
      </c>
      <c r="CL74" s="108">
        <f t="shared" si="1212"/>
        <v>0.40734561886759518</v>
      </c>
      <c r="CM74" s="108">
        <f t="shared" si="1212"/>
        <v>0.18630421064789382</v>
      </c>
      <c r="CN74" s="108">
        <f t="shared" si="1212"/>
        <v>0</v>
      </c>
      <c r="CO74" s="78">
        <f t="shared" ref="CO74:CT74" si="1213">SUM(CO73,CO58,CO53,CO50,CO46,CO43,CO41,CO39,CO37,CO33)</f>
        <v>20</v>
      </c>
      <c r="CP74" s="79">
        <f t="shared" si="1213"/>
        <v>30504</v>
      </c>
      <c r="CQ74" s="75">
        <f t="shared" si="1213"/>
        <v>211630.25599999999</v>
      </c>
      <c r="CR74" s="75">
        <f t="shared" si="1213"/>
        <v>1566</v>
      </c>
      <c r="CS74" s="75">
        <f t="shared" si="1213"/>
        <v>1526.8</v>
      </c>
      <c r="CT74" s="76">
        <f t="shared" si="1213"/>
        <v>881</v>
      </c>
      <c r="CX74" s="58" t="s">
        <v>75</v>
      </c>
      <c r="CY74" s="75">
        <f>SUM(CY73,CY58,CY53,CY50,CY46,CY43,CY41,CY39,CY37,CY33)</f>
        <v>17195.4935</v>
      </c>
      <c r="CZ74" s="75">
        <f t="shared" ref="CZ74:DH74" si="1214">SUM(CZ73,CZ58,CZ53,CZ50,CZ46,CZ43,CZ41,CZ39,CZ37,CZ33)</f>
        <v>4835.9785000000002</v>
      </c>
      <c r="DA74" s="75">
        <f t="shared" si="1214"/>
        <v>12359.515000000003</v>
      </c>
      <c r="DB74" s="75">
        <f t="shared" si="1214"/>
        <v>9212.5064999999995</v>
      </c>
      <c r="DC74" s="108">
        <f>(DC33*$DR33+DC37*$DR37+DC39*$DR39+DC41*$DR41+DC43*$DR43+DC46*$DR46+DC50*$DR50+DC53*$DR53+DC58*$DR58+DC73*$DR73)/$DR74</f>
        <v>114.24137511643815</v>
      </c>
      <c r="DD74" s="75">
        <f t="shared" si="1214"/>
        <v>3087</v>
      </c>
      <c r="DE74" s="108">
        <f>(DE33*$DR33+DE37*$DR37+DE39*$DR39+DE41*$DR41+DE43*$DR43+DE46*$DR46+DE50*$DR50+DE53*$DR53+DE58*$DR58+DE73*$DR73)/$DR74</f>
        <v>166.24312287136493</v>
      </c>
      <c r="DF74" s="75">
        <f t="shared" si="1214"/>
        <v>25</v>
      </c>
      <c r="DG74" s="108">
        <f>(DG33*$DR33+DG37*$DR37+DG39*$DR39+DG41*$DR41+DG43*$DR43+DG46*$DR46+DG50*$DR50+DG53*$DR53+DG58*$DR58+DG73*$DR73)/$DR74</f>
        <v>1.3463161878147469</v>
      </c>
      <c r="DH74" s="76">
        <f t="shared" si="1214"/>
        <v>0</v>
      </c>
      <c r="DI74" s="108">
        <f t="shared" ref="DI74:DM74" si="1215">(DI33*$DR33+DI37*$DR37+DI39*$DR39+DI41*$DR41+DI43*$DR43+DI46*$DR46+DI50*$DR50+DI53*$DR53+DI58*$DR58+DI73*$DR73)/$DR74</f>
        <v>238.31589790192999</v>
      </c>
      <c r="DJ74" s="108">
        <f t="shared" si="1215"/>
        <v>238.31589790192999</v>
      </c>
      <c r="DK74" s="108">
        <f t="shared" si="1215"/>
        <v>46.492660450535823</v>
      </c>
      <c r="DL74" s="108">
        <f t="shared" si="1215"/>
        <v>12.284068531132654</v>
      </c>
      <c r="DM74" s="108">
        <f t="shared" si="1215"/>
        <v>0</v>
      </c>
      <c r="DN74" s="78">
        <f t="shared" ref="DN74:DS74" si="1216">SUM(DN73,DN58,DN53,DN50,DN46,DN43,DN41,DN39,DN37,DN33)</f>
        <v>13</v>
      </c>
      <c r="DO74" s="79">
        <f t="shared" si="1216"/>
        <v>29520</v>
      </c>
      <c r="DP74" s="75">
        <f t="shared" si="1216"/>
        <v>135038.274</v>
      </c>
      <c r="DQ74" s="75">
        <f t="shared" si="1216"/>
        <v>1566</v>
      </c>
      <c r="DR74" s="75">
        <f t="shared" si="1216"/>
        <v>1526.8</v>
      </c>
      <c r="DS74" s="76">
        <f t="shared" si="1216"/>
        <v>878.5</v>
      </c>
      <c r="DW74" s="58" t="s">
        <v>75</v>
      </c>
      <c r="DX74" s="55">
        <f>SUM(DX73,DX58,DX53,DX50,DX46,DX43,DX41,DX39,DX37,DX33)</f>
        <v>0</v>
      </c>
      <c r="DY74" s="55">
        <f t="shared" ref="DY74:EA74" si="1217">SUM(DY73,DY58,DY53,DY50,DY46,DY43,DY41,DY39,DY37,DY33)</f>
        <v>0</v>
      </c>
      <c r="DZ74" s="55">
        <f t="shared" si="1217"/>
        <v>0</v>
      </c>
      <c r="EA74" s="55">
        <f t="shared" si="1217"/>
        <v>0</v>
      </c>
      <c r="EM74" s="57">
        <f t="shared" ref="EM74:ER74" si="1218">SUM(EM73,EM58,EM53,EM50,EM46,EM43,EM41,EM39,EM37,EM33)</f>
        <v>0</v>
      </c>
      <c r="EN74" s="64">
        <f t="shared" si="1218"/>
        <v>0</v>
      </c>
      <c r="EO74" s="55">
        <f t="shared" si="1218"/>
        <v>0</v>
      </c>
      <c r="EP74" s="55">
        <f t="shared" si="1218"/>
        <v>1566</v>
      </c>
      <c r="EQ74" s="75">
        <f t="shared" si="1218"/>
        <v>1526.8</v>
      </c>
      <c r="ER74" s="57">
        <f t="shared" si="1218"/>
        <v>0</v>
      </c>
      <c r="EV74" s="58" t="s">
        <v>75</v>
      </c>
      <c r="EW74" s="55">
        <f>SUM(EW73,EW58,EW53,EW50,EW46,EW43,EW41,EW39,EW37,EW33)</f>
        <v>0</v>
      </c>
      <c r="EX74" s="55">
        <f t="shared" ref="EX74:EZ74" si="1219">SUM(EX73,EX58,EX53,EX50,EX46,EX43,EX41,EX39,EX37,EX33)</f>
        <v>0</v>
      </c>
      <c r="EY74" s="55">
        <f t="shared" si="1219"/>
        <v>0</v>
      </c>
      <c r="EZ74" s="55">
        <f t="shared" si="1219"/>
        <v>0</v>
      </c>
      <c r="FL74" s="57">
        <f t="shared" ref="FL74:FQ74" si="1220">SUM(FL73,FL58,FL53,FL50,FL46,FL43,FL41,FL39,FL37,FL33)</f>
        <v>0</v>
      </c>
      <c r="FM74" s="64">
        <f t="shared" si="1220"/>
        <v>0</v>
      </c>
      <c r="FN74" s="55">
        <f t="shared" si="1220"/>
        <v>0</v>
      </c>
      <c r="FO74" s="55">
        <f t="shared" si="1220"/>
        <v>1566</v>
      </c>
      <c r="FP74" s="75">
        <f t="shared" si="1220"/>
        <v>1526.8</v>
      </c>
      <c r="FQ74" s="57">
        <f t="shared" si="1220"/>
        <v>0</v>
      </c>
      <c r="FU74" s="58" t="s">
        <v>75</v>
      </c>
      <c r="FV74" s="55">
        <f>SUM(FV73,FV58,FV53,FV50,FV46,FV43,FV41,FV39,FV37,FV33)</f>
        <v>0</v>
      </c>
      <c r="FW74" s="55">
        <f t="shared" ref="FW74:FY74" si="1221">SUM(FW73,FW58,FW53,FW50,FW46,FW43,FW41,FW39,FW37,FW33)</f>
        <v>0</v>
      </c>
      <c r="FX74" s="55">
        <f t="shared" si="1221"/>
        <v>0</v>
      </c>
      <c r="FY74" s="55">
        <f t="shared" si="1221"/>
        <v>0</v>
      </c>
      <c r="GK74" s="57">
        <f t="shared" ref="GK74:GP74" si="1222">SUM(GK73,GK58,GK53,GK50,GK46,GK43,GK41,GK39,GK37,GK33)</f>
        <v>0</v>
      </c>
      <c r="GL74" s="64">
        <f t="shared" si="1222"/>
        <v>0</v>
      </c>
      <c r="GM74" s="55">
        <f t="shared" si="1222"/>
        <v>0</v>
      </c>
      <c r="GN74" s="55">
        <f t="shared" si="1222"/>
        <v>1566</v>
      </c>
      <c r="GO74" s="75">
        <f t="shared" si="1222"/>
        <v>1526.8</v>
      </c>
      <c r="GP74" s="57">
        <f t="shared" si="1222"/>
        <v>0</v>
      </c>
      <c r="GT74" s="58" t="s">
        <v>75</v>
      </c>
      <c r="GU74" s="55">
        <f>SUM(GU73,GU58,GU53,GU50,GU46,GU43,GU41,GU39,GU37,GU33)</f>
        <v>0</v>
      </c>
      <c r="GV74" s="55">
        <f t="shared" ref="GV74:GX74" si="1223">SUM(GV73,GV58,GV53,GV50,GV46,GV43,GV41,GV39,GV37,GV33)</f>
        <v>0</v>
      </c>
      <c r="GW74" s="55">
        <f t="shared" si="1223"/>
        <v>0</v>
      </c>
      <c r="GX74" s="55">
        <f t="shared" si="1223"/>
        <v>0</v>
      </c>
      <c r="HJ74" s="57">
        <f t="shared" ref="HJ74:HO74" si="1224">SUM(HJ73,HJ58,HJ53,HJ50,HJ46,HJ43,HJ41,HJ39,HJ37,HJ33)</f>
        <v>0</v>
      </c>
      <c r="HK74" s="64">
        <f t="shared" si="1224"/>
        <v>0</v>
      </c>
      <c r="HL74" s="55">
        <f t="shared" si="1224"/>
        <v>0</v>
      </c>
      <c r="HM74" s="55">
        <f t="shared" si="1224"/>
        <v>1566</v>
      </c>
      <c r="HN74" s="75">
        <f t="shared" si="1224"/>
        <v>1526.8</v>
      </c>
      <c r="HO74" s="57">
        <f t="shared" si="1224"/>
        <v>0</v>
      </c>
      <c r="HS74" s="58" t="s">
        <v>75</v>
      </c>
      <c r="HT74" s="55">
        <f>SUM(HT73,HT58,HT53,HT50,HT46,HT43,HT41,HT39,HT37,HT33)</f>
        <v>0</v>
      </c>
      <c r="HU74" s="55">
        <f t="shared" ref="HU74:HW74" si="1225">SUM(HU73,HU58,HU53,HU50,HU46,HU43,HU41,HU39,HU37,HU33)</f>
        <v>0</v>
      </c>
      <c r="HV74" s="55">
        <f t="shared" si="1225"/>
        <v>0</v>
      </c>
      <c r="HW74" s="55">
        <f t="shared" si="1225"/>
        <v>0</v>
      </c>
      <c r="II74" s="57">
        <f t="shared" ref="II74:IN74" si="1226">SUM(II73,II58,II53,II50,II46,II43,II41,II39,II37,II33)</f>
        <v>0</v>
      </c>
      <c r="IJ74" s="64">
        <f t="shared" si="1226"/>
        <v>0</v>
      </c>
      <c r="IK74" s="55">
        <f t="shared" si="1226"/>
        <v>0</v>
      </c>
      <c r="IL74" s="55">
        <f t="shared" si="1226"/>
        <v>1566</v>
      </c>
      <c r="IM74" s="75">
        <f t="shared" si="1226"/>
        <v>1526.8</v>
      </c>
      <c r="IN74" s="57">
        <f t="shared" si="1226"/>
        <v>0</v>
      </c>
      <c r="IR74" s="58" t="s">
        <v>75</v>
      </c>
      <c r="IS74" s="55">
        <f>SUM(IS73,IS58,IS53,IS50,IS46,IS43,IS41,IS39,IS37,IS33)</f>
        <v>0</v>
      </c>
      <c r="IT74" s="55">
        <f t="shared" ref="IT74:IV74" si="1227">SUM(IT73,IT58,IT53,IT50,IT46,IT43,IT41,IT39,IT37,IT33)</f>
        <v>0</v>
      </c>
      <c r="IU74" s="55">
        <f t="shared" si="1227"/>
        <v>0</v>
      </c>
      <c r="IV74" s="55">
        <f t="shared" si="1227"/>
        <v>0</v>
      </c>
      <c r="JH74" s="57">
        <f t="shared" ref="JH74:JM74" si="1228">SUM(JH73,JH58,JH53,JH50,JH46,JH43,JH41,JH39,JH37,JH33)</f>
        <v>0</v>
      </c>
      <c r="JI74" s="64">
        <f t="shared" si="1228"/>
        <v>0</v>
      </c>
      <c r="JJ74" s="55">
        <f t="shared" si="1228"/>
        <v>0</v>
      </c>
      <c r="JK74" s="55">
        <f t="shared" si="1228"/>
        <v>1566</v>
      </c>
      <c r="JL74" s="75">
        <f t="shared" si="1228"/>
        <v>1526.8</v>
      </c>
      <c r="JM74" s="57">
        <f t="shared" si="1228"/>
        <v>0</v>
      </c>
      <c r="JQ74" s="58" t="s">
        <v>75</v>
      </c>
      <c r="JR74" s="55">
        <f>SUM(JR73,JR58,JR53,JR50,JR46,JR43,JR41,JR39,JR37,JR33)</f>
        <v>0</v>
      </c>
      <c r="JS74" s="55">
        <f t="shared" ref="JS74:JU74" si="1229">SUM(JS73,JS58,JS53,JS50,JS46,JS43,JS41,JS39,JS37,JS33)</f>
        <v>0</v>
      </c>
      <c r="JT74" s="55">
        <f t="shared" si="1229"/>
        <v>0</v>
      </c>
      <c r="JU74" s="55">
        <f t="shared" si="1229"/>
        <v>0</v>
      </c>
      <c r="KG74" s="57">
        <f t="shared" ref="KG74:KL74" si="1230">SUM(KG73,KG58,KG53,KG50,KG46,KG43,KG41,KG39,KG37,KG33)</f>
        <v>0</v>
      </c>
      <c r="KH74" s="64">
        <f t="shared" si="1230"/>
        <v>0</v>
      </c>
      <c r="KI74" s="55">
        <f t="shared" si="1230"/>
        <v>0</v>
      </c>
      <c r="KJ74" s="55">
        <f t="shared" si="1230"/>
        <v>1566</v>
      </c>
      <c r="KK74" s="75">
        <f t="shared" si="1230"/>
        <v>1526.8</v>
      </c>
      <c r="KL74" s="57">
        <f t="shared" si="1230"/>
        <v>0</v>
      </c>
    </row>
    <row r="75" spans="1:299" ht="14" hidden="1" x14ac:dyDescent="0.35">
      <c r="B75" s="12"/>
      <c r="G75" s="110"/>
      <c r="I75" s="110"/>
      <c r="K75" s="110"/>
      <c r="M75" s="110"/>
      <c r="N75" s="110"/>
      <c r="O75" s="110"/>
      <c r="P75" s="110"/>
      <c r="Q75" s="110"/>
      <c r="W75" s="9"/>
      <c r="AA75" s="12"/>
      <c r="AF75" s="110"/>
      <c r="AH75" s="110"/>
      <c r="AJ75" s="110"/>
      <c r="AL75" s="110"/>
      <c r="AM75" s="110"/>
      <c r="AN75" s="110"/>
      <c r="AO75" s="110"/>
      <c r="AP75" s="110"/>
      <c r="BA75" s="17"/>
      <c r="BB75" s="17"/>
      <c r="BC75" s="17"/>
      <c r="BD75" s="17"/>
      <c r="BE75" s="127"/>
      <c r="BF75" s="17"/>
      <c r="BG75" s="127"/>
      <c r="BH75" s="17"/>
      <c r="BI75" s="127"/>
      <c r="BJ75" s="17"/>
      <c r="BK75" s="127"/>
      <c r="BL75" s="127"/>
      <c r="BM75" s="127"/>
      <c r="BN75" s="127"/>
      <c r="BO75" s="127"/>
      <c r="BP75" s="17"/>
      <c r="BQ75" s="17"/>
      <c r="BR75" s="17"/>
      <c r="BS75" s="17"/>
      <c r="BT75" s="17"/>
      <c r="BU75" s="17"/>
      <c r="BZ75" s="22"/>
      <c r="CA75" s="22"/>
      <c r="CD75" s="127"/>
      <c r="CF75" s="110"/>
      <c r="CJ75" s="110"/>
      <c r="CK75" s="110"/>
      <c r="CL75" s="110"/>
      <c r="CM75" s="110"/>
      <c r="CN75" s="110"/>
      <c r="CR75" s="22"/>
      <c r="CS75" s="17"/>
      <c r="DC75" s="110"/>
      <c r="DE75" s="110"/>
      <c r="DG75" s="110"/>
      <c r="DI75" s="110"/>
      <c r="DJ75" s="110"/>
      <c r="DK75" s="110"/>
      <c r="DL75" s="110"/>
      <c r="DM75" s="110"/>
      <c r="DR75" s="17"/>
      <c r="EQ75" s="17"/>
      <c r="FP75" s="17"/>
      <c r="GO75" s="17"/>
      <c r="HN75" s="17"/>
      <c r="IM75" s="17"/>
      <c r="JL75" s="17"/>
      <c r="KK75" s="17"/>
    </row>
    <row r="76" spans="1:299" ht="14" hidden="1" x14ac:dyDescent="0.35">
      <c r="B76" s="60" t="s">
        <v>76</v>
      </c>
      <c r="C76" s="80">
        <f>SUM(C74,C22)</f>
        <v>24932.09</v>
      </c>
      <c r="D76" s="80">
        <f t="shared" ref="D76:L76" si="1231">SUM(D74,D22)</f>
        <v>13667.37</v>
      </c>
      <c r="E76" s="80">
        <f t="shared" si="1231"/>
        <v>11264.720000000001</v>
      </c>
      <c r="F76" s="80">
        <f t="shared" si="1231"/>
        <v>9387.7099999999991</v>
      </c>
      <c r="G76" s="114">
        <f>(G22*$V$22+G74*$V$74)/$V$76</f>
        <v>0.30450460638331467</v>
      </c>
      <c r="H76" s="80">
        <f t="shared" si="1231"/>
        <v>3951.9</v>
      </c>
      <c r="I76" s="114">
        <f>(I22*$V$22+I74*$V$74)/$V$76</f>
        <v>9.0493473398216631E-2</v>
      </c>
      <c r="J76" s="80">
        <f t="shared" si="1231"/>
        <v>1160.3</v>
      </c>
      <c r="K76" s="114">
        <f>(K22*$V$22+K74*$V$74)/$V$76</f>
        <v>2.0668910445292642E-2</v>
      </c>
      <c r="L76" s="80">
        <f t="shared" si="1231"/>
        <v>822.36999999999989</v>
      </c>
      <c r="M76" s="114">
        <f t="shared" ref="M76:Q76" si="1232">(M22*$V$22+M74*$V$74)/$V$76</f>
        <v>0.58401200243593432</v>
      </c>
      <c r="N76" s="114">
        <f t="shared" si="1232"/>
        <v>0.51486970599489856</v>
      </c>
      <c r="O76" s="114">
        <f t="shared" si="1232"/>
        <v>0.37567281752339932</v>
      </c>
      <c r="P76" s="114">
        <f t="shared" si="1232"/>
        <v>0.35761818877768126</v>
      </c>
      <c r="Q76" s="114">
        <f t="shared" si="1232"/>
        <v>6.9997572964287408E-2</v>
      </c>
      <c r="R76" s="82">
        <f t="shared" ref="R76:W76" si="1233">SUM(R74,R22)</f>
        <v>17</v>
      </c>
      <c r="S76" s="83"/>
      <c r="T76" s="80">
        <f t="shared" si="1233"/>
        <v>1069007.7390000001</v>
      </c>
      <c r="U76" s="80">
        <f t="shared" si="1233"/>
        <v>4358</v>
      </c>
      <c r="V76" s="80">
        <f t="shared" si="1233"/>
        <v>4017.8</v>
      </c>
      <c r="W76" s="80">
        <f t="shared" si="1233"/>
        <v>2045.2</v>
      </c>
      <c r="AA76" s="60" t="s">
        <v>76</v>
      </c>
      <c r="AB76" s="80">
        <f>SUM(AB74,AB22)</f>
        <v>23879.3</v>
      </c>
      <c r="AC76" s="80">
        <f t="shared" ref="AC76:AE76" si="1234">SUM(AC74,AC22)</f>
        <v>14284.300000000001</v>
      </c>
      <c r="AD76" s="80">
        <f t="shared" si="1234"/>
        <v>9595</v>
      </c>
      <c r="AE76" s="80">
        <f t="shared" si="1234"/>
        <v>10630.699999999999</v>
      </c>
      <c r="AF76" s="114">
        <f>(AF22*$AU$22+AF74*$AU$74)/$AU$76</f>
        <v>0.32513212708822087</v>
      </c>
      <c r="AG76" s="80">
        <f t="shared" ref="AG76" si="1235">SUM(AG74,AG22)</f>
        <v>4596</v>
      </c>
      <c r="AH76" s="114">
        <f>(AH22*$AU$22+AH74*$AU$74)/$AU$76</f>
        <v>0.10014307300255794</v>
      </c>
      <c r="AI76" s="80">
        <f t="shared" ref="AI76" si="1236">SUM(AI74,AI22)</f>
        <v>326</v>
      </c>
      <c r="AJ76" s="114">
        <f>(AJ22*$AU$22+AJ74*$AU$74)/$AU$76</f>
        <v>8.0905427835379871E-3</v>
      </c>
      <c r="AK76" s="80">
        <f t="shared" ref="AK76" si="1237">SUM(AK74,AK22)</f>
        <v>485.33000000000004</v>
      </c>
      <c r="AL76" s="114">
        <f>(AL22*$AU$22+AL74*$AU$74)/$AU$76</f>
        <v>0.56663425712568305</v>
      </c>
      <c r="AM76" s="114">
        <f t="shared" ref="AM76:AP76" si="1238">(AM22*$AU$22+AM74*$AU$74)/$AU$76</f>
        <v>0.52685306434752455</v>
      </c>
      <c r="AN76" s="114">
        <f t="shared" si="1238"/>
        <v>0.35858096454738303</v>
      </c>
      <c r="AO76" s="114">
        <f t="shared" si="1238"/>
        <v>0.37212325146378183</v>
      </c>
      <c r="AP76" s="114">
        <f t="shared" si="1238"/>
        <v>3.9781192778158697E-2</v>
      </c>
      <c r="AQ76" s="82">
        <f t="shared" ref="AQ76:AV76" si="1239">SUM(AQ74,AQ22)</f>
        <v>23</v>
      </c>
      <c r="AR76" s="85">
        <f t="shared" si="1239"/>
        <v>39432</v>
      </c>
      <c r="AS76" s="80">
        <f t="shared" si="1239"/>
        <v>1112366.899</v>
      </c>
      <c r="AT76" s="80">
        <f t="shared" si="1239"/>
        <v>4358</v>
      </c>
      <c r="AU76" s="80">
        <f t="shared" si="1239"/>
        <v>4017.8</v>
      </c>
      <c r="AV76" s="80">
        <f t="shared" si="1239"/>
        <v>2594.8840458811264</v>
      </c>
      <c r="AZ76" s="60" t="s">
        <v>76</v>
      </c>
      <c r="BA76" s="80">
        <f>SUM(BA74,BA22)</f>
        <v>23891.685000000001</v>
      </c>
      <c r="BB76" s="80">
        <f t="shared" ref="BB76:BD76" si="1240">SUM(BB74,BB22)</f>
        <v>11380.990000000002</v>
      </c>
      <c r="BC76" s="80">
        <f t="shared" si="1240"/>
        <v>12510.695</v>
      </c>
      <c r="BD76" s="80">
        <f t="shared" si="1240"/>
        <v>9702.6450000000004</v>
      </c>
      <c r="BE76" s="114">
        <f>(BE22*$BT$22+BE74*$BT$74)/$BT$76</f>
        <v>0.28520816654083769</v>
      </c>
      <c r="BF76" s="80">
        <f t="shared" ref="BF76" si="1241">SUM(BF74,BF22)</f>
        <v>4320</v>
      </c>
      <c r="BG76" s="114">
        <f>(BG22*$BT$22+BG74*$BT$74)/$BT$76</f>
        <v>9.9059186619543035E-2</v>
      </c>
      <c r="BH76" s="80">
        <f t="shared" ref="BH76" si="1242">SUM(BH74,BH22)</f>
        <v>245.67000000000002</v>
      </c>
      <c r="BI76" s="114">
        <f>(BI22*$BT$22+BI74*$BT$74)/$BT$76</f>
        <v>1.0219699420910281E-2</v>
      </c>
      <c r="BJ76" s="80">
        <f t="shared" ref="BJ76" si="1243">SUM(BJ74,BJ22)</f>
        <v>583.30000000000007</v>
      </c>
      <c r="BK76" s="114">
        <f>(BK22*$BT$22+BK74*$BT$74)/$BT$76</f>
        <v>0.59680171241447766</v>
      </c>
      <c r="BL76" s="114">
        <f t="shared" ref="BL76:BO76" si="1244">(BL22*$BT$22+BL74*$BT$74)/$BT$76</f>
        <v>0.56038338508221752</v>
      </c>
      <c r="BM76" s="114">
        <f t="shared" si="1244"/>
        <v>0.32662330818458185</v>
      </c>
      <c r="BN76" s="114">
        <f t="shared" si="1244"/>
        <v>0.36094897795473724</v>
      </c>
      <c r="BO76" s="114">
        <f t="shared" si="1244"/>
        <v>4.5129562359830511E-2</v>
      </c>
      <c r="BP76" s="82">
        <f t="shared" ref="BP76:BU76" si="1245">SUM(BP74,BP22)</f>
        <v>24</v>
      </c>
      <c r="BQ76" s="85">
        <f t="shared" si="1245"/>
        <v>38160</v>
      </c>
      <c r="BR76" s="80">
        <f t="shared" si="1245"/>
        <v>1046618.9299999999</v>
      </c>
      <c r="BS76" s="80">
        <f t="shared" si="1245"/>
        <v>4358</v>
      </c>
      <c r="BT76" s="80">
        <f t="shared" si="1245"/>
        <v>4017.8</v>
      </c>
      <c r="BU76" s="80">
        <f t="shared" si="1245"/>
        <v>2394.0227508880648</v>
      </c>
      <c r="BY76" s="60" t="s">
        <v>76</v>
      </c>
      <c r="BZ76" s="80">
        <f>SUM(BZ74,BZ22)</f>
        <v>23242.35</v>
      </c>
      <c r="CA76" s="80">
        <f t="shared" ref="CA76:CC76" si="1246">SUM(CA74,CA22)</f>
        <v>13928.92</v>
      </c>
      <c r="CB76" s="80">
        <f t="shared" si="1246"/>
        <v>9313.43</v>
      </c>
      <c r="CC76" s="80">
        <f t="shared" si="1246"/>
        <v>11718.77</v>
      </c>
      <c r="CD76" s="114">
        <f>(CD22*$CS22+CD74*$CS74)/$CS76</f>
        <v>0.2911104688638248</v>
      </c>
      <c r="CE76" s="80">
        <f t="shared" ref="CE76" si="1247">SUM(CE74,CE22)</f>
        <v>4464</v>
      </c>
      <c r="CF76" s="114">
        <f>(CF22*$CS22+CF74*$CS74)/$CS76</f>
        <v>9.9059186619543035E-2</v>
      </c>
      <c r="CG76" s="80">
        <f t="shared" ref="CG76" si="1248">SUM(CG74,CG22)</f>
        <v>6.88</v>
      </c>
      <c r="CH76" s="107">
        <f>(CH22*$CS22+CH74*$CS74)/$CS76</f>
        <v>1.7768243145957477E-4</v>
      </c>
      <c r="CI76" s="80">
        <f t="shared" ref="CI76" si="1249">SUM(CI74,CI22)</f>
        <v>855.68000000000006</v>
      </c>
      <c r="CJ76" s="114">
        <f t="shared" ref="CJ76:CN76" si="1250">(CJ22*$CS22+CJ74*$CS74)/$CS76</f>
        <v>0.60965266208517255</v>
      </c>
      <c r="CK76" s="114">
        <f t="shared" si="1250"/>
        <v>0.55272886612236827</v>
      </c>
      <c r="CL76" s="114">
        <f t="shared" si="1250"/>
        <v>0.35386516698800052</v>
      </c>
      <c r="CM76" s="114">
        <f t="shared" si="1250"/>
        <v>0.40141606945865088</v>
      </c>
      <c r="CN76" s="114">
        <f t="shared" si="1250"/>
        <v>5.6923795962804224E-2</v>
      </c>
      <c r="CO76" s="82">
        <f t="shared" ref="CO76:CT76" si="1251">SUM(CO74,CO22)</f>
        <v>33</v>
      </c>
      <c r="CP76" s="85">
        <f t="shared" si="1251"/>
        <v>39432</v>
      </c>
      <c r="CQ76" s="80">
        <f t="shared" si="1251"/>
        <v>1199930.2560000001</v>
      </c>
      <c r="CR76" s="80">
        <f t="shared" si="1251"/>
        <v>4358</v>
      </c>
      <c r="CS76" s="80">
        <f t="shared" si="1251"/>
        <v>4017.8</v>
      </c>
      <c r="CT76" s="80">
        <f t="shared" si="1251"/>
        <v>2690</v>
      </c>
      <c r="CX76" s="60" t="s">
        <v>76</v>
      </c>
      <c r="CY76" s="80">
        <f>SUM(CY74,CY22)</f>
        <v>22607.8135</v>
      </c>
      <c r="CZ76" s="80">
        <f t="shared" ref="CZ76:DB76" si="1252">SUM(CZ74,CZ22)</f>
        <v>10161.818500000001</v>
      </c>
      <c r="DA76" s="80">
        <f t="shared" si="1252"/>
        <v>12445.995000000003</v>
      </c>
      <c r="DB76" s="80">
        <f t="shared" si="1252"/>
        <v>10876.656499999999</v>
      </c>
      <c r="DC76" s="114">
        <f>(DC22*$DR22+DC74*$DR74)/$DR76</f>
        <v>186.71248074540514</v>
      </c>
      <c r="DD76" s="80">
        <f t="shared" ref="DD76" si="1253">SUM(DD74,DD22)</f>
        <v>4527</v>
      </c>
      <c r="DE76" s="114">
        <f>(DE22*$DR22+DE74*$DR74)/$DR76</f>
        <v>187.17208422519786</v>
      </c>
      <c r="DF76" s="80">
        <f t="shared" ref="DF76" si="1254">SUM(DF74,DF22)</f>
        <v>148.53</v>
      </c>
      <c r="DG76" s="114">
        <f>(DG22*$DR22+DG74*$DR74)/$DR76</f>
        <v>11.148764041681185</v>
      </c>
      <c r="DH76" s="80">
        <f t="shared" ref="DH76" si="1255">SUM(DH74,DH22)</f>
        <v>735.01</v>
      </c>
      <c r="DI76" s="114">
        <f t="shared" ref="DI76:DM76" si="1256">(DI22*$DR22+DI74*$DR74)/$DR76</f>
        <v>556.61633000508834</v>
      </c>
      <c r="DJ76" s="114">
        <f t="shared" si="1256"/>
        <v>493.32471691943067</v>
      </c>
      <c r="DK76" s="114">
        <f t="shared" si="1256"/>
        <v>36.922743450662622</v>
      </c>
      <c r="DL76" s="114">
        <f t="shared" si="1256"/>
        <v>34.390720806300848</v>
      </c>
      <c r="DM76" s="114">
        <f t="shared" si="1256"/>
        <v>5.7941389981250098E-2</v>
      </c>
      <c r="DN76" s="82">
        <f t="shared" ref="DN76:DS76" si="1257">SUM(DN74,DN22)</f>
        <v>24</v>
      </c>
      <c r="DO76" s="85">
        <f t="shared" si="1257"/>
        <v>38160</v>
      </c>
      <c r="DP76" s="80">
        <f t="shared" si="1257"/>
        <v>994860.27399999998</v>
      </c>
      <c r="DQ76" s="80">
        <f t="shared" si="1257"/>
        <v>4358</v>
      </c>
      <c r="DR76" s="80">
        <f t="shared" si="1257"/>
        <v>4017.8</v>
      </c>
      <c r="DS76" s="80">
        <f t="shared" si="1257"/>
        <v>2675.5</v>
      </c>
      <c r="DW76" s="60" t="s">
        <v>76</v>
      </c>
      <c r="DX76" s="61">
        <f>SUM(DX74,DX22)</f>
        <v>0</v>
      </c>
      <c r="DY76" s="61">
        <f t="shared" ref="DY76:EA76" si="1258">SUM(DY74,DY22)</f>
        <v>0</v>
      </c>
      <c r="DZ76" s="61">
        <f t="shared" si="1258"/>
        <v>0</v>
      </c>
      <c r="EA76" s="61">
        <f t="shared" si="1258"/>
        <v>0</v>
      </c>
      <c r="EC76" s="61">
        <f t="shared" ref="EC76" si="1259">SUM(EC74,EC22)</f>
        <v>0</v>
      </c>
      <c r="EE76" s="61">
        <f t="shared" ref="EE76" si="1260">SUM(EE74,EE22)</f>
        <v>0</v>
      </c>
      <c r="EG76" s="61">
        <f t="shared" ref="EG76" si="1261">SUM(EG74,EG22)</f>
        <v>0</v>
      </c>
      <c r="EM76" s="62">
        <f t="shared" ref="EM76:ER76" si="1262">SUM(EM74,EM22)</f>
        <v>0</v>
      </c>
      <c r="EN76" s="74">
        <f t="shared" si="1262"/>
        <v>0</v>
      </c>
      <c r="EO76" s="61">
        <f t="shared" si="1262"/>
        <v>0</v>
      </c>
      <c r="EP76" s="61">
        <f t="shared" si="1262"/>
        <v>4358</v>
      </c>
      <c r="EQ76" s="80">
        <f t="shared" si="1262"/>
        <v>4017.8</v>
      </c>
      <c r="ER76" s="61">
        <f t="shared" si="1262"/>
        <v>0</v>
      </c>
      <c r="EV76" s="60" t="s">
        <v>76</v>
      </c>
      <c r="EW76" s="61">
        <f>SUM(EW74,EW22)</f>
        <v>0</v>
      </c>
      <c r="EX76" s="61">
        <f t="shared" ref="EX76:EZ76" si="1263">SUM(EX74,EX22)</f>
        <v>0</v>
      </c>
      <c r="EY76" s="61">
        <f t="shared" si="1263"/>
        <v>0</v>
      </c>
      <c r="EZ76" s="61">
        <f t="shared" si="1263"/>
        <v>0</v>
      </c>
      <c r="FB76" s="61">
        <f t="shared" ref="FB76" si="1264">SUM(FB74,FB22)</f>
        <v>0</v>
      </c>
      <c r="FD76" s="61">
        <f t="shared" ref="FD76" si="1265">SUM(FD74,FD22)</f>
        <v>0</v>
      </c>
      <c r="FF76" s="61">
        <f t="shared" ref="FF76" si="1266">SUM(FF74,FF22)</f>
        <v>0</v>
      </c>
      <c r="FL76" s="62">
        <f t="shared" ref="FL76:FQ76" si="1267">SUM(FL74,FL22)</f>
        <v>0</v>
      </c>
      <c r="FM76" s="74">
        <f t="shared" si="1267"/>
        <v>0</v>
      </c>
      <c r="FN76" s="61">
        <f t="shared" si="1267"/>
        <v>0</v>
      </c>
      <c r="FO76" s="61">
        <f t="shared" si="1267"/>
        <v>4358</v>
      </c>
      <c r="FP76" s="80">
        <f t="shared" si="1267"/>
        <v>4017.8</v>
      </c>
      <c r="FQ76" s="61">
        <f t="shared" si="1267"/>
        <v>0</v>
      </c>
      <c r="FU76" s="60" t="s">
        <v>76</v>
      </c>
      <c r="FV76" s="61">
        <f>SUM(FV74,FV22)</f>
        <v>0</v>
      </c>
      <c r="FW76" s="61">
        <f t="shared" ref="FW76:FY76" si="1268">SUM(FW74,FW22)</f>
        <v>0</v>
      </c>
      <c r="FX76" s="61">
        <f t="shared" si="1268"/>
        <v>0</v>
      </c>
      <c r="FY76" s="61">
        <f t="shared" si="1268"/>
        <v>0</v>
      </c>
      <c r="GA76" s="61">
        <f t="shared" ref="GA76" si="1269">SUM(GA74,GA22)</f>
        <v>0</v>
      </c>
      <c r="GC76" s="61">
        <f t="shared" ref="GC76" si="1270">SUM(GC74,GC22)</f>
        <v>0</v>
      </c>
      <c r="GE76" s="61">
        <f t="shared" ref="GE76" si="1271">SUM(GE74,GE22)</f>
        <v>0</v>
      </c>
      <c r="GK76" s="62">
        <f t="shared" ref="GK76:GP76" si="1272">SUM(GK74,GK22)</f>
        <v>0</v>
      </c>
      <c r="GL76" s="74">
        <f t="shared" si="1272"/>
        <v>0</v>
      </c>
      <c r="GM76" s="61">
        <f t="shared" si="1272"/>
        <v>0</v>
      </c>
      <c r="GN76" s="61">
        <f t="shared" si="1272"/>
        <v>4358</v>
      </c>
      <c r="GO76" s="80">
        <f t="shared" si="1272"/>
        <v>4017.8</v>
      </c>
      <c r="GP76" s="61">
        <f t="shared" si="1272"/>
        <v>0</v>
      </c>
      <c r="GT76" s="60" t="s">
        <v>76</v>
      </c>
      <c r="GU76" s="61">
        <f>SUM(GU74,GU22)</f>
        <v>0</v>
      </c>
      <c r="GV76" s="61">
        <f t="shared" ref="GV76:GX76" si="1273">SUM(GV74,GV22)</f>
        <v>0</v>
      </c>
      <c r="GW76" s="61">
        <f t="shared" si="1273"/>
        <v>0</v>
      </c>
      <c r="GX76" s="61">
        <f t="shared" si="1273"/>
        <v>0</v>
      </c>
      <c r="GZ76" s="61">
        <f t="shared" ref="GZ76" si="1274">SUM(GZ74,GZ22)</f>
        <v>0</v>
      </c>
      <c r="HB76" s="61">
        <f t="shared" ref="HB76" si="1275">SUM(HB74,HB22)</f>
        <v>0</v>
      </c>
      <c r="HD76" s="61">
        <f t="shared" ref="HD76" si="1276">SUM(HD74,HD22)</f>
        <v>0</v>
      </c>
      <c r="HJ76" s="62">
        <f t="shared" ref="HJ76:HO76" si="1277">SUM(HJ74,HJ22)</f>
        <v>0</v>
      </c>
      <c r="HK76" s="74">
        <f t="shared" si="1277"/>
        <v>0</v>
      </c>
      <c r="HL76" s="61">
        <f t="shared" si="1277"/>
        <v>0</v>
      </c>
      <c r="HM76" s="61">
        <f t="shared" si="1277"/>
        <v>4358</v>
      </c>
      <c r="HN76" s="80">
        <f t="shared" si="1277"/>
        <v>4017.8</v>
      </c>
      <c r="HO76" s="61">
        <f t="shared" si="1277"/>
        <v>0</v>
      </c>
      <c r="HS76" s="60" t="s">
        <v>76</v>
      </c>
      <c r="HT76" s="61">
        <f>SUM(HT74,HT22)</f>
        <v>0</v>
      </c>
      <c r="HU76" s="61">
        <f t="shared" ref="HU76:HW76" si="1278">SUM(HU74,HU22)</f>
        <v>0</v>
      </c>
      <c r="HV76" s="61">
        <f t="shared" si="1278"/>
        <v>0</v>
      </c>
      <c r="HW76" s="61">
        <f t="shared" si="1278"/>
        <v>0</v>
      </c>
      <c r="HY76" s="61">
        <f t="shared" ref="HY76" si="1279">SUM(HY74,HY22)</f>
        <v>0</v>
      </c>
      <c r="IA76" s="61">
        <f t="shared" ref="IA76" si="1280">SUM(IA74,IA22)</f>
        <v>0</v>
      </c>
      <c r="IC76" s="61">
        <f t="shared" ref="IC76" si="1281">SUM(IC74,IC22)</f>
        <v>0</v>
      </c>
      <c r="II76" s="62">
        <f t="shared" ref="II76:IN76" si="1282">SUM(II74,II22)</f>
        <v>0</v>
      </c>
      <c r="IJ76" s="74">
        <f t="shared" si="1282"/>
        <v>0</v>
      </c>
      <c r="IK76" s="61">
        <f t="shared" si="1282"/>
        <v>0</v>
      </c>
      <c r="IL76" s="61">
        <f t="shared" si="1282"/>
        <v>4358</v>
      </c>
      <c r="IM76" s="80">
        <f t="shared" si="1282"/>
        <v>4017.8</v>
      </c>
      <c r="IN76" s="61">
        <f t="shared" si="1282"/>
        <v>0</v>
      </c>
      <c r="IR76" s="60" t="s">
        <v>76</v>
      </c>
      <c r="IS76" s="61">
        <f>SUM(IS74,IS22)</f>
        <v>0</v>
      </c>
      <c r="IT76" s="61">
        <f t="shared" ref="IT76:IV76" si="1283">SUM(IT74,IT22)</f>
        <v>0</v>
      </c>
      <c r="IU76" s="61">
        <f t="shared" si="1283"/>
        <v>0</v>
      </c>
      <c r="IV76" s="61">
        <f t="shared" si="1283"/>
        <v>0</v>
      </c>
      <c r="IX76" s="61">
        <f t="shared" ref="IX76" si="1284">SUM(IX74,IX22)</f>
        <v>0</v>
      </c>
      <c r="IZ76" s="61">
        <f t="shared" ref="IZ76" si="1285">SUM(IZ74,IZ22)</f>
        <v>0</v>
      </c>
      <c r="JB76" s="61">
        <f t="shared" ref="JB76" si="1286">SUM(JB74,JB22)</f>
        <v>0</v>
      </c>
      <c r="JH76" s="62">
        <f t="shared" ref="JH76:JM76" si="1287">SUM(JH74,JH22)</f>
        <v>0</v>
      </c>
      <c r="JI76" s="74">
        <f t="shared" si="1287"/>
        <v>0</v>
      </c>
      <c r="JJ76" s="61">
        <f t="shared" si="1287"/>
        <v>0</v>
      </c>
      <c r="JK76" s="61">
        <f t="shared" si="1287"/>
        <v>4358</v>
      </c>
      <c r="JL76" s="80">
        <f t="shared" si="1287"/>
        <v>4017.8</v>
      </c>
      <c r="JM76" s="61">
        <f t="shared" si="1287"/>
        <v>0</v>
      </c>
      <c r="JQ76" s="60" t="s">
        <v>76</v>
      </c>
      <c r="JR76" s="61">
        <f>SUM(JR74,JR22)</f>
        <v>0</v>
      </c>
      <c r="JS76" s="61">
        <f t="shared" ref="JS76:JU76" si="1288">SUM(JS74,JS22)</f>
        <v>0</v>
      </c>
      <c r="JT76" s="61">
        <f t="shared" si="1288"/>
        <v>0</v>
      </c>
      <c r="JU76" s="61">
        <f t="shared" si="1288"/>
        <v>0</v>
      </c>
      <c r="JW76" s="61">
        <f t="shared" ref="JW76" si="1289">SUM(JW74,JW22)</f>
        <v>0</v>
      </c>
      <c r="JY76" s="61">
        <f t="shared" ref="JY76" si="1290">SUM(JY74,JY22)</f>
        <v>0</v>
      </c>
      <c r="KA76" s="61">
        <f t="shared" ref="KA76" si="1291">SUM(KA74,KA22)</f>
        <v>0</v>
      </c>
      <c r="KG76" s="62">
        <f t="shared" ref="KG76:KL76" si="1292">SUM(KG74,KG22)</f>
        <v>0</v>
      </c>
      <c r="KH76" s="74">
        <f t="shared" si="1292"/>
        <v>0</v>
      </c>
      <c r="KI76" s="61">
        <f t="shared" si="1292"/>
        <v>0</v>
      </c>
      <c r="KJ76" s="61">
        <f t="shared" si="1292"/>
        <v>4358</v>
      </c>
      <c r="KK76" s="80">
        <f t="shared" si="1292"/>
        <v>4017.8</v>
      </c>
      <c r="KL76" s="61">
        <f t="shared" si="1292"/>
        <v>0</v>
      </c>
    </row>
    <row r="77" spans="1:299" ht="14" x14ac:dyDescent="0.35">
      <c r="B77" s="12"/>
      <c r="S77" s="15"/>
      <c r="T77" s="16"/>
      <c r="AF77" s="63"/>
    </row>
    <row r="78" spans="1:299" ht="14" x14ac:dyDescent="0.35">
      <c r="B78" s="12"/>
    </row>
    <row r="79" spans="1:299" ht="14" x14ac:dyDescent="0.35">
      <c r="B79" s="12"/>
      <c r="BX79" s="17" t="s">
        <v>77</v>
      </c>
      <c r="BY79" s="2">
        <v>1</v>
      </c>
      <c r="BZ79" s="2">
        <v>744</v>
      </c>
      <c r="CA79" s="2">
        <v>1</v>
      </c>
      <c r="CB79" s="2">
        <v>564</v>
      </c>
      <c r="CC79" s="2">
        <v>179</v>
      </c>
      <c r="CD79" s="110">
        <f>CC79/744</f>
        <v>0.24059139784946237</v>
      </c>
      <c r="CW79" s="17" t="s">
        <v>77</v>
      </c>
      <c r="CX79" s="2">
        <v>1</v>
      </c>
    </row>
    <row r="80" spans="1:299" ht="14" x14ac:dyDescent="0.35">
      <c r="B80" s="12"/>
      <c r="BX80" s="17"/>
      <c r="BY80" s="2">
        <v>2</v>
      </c>
      <c r="BZ80" s="2">
        <v>744</v>
      </c>
      <c r="CA80" s="2">
        <v>1</v>
      </c>
      <c r="CB80" s="2">
        <v>564</v>
      </c>
      <c r="CC80" s="2">
        <v>179</v>
      </c>
      <c r="CD80" s="110">
        <f>CC80/744</f>
        <v>0.24059139784946237</v>
      </c>
      <c r="CW80" s="17"/>
      <c r="CX80" s="2">
        <v>2</v>
      </c>
    </row>
    <row r="81" spans="2:102" ht="14" x14ac:dyDescent="0.35">
      <c r="B81" s="12"/>
      <c r="BX81" s="17"/>
      <c r="BY81" s="17" t="s">
        <v>45</v>
      </c>
      <c r="BZ81" s="2">
        <f>SUM(BZ79:BZ80)</f>
        <v>1488</v>
      </c>
      <c r="CA81" s="2">
        <f>SUM(CA79:CA80)</f>
        <v>2</v>
      </c>
      <c r="CB81" s="2">
        <f>SUM(CB79:CB80)</f>
        <v>1128</v>
      </c>
      <c r="CC81" s="2">
        <f>SUM(CC79:CC80)</f>
        <v>358</v>
      </c>
      <c r="CW81" s="17"/>
      <c r="CX81" s="17" t="s">
        <v>45</v>
      </c>
    </row>
    <row r="82" spans="2:102" ht="14" x14ac:dyDescent="0.35">
      <c r="B82" s="12"/>
      <c r="BX82" s="17" t="s">
        <v>78</v>
      </c>
      <c r="BY82" s="2">
        <v>1</v>
      </c>
      <c r="BZ82" s="2">
        <v>744</v>
      </c>
      <c r="CA82" s="2">
        <v>1.1000000000000001</v>
      </c>
      <c r="CB82" s="2">
        <v>742.9</v>
      </c>
      <c r="CC82" s="2">
        <v>0</v>
      </c>
      <c r="CD82" s="63">
        <f>CC82/744</f>
        <v>0</v>
      </c>
      <c r="CW82" s="17" t="s">
        <v>78</v>
      </c>
      <c r="CX82" s="2">
        <v>1</v>
      </c>
    </row>
    <row r="83" spans="2:102" ht="14" x14ac:dyDescent="0.35">
      <c r="B83" s="12"/>
      <c r="BY83" s="2">
        <v>2</v>
      </c>
      <c r="BZ83" s="2">
        <v>744</v>
      </c>
      <c r="CA83" s="2">
        <v>1.1000000000000001</v>
      </c>
      <c r="CB83" s="2">
        <v>742.9</v>
      </c>
      <c r="CC83" s="2">
        <v>0</v>
      </c>
      <c r="CD83" s="63">
        <f t="shared" ref="CD83:CD84" si="1293">CC83/744</f>
        <v>0</v>
      </c>
      <c r="CX83" s="2">
        <v>2</v>
      </c>
    </row>
    <row r="84" spans="2:102" ht="12.75" customHeight="1" x14ac:dyDescent="0.35">
      <c r="BY84" s="2">
        <v>3</v>
      </c>
      <c r="BZ84" s="2">
        <v>744</v>
      </c>
      <c r="CA84" s="2">
        <v>1</v>
      </c>
      <c r="CB84" s="2">
        <v>743</v>
      </c>
      <c r="CC84" s="2">
        <v>0</v>
      </c>
      <c r="CD84" s="63">
        <f t="shared" si="1293"/>
        <v>0</v>
      </c>
      <c r="CX84" s="2">
        <v>3</v>
      </c>
    </row>
    <row r="85" spans="2:102" ht="12.75" customHeight="1" x14ac:dyDescent="0.35">
      <c r="BY85" s="17" t="s">
        <v>45</v>
      </c>
      <c r="BZ85" s="2">
        <f>SUM(BZ82:BZ84)</f>
        <v>2232</v>
      </c>
      <c r="CA85" s="2">
        <f>SUM(CA82:CA84)</f>
        <v>3.2</v>
      </c>
      <c r="CB85" s="2">
        <f>SUM(CB82:CB84)</f>
        <v>2228.8000000000002</v>
      </c>
      <c r="CC85" s="2">
        <f>SUM(CC82:CC84)</f>
        <v>0</v>
      </c>
      <c r="CX85" s="17" t="s">
        <v>45</v>
      </c>
    </row>
  </sheetData>
  <mergeCells count="12">
    <mergeCell ref="JP3:KM3"/>
    <mergeCell ref="A3:X3"/>
    <mergeCell ref="Z3:AW3"/>
    <mergeCell ref="AY3:BV3"/>
    <mergeCell ref="BX3:CU3"/>
    <mergeCell ref="CW3:DT3"/>
    <mergeCell ref="DV3:ES3"/>
    <mergeCell ref="EU3:FR3"/>
    <mergeCell ref="FT3:GQ3"/>
    <mergeCell ref="GS3:HP3"/>
    <mergeCell ref="HR3:IO3"/>
    <mergeCell ref="IQ3:JN3"/>
  </mergeCells>
  <phoneticPr fontId="3" type="noConversion"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9865d-c7d0-4288-ab0a-9d4dee1c94e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80985e37-4d14-49b1-85af-18f353798ba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202C57E8A91488ECE962D63A71F10" ma:contentTypeVersion="28" ma:contentTypeDescription="Create a new document." ma:contentTypeScope="" ma:versionID="654b7b56a2fe923677a210f40454c90d">
  <xsd:schema xmlns:xsd="http://www.w3.org/2001/XMLSchema" xmlns:xs="http://www.w3.org/2001/XMLSchema" xmlns:p="http://schemas.microsoft.com/office/2006/metadata/properties" xmlns:ns1="http://schemas.microsoft.com/sharepoint/v3" xmlns:ns2="6bd9865d-c7d0-4288-ab0a-9d4dee1c94e8" xmlns:ns3="80985e37-4d14-49b1-85af-18f353798ba1" targetNamespace="http://schemas.microsoft.com/office/2006/metadata/properties" ma:root="true" ma:fieldsID="edcb1f821f7d503522bc666ddf0654bb" ns1:_="" ns2:_="" ns3:_="">
    <xsd:import namespace="http://schemas.microsoft.com/sharepoint/v3"/>
    <xsd:import namespace="6bd9865d-c7d0-4288-ab0a-9d4dee1c94e8"/>
    <xsd:import namespace="80985e37-4d14-49b1-85af-18f353798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9865d-c7d0-4288-ab0a-9d4dee1c9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76c244-545e-4324-b4dc-13be35ff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85e37-4d14-49b1-85af-18f353798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fa6364-4a4c-4116-acd5-17595be27265}" ma:internalName="TaxCatchAll" ma:showField="CatchAllData" ma:web="80985e37-4d14-49b1-85af-18f35379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AEC45-3C75-40D8-AD43-1EDFE21BDE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581E94-FA58-42AC-92BC-318BB827E3C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52638D-29E0-48C4-840F-9F62A9A1D2A2}"/>
</file>

<file path=docMetadata/LabelInfo.xml><?xml version="1.0" encoding="utf-8"?>
<clbl:labelList xmlns:clbl="http://schemas.microsoft.com/office/2020/mipLabelMetadata">
  <clbl:label id="{defa4170-0d19-0005-0004-bc88714345d2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KPI_FY 25-26_Q3</vt:lpstr>
      <vt:lpstr>Metrics ACUM (OMC) (2)</vt:lpstr>
      <vt:lpstr>KPI_FY 25-26 (OMC) (2)</vt:lpstr>
      <vt:lpstr>KPI_FY 25-26 (OMC) (3)</vt:lpstr>
      <vt:lpstr>KPI_FY 25-26 (3)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C Rodriguez Velazquez</dc:creator>
  <cp:keywords/>
  <dc:description/>
  <cp:lastModifiedBy>Jan C Rodriguez Velazquez</cp:lastModifiedBy>
  <cp:revision/>
  <dcterms:created xsi:type="dcterms:W3CDTF">2025-05-16T18:54:01Z</dcterms:created>
  <dcterms:modified xsi:type="dcterms:W3CDTF">2026-04-16T18:56:47Z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0x010100356202C57E8A91488ECE962D63A71F10</vt:lpwstr>
  </property>
</Properties>
</file>