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quantaservices.sharepoint.com/sites/LUMA/REG/LPRRegulatory/Tariffs/Dockets/NEPR-AP-2023-0003_(Rate Review)/26.07.01_LUMA_CILT Excess Consumption Report/"/>
    </mc:Choice>
  </mc:AlternateContent>
  <xr:revisionPtr revIDLastSave="0" documentId="8_{B75F284F-C4FC-4095-BFF7-31BFF304529F}" xr6:coauthVersionLast="47" xr6:coauthVersionMax="47" xr10:uidLastSave="{00000000-0000-0000-0000-000000000000}"/>
  <bookViews>
    <workbookView xWindow="-108" yWindow="-108" windowWidth="23256" windowHeight="13896" firstSheet="1" activeTab="1" xr2:uid="{00000000-000D-0000-FFFF-FFFF00000000}"/>
  </bookViews>
  <sheets>
    <sheet name="Cover Page" sheetId="3" r:id="rId1"/>
    <sheet name="kWh Real" sheetId="2" r:id="rId2"/>
  </sheets>
  <definedNames>
    <definedName name="_xlnm._FilterDatabase" localSheetId="1" hidden="1">'kWh Real'!$B$3:$U$82</definedName>
    <definedName name="_xlnm.Print_Area">#REF!</definedName>
    <definedName name="PRINT_AREA_MI">#REF!</definedName>
    <definedName name="_xlnm.Print_Titles" localSheetId="1">'kWh Real'!$3:$3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S5" i="2" l="1"/>
  <c r="T5" i="2" s="1"/>
  <c r="U5" i="2" s="1"/>
  <c r="S22" i="2"/>
  <c r="T22" i="2" s="1"/>
  <c r="U22" i="2" s="1"/>
  <c r="S23" i="2"/>
  <c r="T23" i="2" s="1"/>
  <c r="U23" i="2" s="1"/>
  <c r="S24" i="2"/>
  <c r="T24" i="2" s="1"/>
  <c r="U24" i="2" s="1"/>
  <c r="S25" i="2"/>
  <c r="T25" i="2" s="1"/>
  <c r="U25" i="2" s="1"/>
  <c r="S26" i="2"/>
  <c r="T26" i="2" s="1"/>
  <c r="U26" i="2" s="1"/>
  <c r="S27" i="2"/>
  <c r="T27" i="2" s="1"/>
  <c r="U27" i="2" s="1"/>
  <c r="S28" i="2"/>
  <c r="T28" i="2" s="1"/>
  <c r="U28" i="2" s="1"/>
  <c r="S29" i="2"/>
  <c r="T29" i="2" s="1"/>
  <c r="U29" i="2" s="1"/>
  <c r="S30" i="2"/>
  <c r="T30" i="2" s="1"/>
  <c r="U30" i="2" s="1"/>
  <c r="S31" i="2"/>
  <c r="T31" i="2" s="1"/>
  <c r="U31" i="2" s="1"/>
  <c r="S32" i="2"/>
  <c r="T32" i="2" s="1"/>
  <c r="U32" i="2" s="1"/>
  <c r="S6" i="2"/>
  <c r="T6" i="2" s="1"/>
  <c r="U6" i="2" s="1"/>
  <c r="S7" i="2"/>
  <c r="T7" i="2" s="1"/>
  <c r="U7" i="2" s="1"/>
  <c r="S33" i="2"/>
  <c r="T33" i="2" s="1"/>
  <c r="U33" i="2" s="1"/>
  <c r="S34" i="2"/>
  <c r="T34" i="2" s="1"/>
  <c r="U34" i="2" s="1"/>
  <c r="S35" i="2"/>
  <c r="T35" i="2" s="1"/>
  <c r="U35" i="2" s="1"/>
  <c r="S8" i="2"/>
  <c r="T8" i="2" s="1"/>
  <c r="U8" i="2" s="1"/>
  <c r="S36" i="2"/>
  <c r="T36" i="2" s="1"/>
  <c r="U36" i="2" s="1"/>
  <c r="S9" i="2"/>
  <c r="T9" i="2" s="1"/>
  <c r="U9" i="2" s="1"/>
  <c r="S37" i="2"/>
  <c r="T37" i="2" s="1"/>
  <c r="U37" i="2" s="1"/>
  <c r="S38" i="2"/>
  <c r="T38" i="2" s="1"/>
  <c r="U38" i="2" s="1"/>
  <c r="S39" i="2"/>
  <c r="T39" i="2" s="1"/>
  <c r="U39" i="2" s="1"/>
  <c r="S40" i="2"/>
  <c r="T40" i="2" s="1"/>
  <c r="U40" i="2" s="1"/>
  <c r="S41" i="2"/>
  <c r="T41" i="2" s="1"/>
  <c r="U41" i="2" s="1"/>
  <c r="S10" i="2"/>
  <c r="T10" i="2" s="1"/>
  <c r="U10" i="2" s="1"/>
  <c r="S11" i="2"/>
  <c r="T11" i="2" s="1"/>
  <c r="U11" i="2" s="1"/>
  <c r="S42" i="2"/>
  <c r="T42" i="2" s="1"/>
  <c r="U42" i="2" s="1"/>
  <c r="S43" i="2"/>
  <c r="T43" i="2" s="1"/>
  <c r="U43" i="2" s="1"/>
  <c r="S44" i="2"/>
  <c r="T44" i="2" s="1"/>
  <c r="U44" i="2" s="1"/>
  <c r="S12" i="2"/>
  <c r="T12" i="2" s="1"/>
  <c r="U12" i="2" s="1"/>
  <c r="S13" i="2"/>
  <c r="T13" i="2" s="1"/>
  <c r="U13" i="2" s="1"/>
  <c r="S45" i="2"/>
  <c r="T45" i="2" s="1"/>
  <c r="U45" i="2" s="1"/>
  <c r="S46" i="2"/>
  <c r="T46" i="2" s="1"/>
  <c r="U46" i="2" s="1"/>
  <c r="S47" i="2"/>
  <c r="T47" i="2" s="1"/>
  <c r="U47" i="2" s="1"/>
  <c r="S48" i="2"/>
  <c r="T48" i="2" s="1"/>
  <c r="U48" i="2" s="1"/>
  <c r="S49" i="2"/>
  <c r="T49" i="2" s="1"/>
  <c r="U49" i="2" s="1"/>
  <c r="S14" i="2"/>
  <c r="T14" i="2" s="1"/>
  <c r="U14" i="2" s="1"/>
  <c r="S50" i="2"/>
  <c r="T50" i="2" s="1"/>
  <c r="U50" i="2" s="1"/>
  <c r="S51" i="2"/>
  <c r="T51" i="2" s="1"/>
  <c r="U51" i="2" s="1"/>
  <c r="S52" i="2"/>
  <c r="T52" i="2" s="1"/>
  <c r="U52" i="2" s="1"/>
  <c r="S15" i="2"/>
  <c r="T15" i="2" s="1"/>
  <c r="U15" i="2" s="1"/>
  <c r="S53" i="2"/>
  <c r="T53" i="2" s="1"/>
  <c r="U53" i="2" s="1"/>
  <c r="S54" i="2"/>
  <c r="T54" i="2" s="1"/>
  <c r="U54" i="2" s="1"/>
  <c r="S55" i="2"/>
  <c r="T55" i="2" s="1"/>
  <c r="U55" i="2" s="1"/>
  <c r="S56" i="2"/>
  <c r="T56" i="2" s="1"/>
  <c r="U56" i="2" s="1"/>
  <c r="S57" i="2"/>
  <c r="T57" i="2" s="1"/>
  <c r="U57" i="2" s="1"/>
  <c r="S58" i="2"/>
  <c r="T58" i="2" s="1"/>
  <c r="U58" i="2" s="1"/>
  <c r="S16" i="2"/>
  <c r="T16" i="2" s="1"/>
  <c r="U16" i="2" s="1"/>
  <c r="S59" i="2"/>
  <c r="T59" i="2" s="1"/>
  <c r="U59" i="2" s="1"/>
  <c r="S17" i="2"/>
  <c r="T17" i="2" s="1"/>
  <c r="U17" i="2" s="1"/>
  <c r="S60" i="2"/>
  <c r="T60" i="2" s="1"/>
  <c r="U60" i="2" s="1"/>
  <c r="S18" i="2"/>
  <c r="T18" i="2" s="1"/>
  <c r="U18" i="2" s="1"/>
  <c r="S19" i="2"/>
  <c r="T19" i="2" s="1"/>
  <c r="U19" i="2" s="1"/>
  <c r="S61" i="2"/>
  <c r="T61" i="2" s="1"/>
  <c r="U61" i="2" s="1"/>
  <c r="S62" i="2"/>
  <c r="T62" i="2" s="1"/>
  <c r="U62" i="2" s="1"/>
  <c r="S63" i="2"/>
  <c r="T63" i="2" s="1"/>
  <c r="U63" i="2" s="1"/>
  <c r="S20" i="2"/>
  <c r="T20" i="2" s="1"/>
  <c r="U20" i="2" s="1"/>
  <c r="S64" i="2"/>
  <c r="T64" i="2" s="1"/>
  <c r="U64" i="2" s="1"/>
  <c r="S65" i="2"/>
  <c r="T65" i="2" s="1"/>
  <c r="U65" i="2" s="1"/>
  <c r="S66" i="2"/>
  <c r="T66" i="2" s="1"/>
  <c r="U66" i="2" s="1"/>
  <c r="S67" i="2"/>
  <c r="T67" i="2" s="1"/>
  <c r="U67" i="2" s="1"/>
  <c r="S68" i="2"/>
  <c r="T68" i="2" s="1"/>
  <c r="U68" i="2" s="1"/>
  <c r="S69" i="2"/>
  <c r="T69" i="2" s="1"/>
  <c r="U69" i="2" s="1"/>
  <c r="S70" i="2"/>
  <c r="T70" i="2" s="1"/>
  <c r="U70" i="2" s="1"/>
  <c r="S71" i="2"/>
  <c r="T71" i="2" s="1"/>
  <c r="U71" i="2" s="1"/>
  <c r="S72" i="2"/>
  <c r="T72" i="2" s="1"/>
  <c r="U72" i="2" s="1"/>
  <c r="S73" i="2"/>
  <c r="T73" i="2" s="1"/>
  <c r="U73" i="2" s="1"/>
  <c r="S74" i="2"/>
  <c r="T74" i="2" s="1"/>
  <c r="U74" i="2" s="1"/>
  <c r="S75" i="2"/>
  <c r="T75" i="2" s="1"/>
  <c r="U75" i="2" s="1"/>
  <c r="S76" i="2"/>
  <c r="T76" i="2" s="1"/>
  <c r="U76" i="2" s="1"/>
  <c r="S77" i="2"/>
  <c r="T77" i="2" s="1"/>
  <c r="U77" i="2" s="1"/>
  <c r="S78" i="2"/>
  <c r="T78" i="2" s="1"/>
  <c r="U78" i="2" s="1"/>
  <c r="S79" i="2"/>
  <c r="T79" i="2" s="1"/>
  <c r="U79" i="2" s="1"/>
  <c r="S80" i="2"/>
  <c r="T80" i="2" s="1"/>
  <c r="U80" i="2" s="1"/>
  <c r="S81" i="2"/>
  <c r="T81" i="2" s="1"/>
  <c r="U81" i="2" s="1"/>
  <c r="S21" i="2"/>
  <c r="T21" i="2" s="1"/>
  <c r="U21" i="2" s="1"/>
  <c r="S4" i="2"/>
  <c r="T4" i="2" s="1"/>
  <c r="D82" i="2"/>
  <c r="E82" i="2"/>
  <c r="F82" i="2"/>
  <c r="G82" i="2"/>
  <c r="H82" i="2"/>
  <c r="I82" i="2"/>
  <c r="J82" i="2"/>
  <c r="K82" i="2"/>
  <c r="L82" i="2"/>
  <c r="M82" i="2"/>
  <c r="N82" i="2"/>
  <c r="P82" i="2"/>
  <c r="C82" i="2"/>
  <c r="O5" i="2"/>
  <c r="O22" i="2"/>
  <c r="O23" i="2"/>
  <c r="O24" i="2"/>
  <c r="O25" i="2"/>
  <c r="O26" i="2"/>
  <c r="O27" i="2"/>
  <c r="O28" i="2"/>
  <c r="O29" i="2"/>
  <c r="O30" i="2"/>
  <c r="O31" i="2"/>
  <c r="O32" i="2"/>
  <c r="O6" i="2"/>
  <c r="O7" i="2"/>
  <c r="O33" i="2"/>
  <c r="O34" i="2"/>
  <c r="O35" i="2"/>
  <c r="O8" i="2"/>
  <c r="O36" i="2"/>
  <c r="O9" i="2"/>
  <c r="O37" i="2"/>
  <c r="O38" i="2"/>
  <c r="O39" i="2"/>
  <c r="O40" i="2"/>
  <c r="O41" i="2"/>
  <c r="O10" i="2"/>
  <c r="O11" i="2"/>
  <c r="O42" i="2"/>
  <c r="O43" i="2"/>
  <c r="O44" i="2"/>
  <c r="O12" i="2"/>
  <c r="O13" i="2"/>
  <c r="O45" i="2"/>
  <c r="O46" i="2"/>
  <c r="O47" i="2"/>
  <c r="O48" i="2"/>
  <c r="O49" i="2"/>
  <c r="O14" i="2"/>
  <c r="O50" i="2"/>
  <c r="O51" i="2"/>
  <c r="O52" i="2"/>
  <c r="O15" i="2"/>
  <c r="O53" i="2"/>
  <c r="O54" i="2"/>
  <c r="O55" i="2"/>
  <c r="O56" i="2"/>
  <c r="O57" i="2"/>
  <c r="O58" i="2"/>
  <c r="O16" i="2"/>
  <c r="O59" i="2"/>
  <c r="O17" i="2"/>
  <c r="O60" i="2"/>
  <c r="O18" i="2"/>
  <c r="O19" i="2"/>
  <c r="O61" i="2"/>
  <c r="O62" i="2"/>
  <c r="O63" i="2"/>
  <c r="O20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21" i="2"/>
  <c r="Q52" i="2" l="1"/>
  <c r="Q36" i="2"/>
  <c r="Q44" i="2"/>
  <c r="Q6" i="2"/>
  <c r="Q50" i="2"/>
  <c r="Q59" i="2"/>
  <c r="Q10" i="2"/>
  <c r="Q5" i="2"/>
  <c r="Q29" i="2"/>
  <c r="Q67" i="2"/>
  <c r="Q61" i="2"/>
  <c r="Q28" i="2"/>
  <c r="Q43" i="2"/>
  <c r="O4" i="2"/>
  <c r="O82" i="2" s="1"/>
  <c r="S82" i="2" l="1"/>
  <c r="Q41" i="2"/>
  <c r="Q60" i="2"/>
  <c r="Q40" i="2"/>
  <c r="Q15" i="2"/>
  <c r="Q55" i="2"/>
  <c r="Q77" i="2"/>
  <c r="Q37" i="2"/>
  <c r="Q81" i="2"/>
  <c r="Q47" i="2"/>
  <c r="Q70" i="2"/>
  <c r="Q65" i="2"/>
  <c r="Q51" i="2"/>
  <c r="Q39" i="2"/>
  <c r="Q45" i="2"/>
  <c r="Q4" i="2"/>
  <c r="Q66" i="2"/>
  <c r="Q26" i="2"/>
  <c r="Q14" i="2"/>
  <c r="Q33" i="2"/>
  <c r="Q31" i="2"/>
  <c r="Q42" i="2"/>
  <c r="Q38" i="2"/>
  <c r="Q21" i="2"/>
  <c r="Q58" i="2"/>
  <c r="Q17" i="2"/>
  <c r="Q30" i="2"/>
  <c r="Q56" i="2"/>
  <c r="Q24" i="2"/>
  <c r="Q25" i="2"/>
  <c r="Q22" i="2"/>
  <c r="Q46" i="2"/>
  <c r="Q12" i="2"/>
  <c r="Q49" i="2"/>
  <c r="Q62" i="2"/>
  <c r="Q53" i="2"/>
  <c r="Q54" i="2"/>
  <c r="Q32" i="2"/>
  <c r="Q63" i="2"/>
  <c r="Q57" i="2"/>
  <c r="Q48" i="2"/>
  <c r="Q75" i="2"/>
  <c r="Q18" i="2"/>
  <c r="Q76" i="2"/>
  <c r="Q78" i="2"/>
  <c r="Q35" i="2"/>
  <c r="Q11" i="2"/>
  <c r="Q13" i="2"/>
  <c r="Q71" i="2"/>
  <c r="Q72" i="2"/>
  <c r="Q68" i="2"/>
  <c r="Q64" i="2"/>
  <c r="Q9" i="2"/>
  <c r="Q27" i="2"/>
  <c r="Q7" i="2"/>
  <c r="Q79" i="2"/>
  <c r="Q74" i="2"/>
  <c r="Q8" i="2"/>
  <c r="Q20" i="2"/>
  <c r="Q16" i="2"/>
  <c r="Q19" i="2"/>
  <c r="Q80" i="2"/>
  <c r="Q23" i="2"/>
  <c r="Q69" i="2"/>
  <c r="Q73" i="2"/>
  <c r="Q34" i="2"/>
  <c r="Q82" i="2" l="1"/>
  <c r="T82" i="2" l="1"/>
  <c r="U4" i="2"/>
  <c r="U82" i="2" s="1"/>
</calcChain>
</file>

<file path=xl/sharedStrings.xml><?xml version="1.0" encoding="utf-8"?>
<sst xmlns="http://schemas.openxmlformats.org/spreadsheetml/2006/main" count="161" uniqueCount="144">
  <si>
    <t xml:space="preserve">Title: </t>
  </si>
  <si>
    <t>CILT Excess Consumption FY 2026</t>
  </si>
  <si>
    <t>Sub-Title:</t>
  </si>
  <si>
    <t>Date</t>
  </si>
  <si>
    <t>Date Reviewed</t>
  </si>
  <si>
    <t>If you have any questions please contact:</t>
  </si>
  <si>
    <t>Owner</t>
  </si>
  <si>
    <t>Reviewer</t>
  </si>
  <si>
    <t xml:space="preserve">Name: </t>
  </si>
  <si>
    <t xml:space="preserve">Wilmary Bruno Colón </t>
  </si>
  <si>
    <t>Joseline N. Estrada Rivera</t>
  </si>
  <si>
    <t xml:space="preserve">Email: </t>
  </si>
  <si>
    <t>Color Legend</t>
  </si>
  <si>
    <t>Key Practices</t>
  </si>
  <si>
    <t>Dos / Don'ts</t>
  </si>
  <si>
    <t>Colour</t>
  </si>
  <si>
    <t>Description</t>
  </si>
  <si>
    <t>R</t>
  </si>
  <si>
    <t>G</t>
  </si>
  <si>
    <t>B</t>
  </si>
  <si>
    <t>Example</t>
  </si>
  <si>
    <t>Blue</t>
  </si>
  <si>
    <t>Hardcodes</t>
  </si>
  <si>
    <t>=1234</t>
  </si>
  <si>
    <t>Black</t>
  </si>
  <si>
    <t>Formulas within worksheet</t>
  </si>
  <si>
    <t>=A1*A2</t>
  </si>
  <si>
    <t>Green</t>
  </si>
  <si>
    <t>Linked to another worksheet within workbook</t>
  </si>
  <si>
    <t>=Sheet1!A2</t>
  </si>
  <si>
    <t>Red</t>
  </si>
  <si>
    <t>Linked to another workbook</t>
  </si>
  <si>
    <t>=[Book2]Sheet1!$A$1</t>
  </si>
  <si>
    <t>Orange</t>
  </si>
  <si>
    <t>Different formula, not consistent with next row, column</t>
  </si>
  <si>
    <t>=[*different formula*]</t>
  </si>
  <si>
    <t>Purple</t>
  </si>
  <si>
    <t>Links to data providers (e.g. databases, programs, etc.)</t>
  </si>
  <si>
    <t>=CIQ(IQ_Total_REV)</t>
  </si>
  <si>
    <t>Consumo en kWh con cargo a la CELI - Año Fiscal 2026</t>
  </si>
  <si>
    <t>Municipio</t>
  </si>
  <si>
    <t>jul</t>
  </si>
  <si>
    <t>ago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</si>
  <si>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</si>
  <si>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</si>
  <si>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</si>
  <si>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</si>
  <si>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</si>
  <si>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</si>
  <si>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</si>
  <si>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</si>
  <si>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</si>
  <si>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jun</t>
  </si>
  <si>
    <t>Total</t>
  </si>
  <si>
    <t>TOPE</t>
  </si>
  <si>
    <t>Exceso</t>
  </si>
  <si>
    <t xml:space="preserve">Mes Parcial </t>
  </si>
  <si>
    <t>Average (JUL - MAY)</t>
  </si>
  <si>
    <t>FY 2026</t>
  </si>
  <si>
    <t>Adjuntas</t>
  </si>
  <si>
    <t>FEB</t>
  </si>
  <si>
    <t>Aguada</t>
  </si>
  <si>
    <t>APR</t>
  </si>
  <si>
    <t>Camuy</t>
  </si>
  <si>
    <t>Canóvanas</t>
  </si>
  <si>
    <t>MAR</t>
  </si>
  <si>
    <t>Ceiba</t>
  </si>
  <si>
    <t>Cidra</t>
  </si>
  <si>
    <t>Fajardo</t>
  </si>
  <si>
    <t>MAY</t>
  </si>
  <si>
    <t>Florida</t>
  </si>
  <si>
    <t>Guaynabo</t>
  </si>
  <si>
    <t>Gurabo</t>
  </si>
  <si>
    <t>Juana Díaz</t>
  </si>
  <si>
    <t>Las Marías</t>
  </si>
  <si>
    <t>DEC</t>
  </si>
  <si>
    <t>Mayagüez</t>
  </si>
  <si>
    <t>Morovis</t>
  </si>
  <si>
    <t>Naranjito</t>
  </si>
  <si>
    <t>Orocovis</t>
  </si>
  <si>
    <t>Quebradillas</t>
  </si>
  <si>
    <t>Yauco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</si>
  <si>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</si>
  <si>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</si>
  <si>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</si>
  <si>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</si>
  <si>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</si>
  <si>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</si>
  <si>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</si>
  <si>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</si>
  <si>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</si>
  <si>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</si>
  <si>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</si>
  <si>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Carolina</t>
  </si>
  <si>
    <t>Cataño</t>
  </si>
  <si>
    <t>Cayey</t>
  </si>
  <si>
    <t>Ciales</t>
  </si>
  <si>
    <t>Coamo</t>
  </si>
  <si>
    <t>Comerío</t>
  </si>
  <si>
    <t>Corozal</t>
  </si>
  <si>
    <t>Culebra</t>
  </si>
  <si>
    <t>Dorado</t>
  </si>
  <si>
    <t>Guánica</t>
  </si>
  <si>
    <t>Guayama</t>
  </si>
  <si>
    <t>Guayanilla</t>
  </si>
  <si>
    <t>Hatillo</t>
  </si>
  <si>
    <t>Hormigueros</t>
  </si>
  <si>
    <t>Humacao</t>
  </si>
  <si>
    <t>Isabela</t>
  </si>
  <si>
    <t>Jayuya</t>
  </si>
  <si>
    <t>Juncos</t>
  </si>
  <si>
    <t>Lajas</t>
  </si>
  <si>
    <t>Lares</t>
  </si>
  <si>
    <t>Las Piedras</t>
  </si>
  <si>
    <t>Loíza</t>
  </si>
  <si>
    <t>Luquillo</t>
  </si>
  <si>
    <t>Manatí</t>
  </si>
  <si>
    <t>Maricao</t>
  </si>
  <si>
    <t>Maunabo</t>
  </si>
  <si>
    <t>Moca</t>
  </si>
  <si>
    <t>Naguabo</t>
  </si>
  <si>
    <t>Patillas</t>
  </si>
  <si>
    <t>Peñuelas</t>
  </si>
  <si>
    <t>Ponce</t>
  </si>
  <si>
    <t>Rincón</t>
  </si>
  <si>
    <t>Rio Grande</t>
  </si>
  <si>
    <t>Sabana Grande</t>
  </si>
  <si>
    <t>Salinas</t>
  </si>
  <si>
    <t>San Germán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</si>
  <si>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</si>
  <si>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</si>
  <si>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</si>
  <si>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</si>
  <si>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</si>
  <si>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</si>
  <si>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</si>
  <si>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</si>
  <si>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</si>
  <si>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</si>
  <si>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</si>
  <si>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</si>
  <si>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</si>
  <si>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Municipios con probabilidad de exceder</t>
  </si>
  <si>
    <t>Municipios que excedieron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</si>
</sst>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/mmm/yy;@"/>
    <numFmt numFmtId="165" formatCode="#,##0_);\(#,##0\);0_)"/>
  </numFmts>
  <fonts count="24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2"/>
      <color rgb="FF0066FF"/>
      <name val="Arial"/>
      <family val="2"/>
    </font>
    <font>
      <sz val="12"/>
      <color rgb="FF0000FF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color rgb="FF0091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A6919"/>
      <name val="Calibri"/>
      <family val="2"/>
      <scheme val="minor"/>
    </font>
    <font>
      <sz val="11"/>
      <color rgb="FF80008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20BBD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rgb="FFDFBDD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4" fillId="0" borderId="0"/>
    <xf numFmtId="0" fontId="1" fillId="0" borderId="0"/>
  </cellStyleXfs>
  <cellXfs count="76">
    <xf numFmtId="0" fontId="0" fillId="0" borderId="0" xfId="0"/>
    <xf numFmtId="3" fontId="0" fillId="0" borderId="0" xfId="0" applyNumberFormat="1"/>
    <xf numFmtId="0" fontId="2" fillId="0" borderId="1" xfId="0" applyFont="1" applyBorder="1"/>
    <xf numFmtId="3" fontId="2" fillId="0" borderId="1" xfId="0" applyNumberFormat="1" applyFont="1" applyBorder="1"/>
    <xf numFmtId="38" fontId="0" fillId="0" borderId="0" xfId="0" applyNumberFormat="1"/>
    <xf numFmtId="0" fontId="2" fillId="0" borderId="1" xfId="0" applyFont="1" applyBorder="1" applyAlignment="1">
      <alignment horizontal="center" wrapText="1"/>
    </xf>
    <xf numFmtId="3" fontId="7" fillId="0" borderId="0" xfId="0" applyNumberFormat="1" applyFont="1"/>
    <xf numFmtId="0" fontId="3" fillId="0" borderId="0" xfId="0" applyFont="1" applyAlignment="1">
      <alignment wrapText="1"/>
    </xf>
    <xf numFmtId="0" fontId="0" fillId="2" borderId="0" xfId="0" applyFill="1"/>
    <xf numFmtId="0" fontId="0" fillId="3" borderId="0" xfId="0" applyFill="1"/>
    <xf numFmtId="3" fontId="8" fillId="0" borderId="0" xfId="0" applyNumberFormat="1" applyFont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  <xf numFmtId="38" fontId="0" fillId="0" borderId="0" xfId="0" applyNumberFormat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" fillId="0" borderId="0" xfId="4"/>
    <xf numFmtId="0" fontId="1" fillId="9" borderId="2" xfId="4" applyFill="1" applyBorder="1"/>
    <xf numFmtId="0" fontId="1" fillId="9" borderId="3" xfId="4" applyFill="1" applyBorder="1"/>
    <xf numFmtId="0" fontId="1" fillId="9" borderId="4" xfId="4" applyFill="1" applyBorder="1"/>
    <xf numFmtId="0" fontId="1" fillId="9" borderId="5" xfId="4" applyFill="1" applyBorder="1"/>
    <xf numFmtId="0" fontId="1" fillId="9" borderId="0" xfId="4" applyFill="1"/>
    <xf numFmtId="0" fontId="1" fillId="9" borderId="6" xfId="4" applyFill="1" applyBorder="1"/>
    <xf numFmtId="0" fontId="12" fillId="9" borderId="5" xfId="4" applyFont="1" applyFill="1" applyBorder="1"/>
    <xf numFmtId="0" fontId="13" fillId="9" borderId="7" xfId="4" applyFont="1" applyFill="1" applyBorder="1" applyAlignment="1">
      <alignment vertical="center"/>
    </xf>
    <xf numFmtId="0" fontId="14" fillId="9" borderId="8" xfId="4" applyFont="1" applyFill="1" applyBorder="1" applyAlignment="1">
      <alignment vertical="center"/>
    </xf>
    <xf numFmtId="0" fontId="14" fillId="9" borderId="9" xfId="4" applyFont="1" applyFill="1" applyBorder="1" applyAlignment="1">
      <alignment vertical="center"/>
    </xf>
    <xf numFmtId="0" fontId="12" fillId="9" borderId="6" xfId="4" applyFont="1" applyFill="1" applyBorder="1"/>
    <xf numFmtId="0" fontId="12" fillId="0" borderId="0" xfId="4" applyFont="1"/>
    <xf numFmtId="0" fontId="15" fillId="9" borderId="10" xfId="4" applyFont="1" applyFill="1" applyBorder="1" applyAlignment="1">
      <alignment vertical="center"/>
    </xf>
    <xf numFmtId="0" fontId="16" fillId="9" borderId="11" xfId="4" applyFont="1" applyFill="1" applyBorder="1" applyAlignment="1">
      <alignment vertical="center"/>
    </xf>
    <xf numFmtId="0" fontId="16" fillId="9" borderId="12" xfId="4" applyFont="1" applyFill="1" applyBorder="1" applyAlignment="1">
      <alignment vertical="center"/>
    </xf>
    <xf numFmtId="0" fontId="10" fillId="9" borderId="7" xfId="4" applyFont="1" applyFill="1" applyBorder="1"/>
    <xf numFmtId="164" fontId="1" fillId="9" borderId="8" xfId="4" applyNumberFormat="1" applyFill="1" applyBorder="1" applyAlignment="1">
      <alignment horizontal="center"/>
    </xf>
    <xf numFmtId="0" fontId="1" fillId="9" borderId="8" xfId="4" applyFill="1" applyBorder="1"/>
    <xf numFmtId="0" fontId="10" fillId="9" borderId="8" xfId="4" applyFont="1" applyFill="1" applyBorder="1"/>
    <xf numFmtId="164" fontId="17" fillId="9" borderId="8" xfId="4" applyNumberFormat="1" applyFont="1" applyFill="1" applyBorder="1" applyAlignment="1">
      <alignment horizontal="center"/>
    </xf>
    <xf numFmtId="0" fontId="1" fillId="9" borderId="9" xfId="4" applyFill="1" applyBorder="1"/>
    <xf numFmtId="0" fontId="18" fillId="0" borderId="10" xfId="4" applyFont="1" applyBorder="1"/>
    <xf numFmtId="0" fontId="1" fillId="9" borderId="11" xfId="4" applyFill="1" applyBorder="1"/>
    <xf numFmtId="0" fontId="18" fillId="9" borderId="11" xfId="4" applyFont="1" applyFill="1" applyBorder="1"/>
    <xf numFmtId="0" fontId="1" fillId="9" borderId="12" xfId="4" applyFill="1" applyBorder="1"/>
    <xf numFmtId="0" fontId="18" fillId="0" borderId="13" xfId="4" applyFont="1" applyBorder="1"/>
    <xf numFmtId="0" fontId="18" fillId="9" borderId="0" xfId="4" applyFont="1" applyFill="1"/>
    <xf numFmtId="0" fontId="1" fillId="9" borderId="14" xfId="4" applyFill="1" applyBorder="1"/>
    <xf numFmtId="0" fontId="10" fillId="9" borderId="13" xfId="4" applyFont="1" applyFill="1" applyBorder="1"/>
    <xf numFmtId="0" fontId="10" fillId="9" borderId="0" xfId="4" applyFont="1" applyFill="1"/>
    <xf numFmtId="0" fontId="1" fillId="9" borderId="10" xfId="4" applyFill="1" applyBorder="1"/>
    <xf numFmtId="0" fontId="9" fillId="10" borderId="7" xfId="4" applyFont="1" applyFill="1" applyBorder="1"/>
    <xf numFmtId="0" fontId="11" fillId="10" borderId="8" xfId="4" applyFont="1" applyFill="1" applyBorder="1"/>
    <xf numFmtId="0" fontId="9" fillId="10" borderId="0" xfId="4" applyFont="1" applyFill="1"/>
    <xf numFmtId="0" fontId="9" fillId="10" borderId="8" xfId="4" applyFont="1" applyFill="1" applyBorder="1"/>
    <xf numFmtId="0" fontId="19" fillId="9" borderId="13" xfId="4" applyFont="1" applyFill="1" applyBorder="1"/>
    <xf numFmtId="0" fontId="19" fillId="9" borderId="0" xfId="4" applyFont="1" applyFill="1"/>
    <xf numFmtId="0" fontId="19" fillId="9" borderId="0" xfId="4" applyFont="1" applyFill="1" applyAlignment="1">
      <alignment horizontal="center"/>
    </xf>
    <xf numFmtId="0" fontId="17" fillId="9" borderId="15" xfId="4" applyFont="1" applyFill="1" applyBorder="1"/>
    <xf numFmtId="0" fontId="1" fillId="9" borderId="15" xfId="4" applyFill="1" applyBorder="1"/>
    <xf numFmtId="165" fontId="1" fillId="9" borderId="15" xfId="4" applyNumberFormat="1" applyFill="1" applyBorder="1"/>
    <xf numFmtId="165" fontId="1" fillId="9" borderId="16" xfId="4" applyNumberFormat="1" applyFill="1" applyBorder="1"/>
    <xf numFmtId="0" fontId="17" fillId="9" borderId="15" xfId="4" quotePrefix="1" applyFont="1" applyFill="1" applyBorder="1"/>
    <xf numFmtId="0" fontId="17" fillId="9" borderId="0" xfId="4" applyFont="1" applyFill="1"/>
    <xf numFmtId="0" fontId="1" fillId="9" borderId="15" xfId="4" quotePrefix="1" applyFill="1" applyBorder="1"/>
    <xf numFmtId="0" fontId="20" fillId="9" borderId="15" xfId="4" applyFont="1" applyFill="1" applyBorder="1"/>
    <xf numFmtId="0" fontId="20" fillId="9" borderId="15" xfId="4" quotePrefix="1" applyFont="1" applyFill="1" applyBorder="1"/>
    <xf numFmtId="0" fontId="21" fillId="9" borderId="15" xfId="4" applyFont="1" applyFill="1" applyBorder="1"/>
    <xf numFmtId="0" fontId="21" fillId="9" borderId="15" xfId="4" quotePrefix="1" applyFont="1" applyFill="1" applyBorder="1"/>
    <xf numFmtId="0" fontId="22" fillId="9" borderId="15" xfId="4" applyFont="1" applyFill="1" applyBorder="1"/>
    <xf numFmtId="0" fontId="22" fillId="9" borderId="15" xfId="4" quotePrefix="1" applyFont="1" applyFill="1" applyBorder="1"/>
    <xf numFmtId="0" fontId="23" fillId="9" borderId="15" xfId="4" applyFont="1" applyFill="1" applyBorder="1"/>
    <xf numFmtId="0" fontId="23" fillId="9" borderId="15" xfId="4" quotePrefix="1" applyFont="1" applyFill="1" applyBorder="1"/>
    <xf numFmtId="0" fontId="1" fillId="9" borderId="17" xfId="4" applyFill="1" applyBorder="1"/>
    <xf numFmtId="0" fontId="1" fillId="9" borderId="18" xfId="4" applyFill="1" applyBorder="1"/>
    <xf numFmtId="0" fontId="1" fillId="9" borderId="19" xfId="4" applyFill="1" applyBorder="1"/>
  </cellXfs>
  <cellStyles count="5">
    <cellStyle name="Normal" xfId="0" builtinId="0"/>
    <cellStyle name="Normal 12" xfId="3" xr:uid="{7BC68070-D528-4B0A-B2C6-2990DCD6962B}"/>
    <cellStyle name="Normal 2" xfId="2" xr:uid="{50ABD63F-A2AC-4676-9940-F7596CC7625B}"/>
    <cellStyle name="Normal 2 14" xfId="1" xr:uid="{00000000-0005-0000-0000-000002000000}"/>
    <cellStyle name="Normal 40" xfId="4" xr:uid="{76C99C77-653A-4A33-A839-3E1B71F26468}"/>
  </cellStyles>
  <dxfs count="1">
    <dxf>
      <fill>
        <patternFill patternType="solid">
          <fgColor rgb="FFF4B084"/>
          <bgColor indexed="65"/>
        </patternFill>
      </fill>
    </dxf>
  </dxfs>
  <tableStyles count="0" defaultTableStyle="TableStyleMedium2" defaultPivotStyle="PivotStyleLight16"/>
  <colors>
    <mruColors>
      <color rgb="FF0000FF"/>
      <color rgb="FFA9D08E"/>
      <color rgb="FFFFE699"/>
      <color rgb="FF20BBD0"/>
      <color rgb="FF0066FF"/>
      <color rgb="FFF571CF"/>
      <color rgb="FF6CDAE0"/>
      <color rgb="FF5EEBEE"/>
      <color rgb="FFDFBD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586740</xdr:colOff>
      <xdr:row>0</xdr:row>
      <xdr:rowOff>152400</xdr:rowOff>
    </xdr:from>
    <xdr:to>
      <xdr:col>2</xdr:col>
      <xdr:colOff>877187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0CAEFC-A9B2-4E79-B9AF-ABC1D9EE1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52400"/>
          <a:ext cx="1623947" cy="63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ED314-D58A-4293-917E-9C82BD3B98C3}">
  <dimension ref="B1:L26"/>
  <sheetViews>
    <sheetView showGridLines="0" zoomScaleNormal="100" workbookViewId="0">
      <selection activeCell="D14" sqref="D14"/>
    </sheetView>
  </sheetViews>
  <sheetFormatPr defaultColWidth="8.88671875" defaultRowHeight="14.45"/>
  <cols>
    <col min="1" max="1" width="4.44140625" style="19" customWidth="1"/>
    <col min="2" max="2" width="8.88671875" style="19"/>
    <col min="3" max="3" width="10.88671875" style="19" customWidth="1"/>
    <col min="4" max="4" width="39.44140625" style="19" customWidth="1"/>
    <col min="5" max="7" width="3.88671875" style="19" customWidth="1"/>
    <col min="8" max="8" width="17.88671875" style="19" customWidth="1"/>
    <col min="9" max="9" width="11" style="19" bestFit="1" customWidth="1"/>
    <col min="10" max="10" width="71.44140625" style="19" customWidth="1"/>
    <col min="11" max="11" width="9.109375" style="19" customWidth="1"/>
    <col min="12" max="16384" width="8.88671875" style="19"/>
  </cols>
  <sheetData>
    <row r="1" spans="2:12" ht="15" thickBot="1"/>
    <row r="2" spans="2:12" ht="32.85" customHeight="1">
      <c r="B2" s="20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2:12">
      <c r="B3" s="23"/>
      <c r="C3" s="24"/>
      <c r="D3" s="24"/>
      <c r="E3" s="24"/>
      <c r="F3" s="24"/>
      <c r="G3" s="24"/>
      <c r="H3" s="24"/>
      <c r="I3" s="24"/>
      <c r="J3" s="24"/>
      <c r="K3" s="24"/>
      <c r="L3" s="25"/>
    </row>
    <row r="4" spans="2:12">
      <c r="B4" s="23"/>
      <c r="C4" s="24"/>
      <c r="D4" s="24"/>
      <c r="E4" s="24"/>
      <c r="F4" s="24"/>
      <c r="G4" s="24"/>
      <c r="H4" s="24"/>
      <c r="I4" s="24"/>
      <c r="J4" s="24"/>
      <c r="K4" s="24"/>
      <c r="L4" s="25"/>
    </row>
    <row r="5" spans="2:12" s="31" customFormat="1" ht="30" customHeight="1">
      <c r="B5" s="26"/>
      <c r="C5" s="27" t="s">
        <v>0</v>
      </c>
      <c r="D5" s="28" t="s">
        <v>1</v>
      </c>
      <c r="E5" s="28"/>
      <c r="F5" s="28"/>
      <c r="G5" s="28"/>
      <c r="H5" s="28"/>
      <c r="I5" s="28"/>
      <c r="J5" s="28"/>
      <c r="K5" s="29"/>
      <c r="L5" s="30"/>
    </row>
    <row r="6" spans="2:12" s="31" customFormat="1" ht="30" customHeight="1">
      <c r="B6" s="26"/>
      <c r="C6" s="32" t="s">
        <v>2</v>
      </c>
      <c r="D6" s="33"/>
      <c r="E6" s="33"/>
      <c r="F6" s="33"/>
      <c r="G6" s="33"/>
      <c r="H6" s="33"/>
      <c r="I6" s="33"/>
      <c r="J6" s="33"/>
      <c r="K6" s="34"/>
      <c r="L6" s="30"/>
    </row>
    <row r="7" spans="2:12">
      <c r="B7" s="23"/>
      <c r="C7" s="24"/>
      <c r="D7" s="24"/>
      <c r="E7" s="24"/>
      <c r="F7" s="24"/>
      <c r="G7" s="24"/>
      <c r="H7" s="24"/>
      <c r="I7" s="24"/>
      <c r="J7" s="24"/>
      <c r="K7" s="24"/>
      <c r="L7" s="25"/>
    </row>
    <row r="8" spans="2:12">
      <c r="B8" s="23"/>
      <c r="C8" s="35" t="s">
        <v>3</v>
      </c>
      <c r="D8" s="36">
        <f ca="1">TODAY()</f>
        <v>46204</v>
      </c>
      <c r="E8" s="37"/>
      <c r="F8" s="37"/>
      <c r="G8" s="37"/>
      <c r="H8" s="37"/>
      <c r="I8" s="38" t="s">
        <v>4</v>
      </c>
      <c r="J8" s="39"/>
      <c r="K8" s="40"/>
      <c r="L8" s="25"/>
    </row>
    <row r="9" spans="2:12">
      <c r="B9" s="23"/>
      <c r="C9" s="41"/>
      <c r="D9" s="42"/>
      <c r="E9" s="42"/>
      <c r="F9" s="42"/>
      <c r="G9" s="42"/>
      <c r="H9" s="42"/>
      <c r="I9" s="43"/>
      <c r="J9" s="42"/>
      <c r="K9" s="44"/>
      <c r="L9" s="25"/>
    </row>
    <row r="10" spans="2:12"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5"/>
    </row>
    <row r="11" spans="2:12">
      <c r="B11" s="23"/>
      <c r="C11" s="35" t="s">
        <v>5</v>
      </c>
      <c r="D11" s="37"/>
      <c r="E11" s="37"/>
      <c r="F11" s="37"/>
      <c r="G11" s="37"/>
      <c r="H11" s="37"/>
      <c r="I11" s="37"/>
      <c r="J11" s="37"/>
      <c r="K11" s="40"/>
      <c r="L11" s="25"/>
    </row>
    <row r="12" spans="2:12">
      <c r="B12" s="23"/>
      <c r="C12" s="45" t="s">
        <v>6</v>
      </c>
      <c r="D12" s="24"/>
      <c r="E12" s="24"/>
      <c r="F12" s="24"/>
      <c r="G12" s="24"/>
      <c r="H12" s="24"/>
      <c r="I12" s="46" t="s">
        <v>7</v>
      </c>
      <c r="J12" s="24"/>
      <c r="K12" s="47"/>
      <c r="L12" s="25"/>
    </row>
    <row r="13" spans="2:12">
      <c r="B13" s="23"/>
      <c r="C13" s="48" t="s">
        <v>8</v>
      </c>
      <c r="D13" s="24" t="s">
        <v>9</v>
      </c>
      <c r="E13" s="24"/>
      <c r="F13" s="24"/>
      <c r="G13" s="24"/>
      <c r="H13" s="24"/>
      <c r="I13" s="49" t="s">
        <v>8</v>
      </c>
      <c r="J13" s="19" t="s">
        <v>10</v>
      </c>
      <c r="K13" s="47"/>
      <c r="L13" s="25"/>
    </row>
    <row r="14" spans="2:12">
      <c r="B14" s="23"/>
      <c r="C14" s="48" t="s">
        <v>11</v>
      </c>
      <c r="D14" s="24"/>
      <c r="E14" s="24"/>
      <c r="F14" s="24"/>
      <c r="G14" s="24"/>
      <c r="H14" s="24"/>
      <c r="I14" s="49" t="s">
        <v>11</v>
      </c>
      <c r="J14" s="24"/>
      <c r="K14" s="47"/>
      <c r="L14" s="25"/>
    </row>
    <row r="15" spans="2:12" ht="6" customHeight="1">
      <c r="B15" s="23"/>
      <c r="C15" s="50"/>
      <c r="D15" s="42"/>
      <c r="E15" s="42"/>
      <c r="F15" s="42"/>
      <c r="G15" s="42"/>
      <c r="H15" s="42"/>
      <c r="I15" s="42"/>
      <c r="J15" s="42"/>
      <c r="K15" s="44"/>
      <c r="L15" s="25"/>
    </row>
    <row r="16" spans="2:12"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5"/>
    </row>
    <row r="17" spans="2:12">
      <c r="B17" s="23"/>
      <c r="C17" s="51" t="s">
        <v>12</v>
      </c>
      <c r="D17" s="52"/>
      <c r="E17" s="52"/>
      <c r="F17" s="52"/>
      <c r="G17" s="52"/>
      <c r="H17" s="53"/>
      <c r="I17" s="54"/>
      <c r="J17" s="51" t="s">
        <v>13</v>
      </c>
      <c r="K17" s="51" t="s">
        <v>14</v>
      </c>
      <c r="L17" s="25"/>
    </row>
    <row r="18" spans="2:12" ht="16.149999999999999">
      <c r="B18" s="23"/>
      <c r="C18" s="55" t="s">
        <v>15</v>
      </c>
      <c r="D18" s="56" t="s">
        <v>16</v>
      </c>
      <c r="E18" s="57" t="s">
        <v>17</v>
      </c>
      <c r="F18" s="57" t="s">
        <v>18</v>
      </c>
      <c r="G18" s="57" t="s">
        <v>19</v>
      </c>
      <c r="H18" s="57" t="s">
        <v>20</v>
      </c>
      <c r="I18" s="24"/>
      <c r="J18" s="24"/>
      <c r="K18" s="24"/>
      <c r="L18" s="25"/>
    </row>
    <row r="19" spans="2:12">
      <c r="B19" s="23"/>
      <c r="C19" s="58" t="s">
        <v>21</v>
      </c>
      <c r="D19" s="59" t="s">
        <v>22</v>
      </c>
      <c r="E19" s="60">
        <v>0</v>
      </c>
      <c r="F19" s="61">
        <v>0</v>
      </c>
      <c r="G19" s="60">
        <v>225</v>
      </c>
      <c r="H19" s="62" t="s">
        <v>23</v>
      </c>
      <c r="I19" s="24"/>
      <c r="J19" s="24"/>
      <c r="K19" s="63"/>
      <c r="L19" s="25"/>
    </row>
    <row r="20" spans="2:12">
      <c r="B20" s="23"/>
      <c r="C20" s="59" t="s">
        <v>24</v>
      </c>
      <c r="D20" s="59" t="s">
        <v>25</v>
      </c>
      <c r="E20" s="60">
        <v>0</v>
      </c>
      <c r="F20" s="61">
        <v>0</v>
      </c>
      <c r="G20" s="60">
        <v>0</v>
      </c>
      <c r="H20" s="64" t="s">
        <v>26</v>
      </c>
      <c r="I20" s="24"/>
      <c r="J20" s="24"/>
      <c r="K20" s="63"/>
      <c r="L20" s="25"/>
    </row>
    <row r="21" spans="2:12">
      <c r="B21" s="23"/>
      <c r="C21" s="65" t="s">
        <v>27</v>
      </c>
      <c r="D21" s="59" t="s">
        <v>28</v>
      </c>
      <c r="E21" s="60">
        <v>0</v>
      </c>
      <c r="F21" s="61">
        <v>145</v>
      </c>
      <c r="G21" s="60">
        <v>0</v>
      </c>
      <c r="H21" s="66" t="s">
        <v>29</v>
      </c>
      <c r="I21" s="24"/>
      <c r="J21" s="24"/>
      <c r="K21" s="63"/>
      <c r="L21" s="25"/>
    </row>
    <row r="22" spans="2:12">
      <c r="B22" s="23"/>
      <c r="C22" s="67" t="s">
        <v>30</v>
      </c>
      <c r="D22" s="59" t="s">
        <v>31</v>
      </c>
      <c r="E22" s="60">
        <v>192</v>
      </c>
      <c r="F22" s="61">
        <v>0</v>
      </c>
      <c r="G22" s="60">
        <v>0</v>
      </c>
      <c r="H22" s="68" t="s">
        <v>32</v>
      </c>
      <c r="I22" s="24"/>
      <c r="J22" s="24"/>
      <c r="K22" s="24"/>
      <c r="L22" s="25"/>
    </row>
    <row r="23" spans="2:12">
      <c r="B23" s="23"/>
      <c r="C23" s="69" t="s">
        <v>33</v>
      </c>
      <c r="D23" s="59" t="s">
        <v>34</v>
      </c>
      <c r="E23" s="60">
        <v>250</v>
      </c>
      <c r="F23" s="61">
        <v>105</v>
      </c>
      <c r="G23" s="60">
        <v>25</v>
      </c>
      <c r="H23" s="70" t="s">
        <v>35</v>
      </c>
      <c r="I23" s="24"/>
      <c r="J23" s="24"/>
      <c r="K23" s="24"/>
      <c r="L23" s="25"/>
    </row>
    <row r="24" spans="2:12">
      <c r="B24" s="23"/>
      <c r="C24" s="71" t="s">
        <v>36</v>
      </c>
      <c r="D24" s="59" t="s">
        <v>37</v>
      </c>
      <c r="E24" s="60">
        <v>128</v>
      </c>
      <c r="F24" s="61">
        <v>0</v>
      </c>
      <c r="G24" s="60">
        <v>128</v>
      </c>
      <c r="H24" s="72" t="s">
        <v>38</v>
      </c>
      <c r="I24" s="24"/>
      <c r="J24" s="24"/>
      <c r="K24" s="24"/>
      <c r="L24" s="25"/>
    </row>
    <row r="25" spans="2:12"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5"/>
    </row>
    <row r="26" spans="2:12" ht="15" thickBot="1"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89"/>
  <sheetViews>
    <sheetView showGridLines="0" tabSelected="1" topLeftCell="A63" zoomScale="55" zoomScaleNormal="55" workbookViewId="0">
      <selection activeCell="Q96" sqref="Q96"/>
    </sheetView>
  </sheetViews>
  <sheetFormatPr defaultRowHeight="15"/>
  <cols>
    <col min="2" max="2" width="25.33203125" customWidth="1"/>
    <col min="3" max="3" width="12.88671875" customWidth="1"/>
    <col min="4" max="4" width="16" customWidth="1"/>
    <col min="5" max="5" width="18" customWidth="1"/>
    <col min="6" max="6" width="12.5546875" customWidth="1"/>
    <col min="7" max="7" width="14.6640625" customWidth="1"/>
    <col min="8" max="8" width="15.88671875" customWidth="1"/>
    <col min="9" max="9" width="13.6640625" customWidth="1"/>
    <col min="10" max="10" width="13.109375" customWidth="1"/>
    <col min="11" max="11" width="13.44140625" customWidth="1"/>
    <col min="12" max="12" width="13.109375" customWidth="1"/>
    <col min="13" max="13" width="15.88671875" customWidth="1"/>
    <col min="14" max="14" width="10.88671875" customWidth="1"/>
    <col min="15" max="15" width="13.5546875" customWidth="1"/>
    <col min="16" max="16" width="14.5546875" bestFit="1" customWidth="1"/>
    <col min="17" max="17" width="15.109375" customWidth="1"/>
    <col min="18" max="18" width="15.109375" style="11" customWidth="1"/>
    <col min="19" max="21" width="15" customWidth="1"/>
  </cols>
  <sheetData>
    <row r="1" spans="2:21">
      <c r="D1" s="1"/>
    </row>
    <row r="2" spans="2:21" ht="66" customHeight="1">
      <c r="B2" s="7" t="s">
        <v>39</v>
      </c>
    </row>
    <row r="3" spans="2:21" ht="29.1" customHeight="1" thickBot="1">
      <c r="B3" s="5" t="s">
        <v>40</v>
      </c>
      <c r="C3" s="5" t="s">
        <v>41</v>
      </c>
      <c r="D3" s="5" t="s">
        <v>42</v>
      </c>
      <c r="E3" s="5" t="s">
        <v>43</v>
      </c>
      <c r="F3" s="5" t="s">
        <v>44</v>
      </c>
      <c r="G3" s="5" t="s">
        <v>45</v>
      </c>
      <c r="H3" s="5" t="s">
        <v>46</v>
      </c>
      <c r="I3" s="5" t="s">
        <v>47</v>
      </c>
      <c r="J3" s="5" t="s">
        <v>48</v>
      </c>
      <c r="K3" s="5" t="s">
        <v>49</v>
      </c>
      <c r="L3" s="5" t="s">
        <v>50</v>
      </c>
      <c r="M3" s="5" t="s">
        <v>51</v>
      </c>
      <c r="N3" s="5" t="s">
        <v>52</v>
      </c>
      <c r="O3" s="5" t="s">
        <v>53</v>
      </c>
      <c r="P3" s="5" t="s">
        <v>54</v>
      </c>
      <c r="Q3" s="5" t="s">
        <v>55</v>
      </c>
      <c r="R3" s="5" t="s">
        <v>56</v>
      </c>
      <c r="S3" s="5" t="s">
        <v>57</v>
      </c>
      <c r="T3" s="5" t="s">
        <v>58</v>
      </c>
      <c r="U3" s="5" t="s">
        <v>55</v>
      </c>
    </row>
    <row r="4" spans="2:21">
      <c r="B4" s="8" t="s">
        <v>59</v>
      </c>
      <c r="C4" s="10">
        <v>103792</v>
      </c>
      <c r="D4" s="10">
        <v>100286</v>
      </c>
      <c r="E4" s="10">
        <v>110648</v>
      </c>
      <c r="F4" s="10">
        <v>102063</v>
      </c>
      <c r="G4" s="10">
        <v>110907</v>
      </c>
      <c r="H4" s="10">
        <v>109455</v>
      </c>
      <c r="I4" s="10">
        <v>105214</v>
      </c>
      <c r="J4" s="10">
        <v>97619</v>
      </c>
      <c r="K4" s="10">
        <v>90446</v>
      </c>
      <c r="L4" s="10">
        <v>89254</v>
      </c>
      <c r="M4" s="10">
        <v>99662</v>
      </c>
      <c r="N4" s="10">
        <v>0</v>
      </c>
      <c r="O4" s="1">
        <f>SUM(C4:N4)</f>
        <v>1119346</v>
      </c>
      <c r="P4" s="6">
        <v>755718</v>
      </c>
      <c r="Q4" s="4">
        <f>+O4-P4</f>
        <v>363628</v>
      </c>
      <c r="R4" s="12" t="s">
        <v>60</v>
      </c>
      <c r="S4" s="1">
        <f>AVERAGE(C4:M4)</f>
        <v>101758.72727272728</v>
      </c>
      <c r="T4" s="1">
        <f>SUM(C4:M4,S4)</f>
        <v>1221104.7272727273</v>
      </c>
      <c r="U4" s="1">
        <f>T4-P4</f>
        <v>465386.72727272729</v>
      </c>
    </row>
    <row r="5" spans="2:21">
      <c r="B5" s="8" t="s">
        <v>61</v>
      </c>
      <c r="C5" s="10">
        <v>249897</v>
      </c>
      <c r="D5" s="10">
        <v>250659</v>
      </c>
      <c r="E5" s="10">
        <v>209711</v>
      </c>
      <c r="F5" s="10">
        <v>236981</v>
      </c>
      <c r="G5" s="10">
        <v>190036</v>
      </c>
      <c r="H5" s="10">
        <v>170866</v>
      </c>
      <c r="I5" s="10">
        <v>184881</v>
      </c>
      <c r="J5" s="10">
        <v>164772</v>
      </c>
      <c r="K5" s="10">
        <v>247933</v>
      </c>
      <c r="L5" s="10">
        <v>204525</v>
      </c>
      <c r="M5" s="10">
        <v>205502</v>
      </c>
      <c r="N5" s="10">
        <v>0</v>
      </c>
      <c r="O5" s="1">
        <f>SUM(C5:N5)</f>
        <v>2315763</v>
      </c>
      <c r="P5" s="6">
        <v>1984977</v>
      </c>
      <c r="Q5" s="4">
        <f>+O5-P5</f>
        <v>330786</v>
      </c>
      <c r="R5" s="13" t="s">
        <v>62</v>
      </c>
      <c r="S5" s="1">
        <f>AVERAGE(C5:M5)</f>
        <v>210523.90909090909</v>
      </c>
      <c r="T5" s="1">
        <f>SUM(C5:M5,S5)</f>
        <v>2526286.9090909092</v>
      </c>
      <c r="U5" s="1">
        <f>T5-P5</f>
        <v>541309.90909090918</v>
      </c>
    </row>
    <row r="6" spans="2:21">
      <c r="B6" s="8" t="s">
        <v>63</v>
      </c>
      <c r="C6" s="10">
        <v>184858</v>
      </c>
      <c r="D6" s="10">
        <v>183505</v>
      </c>
      <c r="E6" s="10">
        <v>212989</v>
      </c>
      <c r="F6" s="10">
        <v>194821</v>
      </c>
      <c r="G6" s="10">
        <v>186752</v>
      </c>
      <c r="H6" s="10">
        <v>175108</v>
      </c>
      <c r="I6" s="10">
        <v>173583</v>
      </c>
      <c r="J6" s="10">
        <v>173212</v>
      </c>
      <c r="K6" s="10">
        <v>154471</v>
      </c>
      <c r="L6" s="10">
        <v>162281</v>
      </c>
      <c r="M6" s="10">
        <v>173264</v>
      </c>
      <c r="N6" s="10">
        <v>0</v>
      </c>
      <c r="O6" s="1">
        <f>SUM(C6:N6)</f>
        <v>1974844</v>
      </c>
      <c r="P6" s="6">
        <v>1316383</v>
      </c>
      <c r="Q6" s="4">
        <f>+O6-P6</f>
        <v>658461</v>
      </c>
      <c r="R6" s="12" t="s">
        <v>60</v>
      </c>
      <c r="S6" s="1">
        <f>AVERAGE(C6:M6)</f>
        <v>179531.27272727274</v>
      </c>
      <c r="T6" s="1">
        <f>SUM(C6:M6,S6)</f>
        <v>2154375.2727272729</v>
      </c>
      <c r="U6" s="1">
        <f>T6-P6</f>
        <v>837992.27272727294</v>
      </c>
    </row>
    <row r="7" spans="2:21">
      <c r="B7" s="8" t="s">
        <v>64</v>
      </c>
      <c r="C7" s="10">
        <v>313969</v>
      </c>
      <c r="D7" s="10">
        <v>303788</v>
      </c>
      <c r="E7" s="10">
        <v>347188</v>
      </c>
      <c r="F7" s="10">
        <v>320172</v>
      </c>
      <c r="G7" s="10">
        <v>326683</v>
      </c>
      <c r="H7" s="10">
        <v>282915</v>
      </c>
      <c r="I7" s="10">
        <v>270591</v>
      </c>
      <c r="J7" s="10">
        <v>269687</v>
      </c>
      <c r="K7" s="10">
        <v>274491</v>
      </c>
      <c r="L7" s="10">
        <v>270629</v>
      </c>
      <c r="M7" s="10">
        <v>302819</v>
      </c>
      <c r="N7" s="10">
        <v>0</v>
      </c>
      <c r="O7" s="1">
        <f>SUM(C7:N7)</f>
        <v>3282932</v>
      </c>
      <c r="P7" s="6">
        <v>2638975</v>
      </c>
      <c r="Q7" s="4">
        <f>+O7-P7</f>
        <v>643957</v>
      </c>
      <c r="R7" s="15" t="s">
        <v>65</v>
      </c>
      <c r="S7" s="1">
        <f>AVERAGE(C7:M7)</f>
        <v>298448.36363636365</v>
      </c>
      <c r="T7" s="1">
        <f>SUM(C7:M7,S7)</f>
        <v>3581380.3636363638</v>
      </c>
      <c r="U7" s="1">
        <f>T7-P7</f>
        <v>942405.36363636376</v>
      </c>
    </row>
    <row r="8" spans="2:21">
      <c r="B8" s="8" t="s">
        <v>66</v>
      </c>
      <c r="C8" s="10">
        <v>85708</v>
      </c>
      <c r="D8" s="10">
        <v>87273</v>
      </c>
      <c r="E8" s="10">
        <v>95778</v>
      </c>
      <c r="F8" s="10">
        <v>87295</v>
      </c>
      <c r="G8" s="10">
        <v>88635</v>
      </c>
      <c r="H8" s="10">
        <v>82648</v>
      </c>
      <c r="I8" s="10">
        <v>79038</v>
      </c>
      <c r="J8" s="10">
        <v>130036</v>
      </c>
      <c r="K8" s="10">
        <v>70180</v>
      </c>
      <c r="L8" s="10">
        <v>75412</v>
      </c>
      <c r="M8" s="10">
        <v>80184</v>
      </c>
      <c r="N8" s="10">
        <v>0</v>
      </c>
      <c r="O8" s="1">
        <f>SUM(C8:N8)</f>
        <v>962187</v>
      </c>
      <c r="P8" s="6">
        <v>684783</v>
      </c>
      <c r="Q8" s="4">
        <f>+O8-P8</f>
        <v>277404</v>
      </c>
      <c r="R8" s="12" t="s">
        <v>60</v>
      </c>
      <c r="S8" s="1">
        <f>AVERAGE(C8:M8)</f>
        <v>87471.545454545456</v>
      </c>
      <c r="T8" s="1">
        <f>SUM(C8:M8,S8)</f>
        <v>1049658.5454545454</v>
      </c>
      <c r="U8" s="1">
        <f>T8-P8</f>
        <v>364875.54545454541</v>
      </c>
    </row>
    <row r="9" spans="2:21">
      <c r="B9" s="8" t="s">
        <v>67</v>
      </c>
      <c r="C9" s="10">
        <v>252226</v>
      </c>
      <c r="D9" s="10">
        <v>247051</v>
      </c>
      <c r="E9" s="10">
        <v>243214</v>
      </c>
      <c r="F9" s="10">
        <v>292998</v>
      </c>
      <c r="G9" s="10">
        <v>252732</v>
      </c>
      <c r="H9" s="10">
        <v>235222</v>
      </c>
      <c r="I9" s="10">
        <v>190301</v>
      </c>
      <c r="J9" s="10">
        <v>237159</v>
      </c>
      <c r="K9" s="10">
        <v>241271</v>
      </c>
      <c r="L9" s="10">
        <v>194419</v>
      </c>
      <c r="M9" s="10">
        <v>225709</v>
      </c>
      <c r="N9" s="10">
        <v>0</v>
      </c>
      <c r="O9" s="1">
        <f>SUM(C9:N9)</f>
        <v>2612302</v>
      </c>
      <c r="P9" s="6">
        <v>1875957</v>
      </c>
      <c r="Q9" s="4">
        <f>+O9-P9</f>
        <v>736345</v>
      </c>
      <c r="R9" s="12" t="s">
        <v>60</v>
      </c>
      <c r="S9" s="1">
        <f>AVERAGE(C9:M9)</f>
        <v>237482</v>
      </c>
      <c r="T9" s="1">
        <f>SUM(C9:M9,S9)</f>
        <v>2849784</v>
      </c>
      <c r="U9" s="1">
        <f>T9-P9</f>
        <v>973827</v>
      </c>
    </row>
    <row r="10" spans="2:21">
      <c r="B10" s="8" t="s">
        <v>68</v>
      </c>
      <c r="C10" s="10">
        <v>211304</v>
      </c>
      <c r="D10" s="10">
        <v>331257</v>
      </c>
      <c r="E10" s="10">
        <v>324788</v>
      </c>
      <c r="F10" s="10">
        <v>343168</v>
      </c>
      <c r="G10" s="10">
        <v>377059</v>
      </c>
      <c r="H10" s="10">
        <v>286049</v>
      </c>
      <c r="I10" s="10">
        <v>260618</v>
      </c>
      <c r="J10" s="10">
        <v>263107</v>
      </c>
      <c r="K10" s="10">
        <v>248763</v>
      </c>
      <c r="L10" s="10">
        <v>295057</v>
      </c>
      <c r="M10" s="10">
        <v>324358</v>
      </c>
      <c r="N10" s="10">
        <v>0</v>
      </c>
      <c r="O10" s="1">
        <f>SUM(C10:N10)</f>
        <v>3265528</v>
      </c>
      <c r="P10" s="6">
        <v>3034756</v>
      </c>
      <c r="Q10" s="4">
        <f>+O10-P10</f>
        <v>230772</v>
      </c>
      <c r="R10" s="18" t="s">
        <v>69</v>
      </c>
      <c r="S10" s="1">
        <f>AVERAGE(C10:M10)</f>
        <v>296866.18181818182</v>
      </c>
      <c r="T10" s="1">
        <f>SUM(C10:M10,S10)</f>
        <v>3562394.1818181816</v>
      </c>
      <c r="U10" s="1">
        <f>T10-P10</f>
        <v>527638.18181818165</v>
      </c>
    </row>
    <row r="11" spans="2:21">
      <c r="B11" s="8" t="s">
        <v>70</v>
      </c>
      <c r="C11" s="10">
        <v>87574</v>
      </c>
      <c r="D11" s="10">
        <v>79291</v>
      </c>
      <c r="E11" s="10">
        <v>94315</v>
      </c>
      <c r="F11" s="10">
        <v>88577</v>
      </c>
      <c r="G11" s="10">
        <v>86425</v>
      </c>
      <c r="H11" s="10">
        <v>76339</v>
      </c>
      <c r="I11" s="10">
        <v>71643</v>
      </c>
      <c r="J11" s="10">
        <v>65071</v>
      </c>
      <c r="K11" s="10">
        <v>72506</v>
      </c>
      <c r="L11" s="10">
        <v>74614</v>
      </c>
      <c r="M11" s="10">
        <v>92009</v>
      </c>
      <c r="N11" s="10">
        <v>0</v>
      </c>
      <c r="O11" s="1">
        <f>SUM(C11:N11)</f>
        <v>888364</v>
      </c>
      <c r="P11" s="6">
        <v>884979</v>
      </c>
      <c r="Q11" s="4">
        <f>+O11-P11</f>
        <v>3385</v>
      </c>
      <c r="R11" s="18" t="s">
        <v>69</v>
      </c>
      <c r="S11" s="1">
        <f>AVERAGE(C11:M11)</f>
        <v>80760.363636363632</v>
      </c>
      <c r="T11" s="1">
        <f>SUM(C11:M11,S11)</f>
        <v>969124.36363636365</v>
      </c>
      <c r="U11" s="1">
        <f>T11-P11</f>
        <v>84145.363636363647</v>
      </c>
    </row>
    <row r="12" spans="2:21">
      <c r="B12" s="8" t="s">
        <v>71</v>
      </c>
      <c r="C12" s="10">
        <v>1832917</v>
      </c>
      <c r="D12" s="10">
        <v>1569560</v>
      </c>
      <c r="E12" s="10">
        <v>1989319</v>
      </c>
      <c r="F12" s="10">
        <v>1802985</v>
      </c>
      <c r="G12" s="10">
        <v>1774724</v>
      </c>
      <c r="H12" s="10">
        <v>1606592</v>
      </c>
      <c r="I12" s="10">
        <v>1411887</v>
      </c>
      <c r="J12" s="10">
        <v>1560375</v>
      </c>
      <c r="K12" s="10">
        <v>1489350</v>
      </c>
      <c r="L12" s="10">
        <v>1588416</v>
      </c>
      <c r="M12" s="10">
        <v>1629023</v>
      </c>
      <c r="N12" s="10">
        <v>0</v>
      </c>
      <c r="O12" s="1">
        <f>SUM(C12:N12)</f>
        <v>18255148</v>
      </c>
      <c r="P12" s="6">
        <v>15435559</v>
      </c>
      <c r="Q12" s="4">
        <f>+O12-P12</f>
        <v>2819589</v>
      </c>
      <c r="R12" s="13" t="s">
        <v>62</v>
      </c>
      <c r="S12" s="1">
        <f>AVERAGE(C12:M12)</f>
        <v>1659558.9090909092</v>
      </c>
      <c r="T12" s="1">
        <f>SUM(C12:M12,S12)</f>
        <v>19914706.90909091</v>
      </c>
      <c r="U12" s="1">
        <f>T12-P12</f>
        <v>4479147.9090909101</v>
      </c>
    </row>
    <row r="13" spans="2:21">
      <c r="B13" s="8" t="s">
        <v>72</v>
      </c>
      <c r="C13" s="10">
        <v>294024</v>
      </c>
      <c r="D13" s="10">
        <v>299679</v>
      </c>
      <c r="E13" s="10">
        <v>329183</v>
      </c>
      <c r="F13" s="10">
        <v>288967</v>
      </c>
      <c r="G13" s="10">
        <v>279451</v>
      </c>
      <c r="H13" s="10">
        <v>246236</v>
      </c>
      <c r="I13" s="10">
        <v>222545</v>
      </c>
      <c r="J13" s="10">
        <v>213401</v>
      </c>
      <c r="K13" s="10">
        <v>194913</v>
      </c>
      <c r="L13" s="10">
        <v>227561</v>
      </c>
      <c r="M13" s="10">
        <v>240787</v>
      </c>
      <c r="N13" s="10">
        <v>0</v>
      </c>
      <c r="O13" s="1">
        <f>SUM(C13:N13)</f>
        <v>2836747</v>
      </c>
      <c r="P13" s="6">
        <v>2299281</v>
      </c>
      <c r="Q13" s="4">
        <f>+O13-P13</f>
        <v>537466</v>
      </c>
      <c r="R13" s="15" t="s">
        <v>65</v>
      </c>
      <c r="S13" s="1">
        <f>AVERAGE(C13:M13)</f>
        <v>257886.09090909091</v>
      </c>
      <c r="T13" s="1">
        <f>SUM(C13:M13,S13)</f>
        <v>3094633.0909090908</v>
      </c>
      <c r="U13" s="1">
        <f>T13-P13</f>
        <v>795352.09090909082</v>
      </c>
    </row>
    <row r="14" spans="2:21">
      <c r="B14" s="8" t="s">
        <v>73</v>
      </c>
      <c r="C14" s="10">
        <v>281313</v>
      </c>
      <c r="D14" s="10">
        <v>376117</v>
      </c>
      <c r="E14" s="10">
        <v>397983</v>
      </c>
      <c r="F14" s="10">
        <v>519401</v>
      </c>
      <c r="G14" s="10">
        <v>487208</v>
      </c>
      <c r="H14" s="10">
        <v>487620</v>
      </c>
      <c r="I14" s="10">
        <v>453500</v>
      </c>
      <c r="J14" s="10">
        <v>414439</v>
      </c>
      <c r="K14" s="10">
        <v>384990</v>
      </c>
      <c r="L14" s="10">
        <v>427200</v>
      </c>
      <c r="M14" s="10">
        <v>427334</v>
      </c>
      <c r="N14" s="10">
        <v>0</v>
      </c>
      <c r="O14" s="1">
        <f>SUM(C14:N14)</f>
        <v>4657105</v>
      </c>
      <c r="P14" s="6">
        <v>3144700</v>
      </c>
      <c r="Q14" s="4">
        <f>+O14-P14</f>
        <v>1512405</v>
      </c>
      <c r="R14" s="12" t="s">
        <v>60</v>
      </c>
      <c r="S14" s="1">
        <f>AVERAGE(C14:M14)</f>
        <v>423373.18181818182</v>
      </c>
      <c r="T14" s="1">
        <f>SUM(C14:M14,S14)</f>
        <v>5080478.1818181816</v>
      </c>
      <c r="U14" s="1">
        <f>T14-P14</f>
        <v>1935778.1818181816</v>
      </c>
    </row>
    <row r="15" spans="2:21">
      <c r="B15" s="8" t="s">
        <v>74</v>
      </c>
      <c r="C15" s="10">
        <v>75864</v>
      </c>
      <c r="D15" s="10">
        <v>68276</v>
      </c>
      <c r="E15" s="10">
        <v>73880</v>
      </c>
      <c r="F15" s="10">
        <v>80985</v>
      </c>
      <c r="G15" s="10">
        <v>71442</v>
      </c>
      <c r="H15" s="10">
        <v>59263</v>
      </c>
      <c r="I15" s="10">
        <v>56813</v>
      </c>
      <c r="J15" s="10">
        <v>62154</v>
      </c>
      <c r="K15" s="10">
        <v>65103</v>
      </c>
      <c r="L15" s="10">
        <v>170161</v>
      </c>
      <c r="M15" s="10">
        <v>137139</v>
      </c>
      <c r="N15" s="10">
        <v>0</v>
      </c>
      <c r="O15" s="1">
        <f>SUM(C15:N15)</f>
        <v>921080</v>
      </c>
      <c r="P15" s="6">
        <v>428856</v>
      </c>
      <c r="Q15" s="4">
        <f>+O15-P15</f>
        <v>492224</v>
      </c>
      <c r="R15" s="17" t="s">
        <v>75</v>
      </c>
      <c r="S15" s="1">
        <f>AVERAGE(C15:M15)</f>
        <v>83734.545454545456</v>
      </c>
      <c r="T15" s="1">
        <f>SUM(C15:M15,S15)</f>
        <v>1004814.5454545454</v>
      </c>
      <c r="U15" s="1">
        <f>T15-P15</f>
        <v>575958.54545454541</v>
      </c>
    </row>
    <row r="16" spans="2:21">
      <c r="B16" s="8" t="s">
        <v>76</v>
      </c>
      <c r="C16" s="10">
        <v>2450751</v>
      </c>
      <c r="D16" s="10">
        <v>2328597</v>
      </c>
      <c r="E16" s="10">
        <v>2462240</v>
      </c>
      <c r="F16" s="10">
        <v>2595211</v>
      </c>
      <c r="G16" s="10">
        <v>2574228</v>
      </c>
      <c r="H16" s="10">
        <v>2573095</v>
      </c>
      <c r="I16" s="10">
        <v>2187412</v>
      </c>
      <c r="J16" s="10">
        <v>2243332</v>
      </c>
      <c r="K16" s="10">
        <v>2280637</v>
      </c>
      <c r="L16" s="10">
        <v>2125575</v>
      </c>
      <c r="M16" s="10">
        <v>2259233</v>
      </c>
      <c r="N16" s="10">
        <v>0</v>
      </c>
      <c r="O16" s="1">
        <f>SUM(C16:N16)</f>
        <v>26080311</v>
      </c>
      <c r="P16" s="6">
        <v>23743089</v>
      </c>
      <c r="Q16" s="4">
        <f>+O16-P16</f>
        <v>2337222</v>
      </c>
      <c r="R16" s="13" t="s">
        <v>62</v>
      </c>
      <c r="S16" s="1">
        <f>AVERAGE(C16:M16)</f>
        <v>2370937.3636363638</v>
      </c>
      <c r="T16" s="1">
        <f>SUM(C16:M16,S16)</f>
        <v>28451248.363636363</v>
      </c>
      <c r="U16" s="1">
        <f>T16-P16</f>
        <v>4708159.3636363633</v>
      </c>
    </row>
    <row r="17" spans="2:21">
      <c r="B17" s="8" t="s">
        <v>77</v>
      </c>
      <c r="C17" s="10">
        <v>72858</v>
      </c>
      <c r="D17" s="10">
        <v>114876</v>
      </c>
      <c r="E17" s="10">
        <v>156772</v>
      </c>
      <c r="F17" s="10">
        <v>139191</v>
      </c>
      <c r="G17" s="10">
        <v>144544</v>
      </c>
      <c r="H17" s="10">
        <v>127774</v>
      </c>
      <c r="I17" s="10">
        <v>123817</v>
      </c>
      <c r="J17" s="10">
        <v>127635</v>
      </c>
      <c r="K17" s="10">
        <v>120452</v>
      </c>
      <c r="L17" s="10">
        <v>131024</v>
      </c>
      <c r="M17" s="10">
        <v>132431</v>
      </c>
      <c r="N17" s="10">
        <v>0</v>
      </c>
      <c r="O17" s="1">
        <f>SUM(C17:N17)</f>
        <v>1391374</v>
      </c>
      <c r="P17" s="6">
        <v>939433</v>
      </c>
      <c r="Q17" s="4">
        <f>+O17-P17</f>
        <v>451941</v>
      </c>
      <c r="R17" s="12" t="s">
        <v>60</v>
      </c>
      <c r="S17" s="1">
        <f>AVERAGE(C17:M17)</f>
        <v>126488.54545454546</v>
      </c>
      <c r="T17" s="1">
        <f>SUM(C17:M17,S17)</f>
        <v>1517862.5454545454</v>
      </c>
      <c r="U17" s="1">
        <f>T17-P17</f>
        <v>578429.54545454541</v>
      </c>
    </row>
    <row r="18" spans="2:21">
      <c r="B18" s="8" t="s">
        <v>78</v>
      </c>
      <c r="C18" s="10">
        <v>143660</v>
      </c>
      <c r="D18" s="10">
        <v>148170</v>
      </c>
      <c r="E18" s="10">
        <v>166655</v>
      </c>
      <c r="F18" s="10">
        <v>158780</v>
      </c>
      <c r="G18" s="10">
        <v>157885</v>
      </c>
      <c r="H18" s="10">
        <v>140153</v>
      </c>
      <c r="I18" s="10">
        <v>131732</v>
      </c>
      <c r="J18" s="10">
        <v>117839</v>
      </c>
      <c r="K18" s="10">
        <v>119260</v>
      </c>
      <c r="L18" s="10">
        <v>129512</v>
      </c>
      <c r="M18" s="10">
        <v>141673</v>
      </c>
      <c r="N18" s="10">
        <v>0</v>
      </c>
      <c r="O18" s="1">
        <f>SUM(C18:N18)</f>
        <v>1555319</v>
      </c>
      <c r="P18" s="6">
        <v>1081685</v>
      </c>
      <c r="Q18" s="4">
        <f>+O18-P18</f>
        <v>473634</v>
      </c>
      <c r="R18" s="12" t="s">
        <v>60</v>
      </c>
      <c r="S18" s="1">
        <f>AVERAGE(C18:M18)</f>
        <v>141392.63636363635</v>
      </c>
      <c r="T18" s="1">
        <f>SUM(C18:M18,S18)</f>
        <v>1696711.6363636362</v>
      </c>
      <c r="U18" s="1">
        <f>T18-P18</f>
        <v>615026.63636363624</v>
      </c>
    </row>
    <row r="19" spans="2:21">
      <c r="B19" s="8" t="s">
        <v>79</v>
      </c>
      <c r="C19" s="10">
        <v>170428</v>
      </c>
      <c r="D19" s="10">
        <v>161746</v>
      </c>
      <c r="E19" s="10">
        <v>170896</v>
      </c>
      <c r="F19" s="10">
        <v>119623</v>
      </c>
      <c r="G19" s="10">
        <v>126452</v>
      </c>
      <c r="H19" s="10">
        <v>111310</v>
      </c>
      <c r="I19" s="10">
        <v>95901</v>
      </c>
      <c r="J19" s="10">
        <v>101584</v>
      </c>
      <c r="K19" s="10">
        <v>92953</v>
      </c>
      <c r="L19" s="10">
        <v>106452</v>
      </c>
      <c r="M19" s="10">
        <v>111162</v>
      </c>
      <c r="N19" s="10">
        <v>0</v>
      </c>
      <c r="O19" s="1">
        <f>SUM(C19:N19)</f>
        <v>1368507</v>
      </c>
      <c r="P19" s="6">
        <v>1264056</v>
      </c>
      <c r="Q19" s="4">
        <f>+O19-P19</f>
        <v>104451</v>
      </c>
      <c r="R19" s="18" t="s">
        <v>69</v>
      </c>
      <c r="S19" s="1">
        <f>AVERAGE(C19:M19)</f>
        <v>124409.72727272728</v>
      </c>
      <c r="T19" s="1">
        <f>SUM(C19:M19,S19)</f>
        <v>1492916.7272727273</v>
      </c>
      <c r="U19" s="1">
        <f>T19-P19</f>
        <v>228860.72727272729</v>
      </c>
    </row>
    <row r="20" spans="2:21">
      <c r="B20" s="8" t="s">
        <v>80</v>
      </c>
      <c r="C20" s="10">
        <v>206204</v>
      </c>
      <c r="D20" s="10">
        <v>155828</v>
      </c>
      <c r="E20" s="10">
        <v>143599</v>
      </c>
      <c r="F20" s="10">
        <v>126971</v>
      </c>
      <c r="G20" s="10">
        <v>139889</v>
      </c>
      <c r="H20" s="10">
        <v>136070</v>
      </c>
      <c r="I20" s="10">
        <v>131596</v>
      </c>
      <c r="J20" s="10">
        <v>111660</v>
      </c>
      <c r="K20" s="10">
        <v>112505</v>
      </c>
      <c r="L20" s="10">
        <v>239783</v>
      </c>
      <c r="M20" s="10">
        <v>182204</v>
      </c>
      <c r="N20" s="10">
        <v>0</v>
      </c>
      <c r="O20" s="1">
        <f>SUM(C20:N20)</f>
        <v>1686309</v>
      </c>
      <c r="P20" s="6">
        <v>1109276</v>
      </c>
      <c r="Q20" s="4">
        <f>+O20-P20</f>
        <v>577033</v>
      </c>
      <c r="R20" s="12" t="s">
        <v>60</v>
      </c>
      <c r="S20" s="1">
        <f>AVERAGE(C20:M20)</f>
        <v>153300.81818181818</v>
      </c>
      <c r="T20" s="1">
        <f>SUM(C20:M20,S20)</f>
        <v>1839609.8181818181</v>
      </c>
      <c r="U20" s="1">
        <f>T20-P20</f>
        <v>730333.81818181812</v>
      </c>
    </row>
    <row r="21" spans="2:21">
      <c r="B21" s="8" t="s">
        <v>81</v>
      </c>
      <c r="C21" s="10">
        <v>112212</v>
      </c>
      <c r="D21" s="10">
        <v>112391</v>
      </c>
      <c r="E21" s="10">
        <v>128706</v>
      </c>
      <c r="F21" s="10">
        <v>171681</v>
      </c>
      <c r="G21" s="10">
        <v>187901</v>
      </c>
      <c r="H21" s="10">
        <v>114604</v>
      </c>
      <c r="I21" s="10">
        <v>103144</v>
      </c>
      <c r="J21" s="10">
        <v>111781</v>
      </c>
      <c r="K21" s="10">
        <v>112994</v>
      </c>
      <c r="L21" s="10">
        <v>114716</v>
      </c>
      <c r="M21" s="10">
        <v>125001</v>
      </c>
      <c r="N21" s="10">
        <v>0</v>
      </c>
      <c r="O21" s="1">
        <f>SUM(C21:N21)</f>
        <v>1395131</v>
      </c>
      <c r="P21" s="6">
        <v>1170667</v>
      </c>
      <c r="Q21" s="4">
        <f>+O21-P21</f>
        <v>224464</v>
      </c>
      <c r="R21" s="13" t="s">
        <v>62</v>
      </c>
      <c r="S21" s="1">
        <f>AVERAGE(C21:M21)</f>
        <v>126830.09090909091</v>
      </c>
      <c r="T21" s="1">
        <f>SUM(C21:M21,S21)</f>
        <v>1521961.0909090908</v>
      </c>
      <c r="U21" s="1">
        <f>T21-P21</f>
        <v>351294.09090909082</v>
      </c>
    </row>
    <row r="22" spans="2:21">
      <c r="B22" t="s">
        <v>82</v>
      </c>
      <c r="C22" s="10">
        <v>186643</v>
      </c>
      <c r="D22" s="10">
        <v>200043</v>
      </c>
      <c r="E22" s="10">
        <v>206954</v>
      </c>
      <c r="F22" s="10">
        <v>198217</v>
      </c>
      <c r="G22" s="10">
        <v>199837</v>
      </c>
      <c r="H22" s="10">
        <v>188928</v>
      </c>
      <c r="I22" s="10">
        <v>165199</v>
      </c>
      <c r="J22" s="10">
        <v>183099</v>
      </c>
      <c r="K22" s="10">
        <v>173336</v>
      </c>
      <c r="L22" s="10">
        <v>164287</v>
      </c>
      <c r="M22" s="10">
        <v>193380</v>
      </c>
      <c r="N22" s="10">
        <v>0</v>
      </c>
      <c r="O22" s="1">
        <f>SUM(C22:N22)</f>
        <v>2059923</v>
      </c>
      <c r="P22" s="6">
        <v>4461620</v>
      </c>
      <c r="Q22" s="4">
        <f>+O22-P22</f>
        <v>-2401697</v>
      </c>
      <c r="S22" s="1">
        <f>AVERAGE(C22:M22)</f>
        <v>187265.72727272726</v>
      </c>
      <c r="T22" s="1">
        <f>SUM(C22:M22,S22)</f>
        <v>2247188.7272727271</v>
      </c>
      <c r="U22" s="1">
        <f>T22-P22</f>
        <v>-2214431.2727272729</v>
      </c>
    </row>
    <row r="23" spans="2:21">
      <c r="B23" t="s">
        <v>83</v>
      </c>
      <c r="C23" s="10">
        <v>91190</v>
      </c>
      <c r="D23" s="10">
        <v>87673</v>
      </c>
      <c r="E23" s="10">
        <v>105664</v>
      </c>
      <c r="F23" s="10">
        <v>102705</v>
      </c>
      <c r="G23" s="10">
        <v>102930</v>
      </c>
      <c r="H23" s="10">
        <v>88066</v>
      </c>
      <c r="I23" s="10">
        <v>78831</v>
      </c>
      <c r="J23" s="10">
        <v>87020</v>
      </c>
      <c r="K23" s="10">
        <v>69464</v>
      </c>
      <c r="L23" s="10">
        <v>106180</v>
      </c>
      <c r="M23" s="10">
        <v>143670</v>
      </c>
      <c r="N23" s="10">
        <v>0</v>
      </c>
      <c r="O23" s="1">
        <f>SUM(C23:N23)</f>
        <v>1063393</v>
      </c>
      <c r="P23" s="6">
        <v>1516673</v>
      </c>
      <c r="Q23" s="4">
        <f>+O23-P23</f>
        <v>-453280</v>
      </c>
      <c r="R23" s="14"/>
      <c r="S23" s="1">
        <f>AVERAGE(C23:M23)</f>
        <v>96672.090909090912</v>
      </c>
      <c r="T23" s="1">
        <f>SUM(C23:M23,S23)</f>
        <v>1160065.0909090908</v>
      </c>
      <c r="U23" s="1">
        <f>T23-P23</f>
        <v>-356607.90909090918</v>
      </c>
    </row>
    <row r="24" spans="2:21">
      <c r="B24" s="9" t="s">
        <v>84</v>
      </c>
      <c r="C24" s="10">
        <v>87092</v>
      </c>
      <c r="D24" s="10">
        <v>81845</v>
      </c>
      <c r="E24" s="10">
        <v>98556</v>
      </c>
      <c r="F24" s="10">
        <v>96859</v>
      </c>
      <c r="G24" s="10">
        <v>99866</v>
      </c>
      <c r="H24" s="10">
        <v>87644</v>
      </c>
      <c r="I24" s="10">
        <v>77664</v>
      </c>
      <c r="J24" s="10">
        <v>70900</v>
      </c>
      <c r="K24" s="10">
        <v>78772</v>
      </c>
      <c r="L24" s="10">
        <v>66599</v>
      </c>
      <c r="M24" s="10">
        <v>82871</v>
      </c>
      <c r="N24" s="10">
        <v>0</v>
      </c>
      <c r="O24" s="1">
        <f>SUM(C24:N24)</f>
        <v>928668</v>
      </c>
      <c r="P24" s="6">
        <v>963914</v>
      </c>
      <c r="Q24" s="4">
        <f>+O24-P24</f>
        <v>-35246</v>
      </c>
      <c r="S24" s="1">
        <f>AVERAGE(C24:M24)</f>
        <v>84424.363636363632</v>
      </c>
      <c r="T24" s="1">
        <f>SUM(C24:M24,S24)</f>
        <v>1013092.3636363636</v>
      </c>
      <c r="U24" s="1">
        <f>T24-P24</f>
        <v>49178.363636363647</v>
      </c>
    </row>
    <row r="25" spans="2:21">
      <c r="B25" t="s">
        <v>85</v>
      </c>
      <c r="C25" s="10">
        <v>110916</v>
      </c>
      <c r="D25" s="10">
        <v>108129</v>
      </c>
      <c r="E25" s="10">
        <v>104892</v>
      </c>
      <c r="F25" s="10">
        <v>102800</v>
      </c>
      <c r="G25" s="10">
        <v>108778</v>
      </c>
      <c r="H25" s="10">
        <v>100646</v>
      </c>
      <c r="I25" s="10">
        <v>103103</v>
      </c>
      <c r="J25" s="10">
        <v>96745</v>
      </c>
      <c r="K25" s="10">
        <v>93841</v>
      </c>
      <c r="L25" s="10">
        <v>101029</v>
      </c>
      <c r="M25" s="10">
        <v>111781</v>
      </c>
      <c r="N25" s="10">
        <v>0</v>
      </c>
      <c r="O25" s="1">
        <f>SUM(C25:N25)</f>
        <v>1142660</v>
      </c>
      <c r="P25" s="6">
        <v>1784946</v>
      </c>
      <c r="Q25" s="4">
        <f>+O25-P25</f>
        <v>-642286</v>
      </c>
      <c r="S25" s="1">
        <f>AVERAGE(C25:M25)</f>
        <v>103878.18181818182</v>
      </c>
      <c r="T25" s="1">
        <f>SUM(C25:M25,S25)</f>
        <v>1246538.1818181819</v>
      </c>
      <c r="U25" s="1">
        <f>T25-P25</f>
        <v>-538407.81818181812</v>
      </c>
    </row>
    <row r="26" spans="2:21">
      <c r="B26" t="s">
        <v>86</v>
      </c>
      <c r="C26" s="10">
        <v>327372</v>
      </c>
      <c r="D26" s="10">
        <v>826552</v>
      </c>
      <c r="E26" s="10">
        <v>763023</v>
      </c>
      <c r="F26" s="10">
        <v>626551</v>
      </c>
      <c r="G26" s="10">
        <v>715832</v>
      </c>
      <c r="H26" s="10">
        <v>544542</v>
      </c>
      <c r="I26" s="10">
        <v>388140</v>
      </c>
      <c r="J26" s="10">
        <v>499385</v>
      </c>
      <c r="K26" s="10">
        <v>575877</v>
      </c>
      <c r="L26" s="10">
        <v>629317</v>
      </c>
      <c r="M26" s="10">
        <v>671335</v>
      </c>
      <c r="N26" s="10">
        <v>0</v>
      </c>
      <c r="O26" s="1">
        <f>SUM(C26:N26)</f>
        <v>6567926</v>
      </c>
      <c r="P26" s="6">
        <v>7579154</v>
      </c>
      <c r="Q26" s="4">
        <f>+O26-P26</f>
        <v>-1011228</v>
      </c>
      <c r="R26" s="14"/>
      <c r="S26" s="1">
        <f>AVERAGE(C26:M26)</f>
        <v>597084.18181818177</v>
      </c>
      <c r="T26" s="1">
        <f>SUM(C26:M26,S26)</f>
        <v>7165010.1818181816</v>
      </c>
      <c r="U26" s="1">
        <f>T26-P26</f>
        <v>-414143.81818181835</v>
      </c>
    </row>
    <row r="27" spans="2:21">
      <c r="B27" t="s">
        <v>87</v>
      </c>
      <c r="C27" s="10">
        <v>56325</v>
      </c>
      <c r="D27" s="10">
        <v>45469</v>
      </c>
      <c r="E27" s="10">
        <v>53536</v>
      </c>
      <c r="F27" s="10">
        <v>51594</v>
      </c>
      <c r="G27" s="10">
        <v>50184</v>
      </c>
      <c r="H27" s="10">
        <v>68328</v>
      </c>
      <c r="I27" s="10">
        <v>62102</v>
      </c>
      <c r="J27" s="10">
        <v>63803</v>
      </c>
      <c r="K27" s="10">
        <v>59871</v>
      </c>
      <c r="L27" s="10">
        <v>69558</v>
      </c>
      <c r="M27" s="10">
        <v>70111</v>
      </c>
      <c r="N27" s="10">
        <v>0</v>
      </c>
      <c r="O27" s="1">
        <f>SUM(C27:N27)</f>
        <v>650881</v>
      </c>
      <c r="P27" s="6">
        <v>1100094</v>
      </c>
      <c r="Q27" s="4">
        <f>+O27-P27</f>
        <v>-449213</v>
      </c>
      <c r="S27" s="1">
        <f>AVERAGE(C27:M27)</f>
        <v>59171</v>
      </c>
      <c r="T27" s="1">
        <f>SUM(C27:M27,S27)</f>
        <v>710052</v>
      </c>
      <c r="U27" s="1">
        <f>T27-P27</f>
        <v>-390042</v>
      </c>
    </row>
    <row r="28" spans="2:21">
      <c r="B28" s="9" t="s">
        <v>88</v>
      </c>
      <c r="C28" s="10">
        <v>383017</v>
      </c>
      <c r="D28" s="10">
        <v>399444</v>
      </c>
      <c r="E28" s="10">
        <v>402695</v>
      </c>
      <c r="F28" s="10">
        <v>388758</v>
      </c>
      <c r="G28" s="10">
        <v>379613</v>
      </c>
      <c r="H28" s="10">
        <v>344530</v>
      </c>
      <c r="I28" s="10">
        <v>303467</v>
      </c>
      <c r="J28" s="10">
        <v>324381</v>
      </c>
      <c r="K28" s="10">
        <v>296781</v>
      </c>
      <c r="L28" s="10">
        <v>327183</v>
      </c>
      <c r="M28" s="10">
        <v>330478</v>
      </c>
      <c r="N28" s="10">
        <v>0</v>
      </c>
      <c r="O28" s="1">
        <f>SUM(C28:N28)</f>
        <v>3880347</v>
      </c>
      <c r="P28" s="6">
        <v>4030679</v>
      </c>
      <c r="Q28" s="4">
        <f>+O28-P28</f>
        <v>-150332</v>
      </c>
      <c r="R28" s="14"/>
      <c r="S28" s="1">
        <f>AVERAGE(C28:M28)</f>
        <v>352758.81818181818</v>
      </c>
      <c r="T28" s="1">
        <f>SUM(C28:M28,S28)</f>
        <v>4233105.8181818184</v>
      </c>
      <c r="U28" s="1">
        <f>T28-P28</f>
        <v>202426.81818181835</v>
      </c>
    </row>
    <row r="29" spans="2:21">
      <c r="B29" t="s">
        <v>89</v>
      </c>
      <c r="C29" s="10">
        <v>104820</v>
      </c>
      <c r="D29" s="10">
        <v>101805</v>
      </c>
      <c r="E29" s="10">
        <v>103530</v>
      </c>
      <c r="F29" s="10">
        <v>105255</v>
      </c>
      <c r="G29" s="10">
        <v>108036</v>
      </c>
      <c r="H29" s="10">
        <v>93346</v>
      </c>
      <c r="I29" s="10">
        <v>93689</v>
      </c>
      <c r="J29" s="10">
        <v>92237</v>
      </c>
      <c r="K29" s="10">
        <v>81728</v>
      </c>
      <c r="L29" s="10">
        <v>86417</v>
      </c>
      <c r="M29" s="10">
        <v>98304</v>
      </c>
      <c r="N29" s="10">
        <v>0</v>
      </c>
      <c r="O29" s="1">
        <f>SUM(C29:N29)</f>
        <v>1069167</v>
      </c>
      <c r="P29" s="6">
        <v>1209785</v>
      </c>
      <c r="Q29" s="4">
        <f>+O29-P29</f>
        <v>-140618</v>
      </c>
      <c r="R29" s="14"/>
      <c r="S29" s="1">
        <f>AVERAGE(C29:M29)</f>
        <v>97197</v>
      </c>
      <c r="T29" s="1">
        <f>SUM(C29:M29,S29)</f>
        <v>1166364</v>
      </c>
      <c r="U29" s="1">
        <f>T29-P29</f>
        <v>-43421</v>
      </c>
    </row>
    <row r="30" spans="2:21">
      <c r="B30" t="s">
        <v>90</v>
      </c>
      <c r="C30" s="10">
        <v>2130545</v>
      </c>
      <c r="D30" s="10">
        <v>2056092</v>
      </c>
      <c r="E30" s="10">
        <v>2284224</v>
      </c>
      <c r="F30" s="10">
        <v>2194376</v>
      </c>
      <c r="G30" s="10">
        <v>2252765</v>
      </c>
      <c r="H30" s="10">
        <v>1930884</v>
      </c>
      <c r="I30" s="10">
        <v>1705324</v>
      </c>
      <c r="J30" s="10">
        <v>1752586</v>
      </c>
      <c r="K30" s="10">
        <v>1771750</v>
      </c>
      <c r="L30" s="10">
        <v>1915368</v>
      </c>
      <c r="M30" s="10">
        <v>2080881</v>
      </c>
      <c r="N30" s="10">
        <v>0</v>
      </c>
      <c r="O30" s="1">
        <f>SUM(C30:N30)</f>
        <v>22074795</v>
      </c>
      <c r="P30" s="6">
        <v>24444297</v>
      </c>
      <c r="Q30" s="4">
        <f>+O30-P30</f>
        <v>-2369502</v>
      </c>
      <c r="R30" s="14"/>
      <c r="S30" s="1">
        <f>AVERAGE(C30:M30)</f>
        <v>2006799.5454545454</v>
      </c>
      <c r="T30" s="1">
        <f>SUM(C30:M30,S30)</f>
        <v>24081594.545454547</v>
      </c>
      <c r="U30" s="1">
        <f>T30-P30</f>
        <v>-362702.45454545319</v>
      </c>
    </row>
    <row r="31" spans="2:21">
      <c r="B31" t="s">
        <v>91</v>
      </c>
      <c r="C31" s="10">
        <v>187067</v>
      </c>
      <c r="D31" s="10">
        <v>163461</v>
      </c>
      <c r="E31" s="10">
        <v>177281</v>
      </c>
      <c r="F31" s="10">
        <v>185352</v>
      </c>
      <c r="G31" s="10">
        <v>180346</v>
      </c>
      <c r="H31" s="10">
        <v>147905</v>
      </c>
      <c r="I31" s="10">
        <v>158644</v>
      </c>
      <c r="J31" s="10">
        <v>177161</v>
      </c>
      <c r="K31" s="10">
        <v>152703</v>
      </c>
      <c r="L31" s="10">
        <v>155611</v>
      </c>
      <c r="M31" s="10">
        <v>155373</v>
      </c>
      <c r="N31" s="10">
        <v>0</v>
      </c>
      <c r="O31" s="1">
        <f>SUM(C31:N31)</f>
        <v>1840904</v>
      </c>
      <c r="P31" s="6">
        <v>3510999</v>
      </c>
      <c r="Q31" s="4">
        <f>+O31-P31</f>
        <v>-1670095</v>
      </c>
      <c r="S31" s="1">
        <f>AVERAGE(C31:M31)</f>
        <v>167354.90909090909</v>
      </c>
      <c r="T31" s="1">
        <f>SUM(C31:M31,S31)</f>
        <v>2008258.9090909092</v>
      </c>
      <c r="U31" s="1">
        <f>T31-P31</f>
        <v>-1502740.0909090908</v>
      </c>
    </row>
    <row r="32" spans="2:21">
      <c r="B32" t="s">
        <v>92</v>
      </c>
      <c r="C32" s="10">
        <v>1524638</v>
      </c>
      <c r="D32" s="10">
        <v>1484046</v>
      </c>
      <c r="E32" s="10">
        <v>1704933</v>
      </c>
      <c r="F32" s="10">
        <v>1684427</v>
      </c>
      <c r="G32" s="10">
        <v>1579694</v>
      </c>
      <c r="H32" s="10">
        <v>1466985</v>
      </c>
      <c r="I32" s="10">
        <v>1319907</v>
      </c>
      <c r="J32" s="10">
        <v>1407075</v>
      </c>
      <c r="K32" s="10">
        <v>1382617</v>
      </c>
      <c r="L32" s="10">
        <v>1457410</v>
      </c>
      <c r="M32" s="10">
        <v>1556337</v>
      </c>
      <c r="N32" s="10">
        <v>0</v>
      </c>
      <c r="O32" s="1">
        <f>SUM(C32:N32)</f>
        <v>16568069</v>
      </c>
      <c r="P32" s="6">
        <v>19597079</v>
      </c>
      <c r="Q32" s="4">
        <f>+O32-P32</f>
        <v>-3029010</v>
      </c>
      <c r="R32" s="14"/>
      <c r="S32" s="1">
        <f>AVERAGE(C32:M32)</f>
        <v>1506188.0909090908</v>
      </c>
      <c r="T32" s="1">
        <f>SUM(C32:M32,S32)</f>
        <v>18074257.09090909</v>
      </c>
      <c r="U32" s="1">
        <f>T32-P32</f>
        <v>-1522821.9090909101</v>
      </c>
    </row>
    <row r="33" spans="2:21">
      <c r="B33" t="s">
        <v>93</v>
      </c>
      <c r="C33" s="10">
        <v>2115710</v>
      </c>
      <c r="D33" s="10">
        <v>2178525</v>
      </c>
      <c r="E33" s="10">
        <v>2135656</v>
      </c>
      <c r="F33" s="10">
        <v>2077824</v>
      </c>
      <c r="G33" s="10">
        <v>2185305</v>
      </c>
      <c r="H33" s="10">
        <v>2038511</v>
      </c>
      <c r="I33" s="10">
        <v>1910657</v>
      </c>
      <c r="J33" s="10">
        <v>1867711</v>
      </c>
      <c r="K33" s="10">
        <v>1834923</v>
      </c>
      <c r="L33" s="10">
        <v>2112517</v>
      </c>
      <c r="M33" s="10">
        <v>2051088</v>
      </c>
      <c r="N33" s="10">
        <v>0</v>
      </c>
      <c r="O33" s="1">
        <f>SUM(C33:N33)</f>
        <v>22508427</v>
      </c>
      <c r="P33" s="6">
        <v>27450313</v>
      </c>
      <c r="Q33" s="4">
        <f>+O33-P33</f>
        <v>-4941886</v>
      </c>
      <c r="S33" s="1">
        <f>AVERAGE(C33:M33)</f>
        <v>2046220.6363636365</v>
      </c>
      <c r="T33" s="1">
        <f>SUM(C33:M33,S33)</f>
        <v>24554647.636363637</v>
      </c>
      <c r="U33" s="1">
        <f>T33-P33</f>
        <v>-2895665.3636363633</v>
      </c>
    </row>
    <row r="34" spans="2:21">
      <c r="B34" t="s">
        <v>94</v>
      </c>
      <c r="C34" s="10">
        <v>291564</v>
      </c>
      <c r="D34" s="10">
        <v>275989</v>
      </c>
      <c r="E34" s="10">
        <v>323137</v>
      </c>
      <c r="F34" s="10">
        <v>244770</v>
      </c>
      <c r="G34" s="10">
        <v>298745</v>
      </c>
      <c r="H34" s="10">
        <v>264601</v>
      </c>
      <c r="I34" s="10">
        <v>227914</v>
      </c>
      <c r="J34" s="10">
        <v>218369</v>
      </c>
      <c r="K34" s="10">
        <v>217816</v>
      </c>
      <c r="L34" s="10">
        <v>234061</v>
      </c>
      <c r="M34" s="10">
        <v>233117</v>
      </c>
      <c r="N34" s="10">
        <v>0</v>
      </c>
      <c r="O34" s="1">
        <f>SUM(C34:N34)</f>
        <v>2830083</v>
      </c>
      <c r="P34" s="6">
        <v>7277301</v>
      </c>
      <c r="Q34" s="4">
        <f>+O34-P34</f>
        <v>-4447218</v>
      </c>
      <c r="R34" s="14"/>
      <c r="S34" s="1">
        <f>AVERAGE(C34:M34)</f>
        <v>257280.27272727274</v>
      </c>
      <c r="T34" s="1">
        <f>SUM(C34:M34,S34)</f>
        <v>3087363.2727272729</v>
      </c>
      <c r="U34" s="1">
        <f>T34-P34</f>
        <v>-4189937.7272727271</v>
      </c>
    </row>
    <row r="35" spans="2:21">
      <c r="B35" t="s">
        <v>95</v>
      </c>
      <c r="C35" s="10">
        <v>334874</v>
      </c>
      <c r="D35" s="10">
        <v>291546</v>
      </c>
      <c r="E35" s="10">
        <v>358275</v>
      </c>
      <c r="F35" s="10">
        <v>284293</v>
      </c>
      <c r="G35" s="10">
        <v>300239</v>
      </c>
      <c r="H35" s="10">
        <v>287787</v>
      </c>
      <c r="I35" s="10">
        <v>260808</v>
      </c>
      <c r="J35" s="10">
        <v>255275</v>
      </c>
      <c r="K35" s="10">
        <v>281678</v>
      </c>
      <c r="L35" s="10">
        <v>291822</v>
      </c>
      <c r="M35" s="10">
        <v>327907</v>
      </c>
      <c r="N35" s="10">
        <v>0</v>
      </c>
      <c r="O35" s="1">
        <f>SUM(C35:N35)</f>
        <v>3274504</v>
      </c>
      <c r="P35" s="6">
        <v>3632027</v>
      </c>
      <c r="Q35" s="4">
        <f>+O35-P35</f>
        <v>-357523</v>
      </c>
      <c r="R35" s="14"/>
      <c r="S35" s="1">
        <f>AVERAGE(C35:M35)</f>
        <v>297682.18181818182</v>
      </c>
      <c r="T35" s="1">
        <f>SUM(C35:M35,S35)</f>
        <v>3572186.1818181816</v>
      </c>
      <c r="U35" s="1">
        <f>T35-P35</f>
        <v>-59840.818181818351</v>
      </c>
    </row>
    <row r="36" spans="2:21">
      <c r="B36" t="s">
        <v>96</v>
      </c>
      <c r="C36" s="10">
        <v>101491</v>
      </c>
      <c r="D36" s="10">
        <v>83629</v>
      </c>
      <c r="E36" s="10">
        <v>102744</v>
      </c>
      <c r="F36" s="10">
        <v>88185</v>
      </c>
      <c r="G36" s="10">
        <v>89988</v>
      </c>
      <c r="H36" s="10">
        <v>73656</v>
      </c>
      <c r="I36" s="10">
        <v>66878</v>
      </c>
      <c r="J36" s="10">
        <v>74525</v>
      </c>
      <c r="K36" s="10">
        <v>77592</v>
      </c>
      <c r="L36" s="10">
        <v>76939</v>
      </c>
      <c r="M36" s="10">
        <v>85588</v>
      </c>
      <c r="N36" s="10">
        <v>0</v>
      </c>
      <c r="O36" s="1">
        <f>SUM(C36:N36)</f>
        <v>921215</v>
      </c>
      <c r="P36" s="6">
        <v>1202297</v>
      </c>
      <c r="Q36" s="4">
        <f>+O36-P36</f>
        <v>-281082</v>
      </c>
      <c r="S36" s="1">
        <f>AVERAGE(C36:M36)</f>
        <v>83746.818181818177</v>
      </c>
      <c r="T36" s="1">
        <f>SUM(C36:M36,S36)</f>
        <v>1004961.8181818181</v>
      </c>
      <c r="U36" s="1">
        <f>T36-P36</f>
        <v>-197335.18181818188</v>
      </c>
    </row>
    <row r="37" spans="2:21">
      <c r="B37" t="s">
        <v>97</v>
      </c>
      <c r="C37" s="10">
        <v>150815</v>
      </c>
      <c r="D37" s="10">
        <v>146133</v>
      </c>
      <c r="E37" s="10">
        <v>155111</v>
      </c>
      <c r="F37" s="10">
        <v>160513</v>
      </c>
      <c r="G37" s="10">
        <v>157889</v>
      </c>
      <c r="H37" s="10">
        <v>134925</v>
      </c>
      <c r="I37" s="10">
        <v>121546</v>
      </c>
      <c r="J37" s="10">
        <v>139350</v>
      </c>
      <c r="K37" s="10">
        <v>156031</v>
      </c>
      <c r="L37" s="10">
        <v>139436</v>
      </c>
      <c r="M37" s="10">
        <v>149212</v>
      </c>
      <c r="N37" s="10">
        <v>0</v>
      </c>
      <c r="O37" s="1">
        <f>SUM(C37:N37)</f>
        <v>1610961</v>
      </c>
      <c r="P37" s="6">
        <v>2248585</v>
      </c>
      <c r="Q37" s="4">
        <f>+O37-P37</f>
        <v>-637624</v>
      </c>
      <c r="S37" s="1">
        <f>AVERAGE(C37:M37)</f>
        <v>146451</v>
      </c>
      <c r="T37" s="1">
        <f>SUM(C37:M37,S37)</f>
        <v>1757412</v>
      </c>
      <c r="U37" s="1">
        <f>T37-P37</f>
        <v>-491173</v>
      </c>
    </row>
    <row r="38" spans="2:21">
      <c r="B38" s="9" t="s">
        <v>98</v>
      </c>
      <c r="C38" s="10">
        <v>247033</v>
      </c>
      <c r="D38" s="10">
        <v>274983</v>
      </c>
      <c r="E38" s="10">
        <v>280774</v>
      </c>
      <c r="F38" s="10">
        <v>257729</v>
      </c>
      <c r="G38" s="10">
        <v>251294</v>
      </c>
      <c r="H38" s="10">
        <v>231359</v>
      </c>
      <c r="I38" s="10">
        <v>225147</v>
      </c>
      <c r="J38" s="10">
        <v>204950</v>
      </c>
      <c r="K38" s="10">
        <v>211003</v>
      </c>
      <c r="L38" s="10">
        <v>229707</v>
      </c>
      <c r="M38" s="10">
        <v>247146</v>
      </c>
      <c r="N38" s="10">
        <v>0</v>
      </c>
      <c r="O38" s="1">
        <f>SUM(C38:N38)</f>
        <v>2661125</v>
      </c>
      <c r="P38" s="6">
        <v>2877665</v>
      </c>
      <c r="Q38" s="4">
        <f>+O38-P38</f>
        <v>-216540</v>
      </c>
      <c r="R38" s="16"/>
      <c r="S38" s="1">
        <f>AVERAGE(C38:M38)</f>
        <v>241920.45454545456</v>
      </c>
      <c r="T38" s="1">
        <f>SUM(C38:M38,S38)</f>
        <v>2903045.4545454546</v>
      </c>
      <c r="U38" s="1">
        <f>T38-P38</f>
        <v>25380.454545454588</v>
      </c>
    </row>
    <row r="39" spans="2:21">
      <c r="B39" t="s">
        <v>99</v>
      </c>
      <c r="C39" s="10">
        <v>75605</v>
      </c>
      <c r="D39" s="10">
        <v>71836</v>
      </c>
      <c r="E39" s="10">
        <v>83087</v>
      </c>
      <c r="F39" s="10">
        <v>80492</v>
      </c>
      <c r="G39" s="10">
        <v>80057</v>
      </c>
      <c r="H39" s="10">
        <v>72667</v>
      </c>
      <c r="I39" s="10">
        <v>68951</v>
      </c>
      <c r="J39" s="10">
        <v>68601</v>
      </c>
      <c r="K39" s="10">
        <v>69376</v>
      </c>
      <c r="L39" s="10">
        <v>75397</v>
      </c>
      <c r="M39" s="10">
        <v>81144</v>
      </c>
      <c r="N39" s="10">
        <v>0</v>
      </c>
      <c r="O39" s="1">
        <f>SUM(C39:N39)</f>
        <v>827213</v>
      </c>
      <c r="P39" s="6">
        <v>1739136</v>
      </c>
      <c r="Q39" s="4">
        <f>+O39-P39</f>
        <v>-911923</v>
      </c>
      <c r="S39" s="1">
        <f>AVERAGE(C39:M39)</f>
        <v>75201.181818181823</v>
      </c>
      <c r="T39" s="1">
        <f>SUM(C39:M39,S39)</f>
        <v>902414.18181818188</v>
      </c>
      <c r="U39" s="1">
        <f>T39-P39</f>
        <v>-836721.81818181812</v>
      </c>
    </row>
    <row r="40" spans="2:21">
      <c r="B40" t="s">
        <v>100</v>
      </c>
      <c r="C40" s="10">
        <v>41683</v>
      </c>
      <c r="D40" s="10">
        <v>47510</v>
      </c>
      <c r="E40" s="10">
        <v>42821</v>
      </c>
      <c r="F40" s="10">
        <v>39419</v>
      </c>
      <c r="G40" s="10">
        <v>37155</v>
      </c>
      <c r="H40" s="10">
        <v>31173</v>
      </c>
      <c r="I40" s="10">
        <v>27238</v>
      </c>
      <c r="J40" s="10">
        <v>25921</v>
      </c>
      <c r="K40" s="10">
        <v>28899</v>
      </c>
      <c r="L40" s="10">
        <v>29658</v>
      </c>
      <c r="M40" s="10">
        <v>36281</v>
      </c>
      <c r="N40" s="10">
        <v>0</v>
      </c>
      <c r="O40" s="1">
        <f>SUM(C40:N40)</f>
        <v>387758</v>
      </c>
      <c r="P40" s="6">
        <v>470853</v>
      </c>
      <c r="Q40" s="4">
        <f>+O40-P40</f>
        <v>-83095</v>
      </c>
      <c r="S40" s="1">
        <f>AVERAGE(C40:M40)</f>
        <v>35250.727272727272</v>
      </c>
      <c r="T40" s="1">
        <f>SUM(C40:M40,S40)</f>
        <v>423008.72727272729</v>
      </c>
      <c r="U40" s="1">
        <f>T40-P40</f>
        <v>-47844.272727272706</v>
      </c>
    </row>
    <row r="41" spans="2:21">
      <c r="B41" t="s">
        <v>101</v>
      </c>
      <c r="C41" s="10">
        <v>201147</v>
      </c>
      <c r="D41" s="10">
        <v>192348</v>
      </c>
      <c r="E41" s="10">
        <v>223248</v>
      </c>
      <c r="F41" s="10">
        <v>221001</v>
      </c>
      <c r="G41" s="10">
        <v>205132</v>
      </c>
      <c r="H41" s="10">
        <v>185517</v>
      </c>
      <c r="I41" s="10">
        <v>153824</v>
      </c>
      <c r="J41" s="10">
        <v>226157</v>
      </c>
      <c r="K41" s="10">
        <v>168221</v>
      </c>
      <c r="L41" s="10">
        <v>170673</v>
      </c>
      <c r="M41" s="10">
        <v>195893</v>
      </c>
      <c r="N41" s="10">
        <v>0</v>
      </c>
      <c r="O41" s="1">
        <f>SUM(C41:N41)</f>
        <v>2143161</v>
      </c>
      <c r="P41" s="6">
        <v>3143967</v>
      </c>
      <c r="Q41" s="4">
        <f>+O41-P41</f>
        <v>-1000806</v>
      </c>
      <c r="S41" s="1">
        <f>AVERAGE(C41:M41)</f>
        <v>194832.81818181818</v>
      </c>
      <c r="T41" s="1">
        <f>SUM(C41:M41,S41)</f>
        <v>2337993.8181818184</v>
      </c>
      <c r="U41" s="1">
        <f>T41-P41</f>
        <v>-805973.18181818165</v>
      </c>
    </row>
    <row r="42" spans="2:21">
      <c r="B42" t="s">
        <v>102</v>
      </c>
      <c r="C42" s="10">
        <v>112383</v>
      </c>
      <c r="D42" s="10">
        <v>118191</v>
      </c>
      <c r="E42" s="10">
        <v>101115</v>
      </c>
      <c r="F42" s="10">
        <v>90946</v>
      </c>
      <c r="G42" s="10">
        <v>89464</v>
      </c>
      <c r="H42" s="10">
        <v>79951</v>
      </c>
      <c r="I42" s="10">
        <v>93497</v>
      </c>
      <c r="J42" s="10">
        <v>83588</v>
      </c>
      <c r="K42" s="10">
        <v>80345</v>
      </c>
      <c r="L42" s="10">
        <v>103727</v>
      </c>
      <c r="M42" s="10">
        <v>90555</v>
      </c>
      <c r="N42" s="10">
        <v>0</v>
      </c>
      <c r="O42" s="1">
        <f>SUM(C42:N42)</f>
        <v>1043762</v>
      </c>
      <c r="P42" s="6">
        <v>1614442</v>
      </c>
      <c r="Q42" s="4">
        <f>+O42-P42</f>
        <v>-570680</v>
      </c>
      <c r="S42" s="1">
        <f>AVERAGE(C42:M42)</f>
        <v>94887.454545454544</v>
      </c>
      <c r="T42" s="1">
        <f>SUM(C42:M42,S42)</f>
        <v>1138649.4545454546</v>
      </c>
      <c r="U42" s="1">
        <f>T42-P42</f>
        <v>-475792.54545454541</v>
      </c>
    </row>
    <row r="43" spans="2:21">
      <c r="B43" t="s">
        <v>103</v>
      </c>
      <c r="C43" s="10">
        <v>243692</v>
      </c>
      <c r="D43" s="10">
        <v>266911</v>
      </c>
      <c r="E43" s="10">
        <v>322100</v>
      </c>
      <c r="F43" s="10">
        <v>290855</v>
      </c>
      <c r="G43" s="10">
        <v>291751</v>
      </c>
      <c r="H43" s="10">
        <v>261608</v>
      </c>
      <c r="I43" s="10">
        <v>232065</v>
      </c>
      <c r="J43" s="10">
        <v>256083</v>
      </c>
      <c r="K43" s="10">
        <v>248547</v>
      </c>
      <c r="L43" s="10">
        <v>243509</v>
      </c>
      <c r="M43" s="10">
        <v>278674</v>
      </c>
      <c r="N43" s="10">
        <v>0</v>
      </c>
      <c r="O43" s="1">
        <f>SUM(C43:N43)</f>
        <v>2935795</v>
      </c>
      <c r="P43" s="6">
        <v>3705780</v>
      </c>
      <c r="Q43" s="4">
        <f>+O43-P43</f>
        <v>-769985</v>
      </c>
      <c r="S43" s="1">
        <f>AVERAGE(C43:M43)</f>
        <v>266890.45454545453</v>
      </c>
      <c r="T43" s="1">
        <f>SUM(C43:M43,S43)</f>
        <v>3202685.4545454546</v>
      </c>
      <c r="U43" s="1">
        <f>T43-P43</f>
        <v>-503094.54545454541</v>
      </c>
    </row>
    <row r="44" spans="2:21">
      <c r="B44" t="s">
        <v>104</v>
      </c>
      <c r="C44" s="10">
        <v>130544</v>
      </c>
      <c r="D44" s="10">
        <v>120082</v>
      </c>
      <c r="E44" s="10">
        <v>139051</v>
      </c>
      <c r="F44" s="10">
        <v>128651</v>
      </c>
      <c r="G44" s="10">
        <v>126046</v>
      </c>
      <c r="H44" s="10">
        <v>118997</v>
      </c>
      <c r="I44" s="10">
        <v>107838</v>
      </c>
      <c r="J44" s="10">
        <v>118011</v>
      </c>
      <c r="K44" s="10">
        <v>109431</v>
      </c>
      <c r="L44" s="10">
        <v>104010</v>
      </c>
      <c r="M44" s="10">
        <v>123256</v>
      </c>
      <c r="N44" s="10">
        <v>0</v>
      </c>
      <c r="O44" s="1">
        <f>SUM(C44:N44)</f>
        <v>1325917</v>
      </c>
      <c r="P44" s="6">
        <v>1616750</v>
      </c>
      <c r="Q44" s="4">
        <f>+O44-P44</f>
        <v>-290833</v>
      </c>
      <c r="S44" s="1">
        <f>AVERAGE(C44:M44)</f>
        <v>120537.90909090909</v>
      </c>
      <c r="T44" s="1">
        <f>SUM(C44:M44,S44)</f>
        <v>1446454.9090909092</v>
      </c>
      <c r="U44" s="1">
        <f>T44-P44</f>
        <v>-170295.09090909082</v>
      </c>
    </row>
    <row r="45" spans="2:21">
      <c r="B45" t="s">
        <v>105</v>
      </c>
      <c r="C45" s="10">
        <v>184952</v>
      </c>
      <c r="D45" s="10">
        <v>176126</v>
      </c>
      <c r="E45" s="10">
        <v>230756</v>
      </c>
      <c r="F45" s="10">
        <v>191262</v>
      </c>
      <c r="G45" s="10">
        <v>198304</v>
      </c>
      <c r="H45" s="10">
        <v>185822</v>
      </c>
      <c r="I45" s="10">
        <v>177809</v>
      </c>
      <c r="J45" s="10">
        <v>169229</v>
      </c>
      <c r="K45" s="10">
        <v>177888</v>
      </c>
      <c r="L45" s="10">
        <v>169690</v>
      </c>
      <c r="M45" s="10">
        <v>187312</v>
      </c>
      <c r="N45" s="10">
        <v>0</v>
      </c>
      <c r="O45" s="1">
        <f>SUM(C45:N45)</f>
        <v>2049150</v>
      </c>
      <c r="P45" s="6">
        <v>2724483</v>
      </c>
      <c r="Q45" s="4">
        <f>+O45-P45</f>
        <v>-675333</v>
      </c>
      <c r="R45" s="14"/>
      <c r="S45" s="1">
        <f>AVERAGE(C45:M45)</f>
        <v>186286.36363636365</v>
      </c>
      <c r="T45" s="1">
        <f>SUM(C45:M45,S45)</f>
        <v>2235436.3636363638</v>
      </c>
      <c r="U45" s="1">
        <f>T45-P45</f>
        <v>-489046.63636363624</v>
      </c>
    </row>
    <row r="46" spans="2:21">
      <c r="B46" t="s">
        <v>106</v>
      </c>
      <c r="C46" s="10">
        <v>88343</v>
      </c>
      <c r="D46" s="10">
        <v>88672</v>
      </c>
      <c r="E46" s="10">
        <v>93151</v>
      </c>
      <c r="F46" s="10">
        <v>90083</v>
      </c>
      <c r="G46" s="10">
        <v>95912</v>
      </c>
      <c r="H46" s="10">
        <v>75063</v>
      </c>
      <c r="I46" s="10">
        <v>72405</v>
      </c>
      <c r="J46" s="10">
        <v>94380</v>
      </c>
      <c r="K46" s="10">
        <v>126103</v>
      </c>
      <c r="L46" s="10">
        <v>128295</v>
      </c>
      <c r="M46" s="10">
        <v>143828</v>
      </c>
      <c r="N46" s="10">
        <v>0</v>
      </c>
      <c r="O46" s="1">
        <f>SUM(C46:N46)</f>
        <v>1096235</v>
      </c>
      <c r="P46" s="6">
        <v>1834798</v>
      </c>
      <c r="Q46" s="4">
        <f>+O46-P46</f>
        <v>-738563</v>
      </c>
      <c r="S46" s="1">
        <f>AVERAGE(C46:M46)</f>
        <v>99657.727272727279</v>
      </c>
      <c r="T46" s="1">
        <f>SUM(C46:M46,S46)</f>
        <v>1195892.7272727273</v>
      </c>
      <c r="U46" s="1">
        <f>T46-P46</f>
        <v>-638905.27272727271</v>
      </c>
    </row>
    <row r="47" spans="2:21">
      <c r="B47" t="s">
        <v>107</v>
      </c>
      <c r="C47" s="10">
        <v>388916</v>
      </c>
      <c r="D47" s="10">
        <v>417729</v>
      </c>
      <c r="E47" s="10">
        <v>436059</v>
      </c>
      <c r="F47" s="10">
        <v>392325</v>
      </c>
      <c r="G47" s="10">
        <v>390154</v>
      </c>
      <c r="H47" s="10">
        <v>314197</v>
      </c>
      <c r="I47" s="10">
        <v>304530</v>
      </c>
      <c r="J47" s="10">
        <v>310649</v>
      </c>
      <c r="K47" s="10">
        <v>350031</v>
      </c>
      <c r="L47" s="10">
        <v>392590</v>
      </c>
      <c r="M47" s="10">
        <v>411545</v>
      </c>
      <c r="N47" s="10">
        <v>0</v>
      </c>
      <c r="O47" s="1">
        <f>SUM(C47:N47)</f>
        <v>4108725</v>
      </c>
      <c r="P47" s="6">
        <v>8569132</v>
      </c>
      <c r="Q47" s="4">
        <f>+O47-P47</f>
        <v>-4460407</v>
      </c>
      <c r="S47" s="1">
        <f>AVERAGE(C47:M47)</f>
        <v>373520.45454545453</v>
      </c>
      <c r="T47" s="1">
        <f>SUM(C47:M47,S47)</f>
        <v>4482245.4545454541</v>
      </c>
      <c r="U47" s="1">
        <f>T47-P47</f>
        <v>-4086886.5454545459</v>
      </c>
    </row>
    <row r="48" spans="2:21">
      <c r="B48" t="s">
        <v>108</v>
      </c>
      <c r="C48" s="10">
        <v>149913</v>
      </c>
      <c r="D48" s="10">
        <v>144410</v>
      </c>
      <c r="E48" s="10">
        <v>190879</v>
      </c>
      <c r="F48" s="10">
        <v>167275</v>
      </c>
      <c r="G48" s="10">
        <v>174770</v>
      </c>
      <c r="H48" s="10">
        <v>151129</v>
      </c>
      <c r="I48" s="10">
        <v>133748</v>
      </c>
      <c r="J48" s="10">
        <v>139818</v>
      </c>
      <c r="K48" s="10">
        <v>144992</v>
      </c>
      <c r="L48" s="10">
        <v>137542</v>
      </c>
      <c r="M48" s="10">
        <v>161575</v>
      </c>
      <c r="N48" s="10">
        <v>0</v>
      </c>
      <c r="O48" s="1">
        <f>SUM(C48:N48)</f>
        <v>1696051</v>
      </c>
      <c r="P48" s="6">
        <v>2169495</v>
      </c>
      <c r="Q48" s="4">
        <f>+O48-P48</f>
        <v>-473444</v>
      </c>
      <c r="R48" s="4"/>
      <c r="S48" s="1">
        <f>AVERAGE(C48:M48)</f>
        <v>154186.45454545456</v>
      </c>
      <c r="T48" s="1">
        <f>SUM(C48:M48,S48)</f>
        <v>1850237.4545454546</v>
      </c>
      <c r="U48" s="1">
        <f>T48-P48</f>
        <v>-319257.54545454541</v>
      </c>
    </row>
    <row r="49" spans="2:21">
      <c r="B49" t="s">
        <v>109</v>
      </c>
      <c r="C49" s="10">
        <v>120622</v>
      </c>
      <c r="D49" s="10">
        <v>107479</v>
      </c>
      <c r="E49" s="10">
        <v>120236</v>
      </c>
      <c r="F49" s="10">
        <v>108557</v>
      </c>
      <c r="G49" s="10">
        <v>125733</v>
      </c>
      <c r="H49" s="10">
        <v>107089</v>
      </c>
      <c r="I49" s="10">
        <v>105613</v>
      </c>
      <c r="J49" s="10">
        <v>107613</v>
      </c>
      <c r="K49" s="10">
        <v>102385</v>
      </c>
      <c r="L49" s="10">
        <v>116813</v>
      </c>
      <c r="M49" s="10">
        <v>129882</v>
      </c>
      <c r="N49" s="10">
        <v>0</v>
      </c>
      <c r="O49" s="1">
        <f>SUM(C49:N49)</f>
        <v>1252022</v>
      </c>
      <c r="P49" s="6">
        <v>2205351</v>
      </c>
      <c r="Q49" s="4">
        <f>+O49-P49</f>
        <v>-953329</v>
      </c>
      <c r="R49" s="14"/>
      <c r="S49" s="1">
        <f>AVERAGE(C49:M49)</f>
        <v>113820.18181818182</v>
      </c>
      <c r="T49" s="1">
        <f>SUM(C49:M49,S49)</f>
        <v>1365842.1818181819</v>
      </c>
      <c r="U49" s="1">
        <f>T49-P49</f>
        <v>-839508.81818181812</v>
      </c>
    </row>
    <row r="50" spans="2:21">
      <c r="B50" t="s">
        <v>110</v>
      </c>
      <c r="C50" s="10">
        <v>481773</v>
      </c>
      <c r="D50" s="10">
        <v>452962</v>
      </c>
      <c r="E50" s="10">
        <v>522364</v>
      </c>
      <c r="F50" s="10">
        <v>431990</v>
      </c>
      <c r="G50" s="10">
        <v>372563</v>
      </c>
      <c r="H50" s="10">
        <v>329358</v>
      </c>
      <c r="I50" s="10">
        <v>260879</v>
      </c>
      <c r="J50" s="10">
        <v>366009</v>
      </c>
      <c r="K50" s="10">
        <v>373626</v>
      </c>
      <c r="L50" s="10">
        <v>337811</v>
      </c>
      <c r="M50" s="10">
        <v>405287</v>
      </c>
      <c r="N50" s="10">
        <v>0</v>
      </c>
      <c r="O50" s="1">
        <f>SUM(C50:N50)</f>
        <v>4334622</v>
      </c>
      <c r="P50" s="6">
        <v>5109499</v>
      </c>
      <c r="Q50" s="4">
        <f>+O50-P50</f>
        <v>-774877</v>
      </c>
      <c r="S50" s="1">
        <f>AVERAGE(C50:M50)</f>
        <v>394056.54545454547</v>
      </c>
      <c r="T50" s="1">
        <f>SUM(C50:M50,S50)</f>
        <v>4728678.5454545459</v>
      </c>
      <c r="U50" s="1">
        <f>T50-P50</f>
        <v>-380820.45454545412</v>
      </c>
    </row>
    <row r="51" spans="2:21">
      <c r="B51" t="s">
        <v>111</v>
      </c>
      <c r="C51" s="10">
        <v>116551</v>
      </c>
      <c r="D51" s="10">
        <v>106333</v>
      </c>
      <c r="E51" s="10">
        <v>127460</v>
      </c>
      <c r="F51" s="10">
        <v>120056</v>
      </c>
      <c r="G51" s="10">
        <v>108413</v>
      </c>
      <c r="H51" s="10">
        <v>95555</v>
      </c>
      <c r="I51" s="10">
        <v>88874</v>
      </c>
      <c r="J51" s="10">
        <v>104183</v>
      </c>
      <c r="K51" s="10">
        <v>98796</v>
      </c>
      <c r="L51" s="10">
        <v>107006</v>
      </c>
      <c r="M51" s="10">
        <v>133948</v>
      </c>
      <c r="N51" s="10">
        <v>0</v>
      </c>
      <c r="O51" s="1">
        <f>SUM(C51:N51)</f>
        <v>1207175</v>
      </c>
      <c r="P51" s="6">
        <v>1503100</v>
      </c>
      <c r="Q51" s="4">
        <f>+O51-P51</f>
        <v>-295925</v>
      </c>
      <c r="S51" s="1">
        <f>AVERAGE(C51:M51)</f>
        <v>109743.18181818182</v>
      </c>
      <c r="T51" s="1">
        <f>SUM(C51:M51,S51)</f>
        <v>1316918.1818181819</v>
      </c>
      <c r="U51" s="1">
        <f>T51-P51</f>
        <v>-186181.81818181812</v>
      </c>
    </row>
    <row r="52" spans="2:21">
      <c r="B52" t="s">
        <v>112</v>
      </c>
      <c r="C52" s="10">
        <v>89946</v>
      </c>
      <c r="D52" s="10">
        <v>76974</v>
      </c>
      <c r="E52" s="10">
        <v>83548</v>
      </c>
      <c r="F52" s="10">
        <v>79205</v>
      </c>
      <c r="G52" s="10">
        <v>79617</v>
      </c>
      <c r="H52" s="10">
        <v>91180</v>
      </c>
      <c r="I52" s="10">
        <v>68986</v>
      </c>
      <c r="J52" s="10">
        <v>71201</v>
      </c>
      <c r="K52" s="10">
        <v>66530</v>
      </c>
      <c r="L52" s="10">
        <v>68016</v>
      </c>
      <c r="M52" s="10">
        <v>74208</v>
      </c>
      <c r="N52" s="10">
        <v>0</v>
      </c>
      <c r="O52" s="1">
        <f>SUM(C52:N52)</f>
        <v>849411</v>
      </c>
      <c r="P52" s="6">
        <v>1285422</v>
      </c>
      <c r="Q52" s="4">
        <f>+O52-P52</f>
        <v>-436011</v>
      </c>
      <c r="S52" s="1">
        <f>AVERAGE(C52:M52)</f>
        <v>77219.181818181823</v>
      </c>
      <c r="T52" s="1">
        <f>SUM(C52:M52,S52)</f>
        <v>926630.18181818188</v>
      </c>
      <c r="U52" s="1">
        <f>T52-P52</f>
        <v>-358791.81818181812</v>
      </c>
    </row>
    <row r="53" spans="2:21">
      <c r="B53" t="s">
        <v>113</v>
      </c>
      <c r="C53" s="10">
        <v>150280</v>
      </c>
      <c r="D53" s="10">
        <v>114060</v>
      </c>
      <c r="E53" s="10">
        <v>164485</v>
      </c>
      <c r="F53" s="10">
        <v>133970</v>
      </c>
      <c r="G53" s="10">
        <v>131541</v>
      </c>
      <c r="H53" s="10">
        <v>196719</v>
      </c>
      <c r="I53" s="10">
        <v>97758</v>
      </c>
      <c r="J53" s="10">
        <v>108197</v>
      </c>
      <c r="K53" s="10">
        <v>115626</v>
      </c>
      <c r="L53" s="10">
        <v>100629</v>
      </c>
      <c r="M53" s="10">
        <v>121742</v>
      </c>
      <c r="N53" s="10">
        <v>0</v>
      </c>
      <c r="O53" s="1">
        <f>SUM(C53:N53)</f>
        <v>1435007</v>
      </c>
      <c r="P53" s="6">
        <v>2141203</v>
      </c>
      <c r="Q53" s="4">
        <f>+O53-P53</f>
        <v>-706196</v>
      </c>
      <c r="S53" s="1">
        <f>AVERAGE(C53:M53)</f>
        <v>130455.18181818182</v>
      </c>
      <c r="T53" s="1">
        <f>SUM(C53:M53,S53)</f>
        <v>1565462.1818181819</v>
      </c>
      <c r="U53" s="1">
        <f>T53-P53</f>
        <v>-575740.81818181812</v>
      </c>
    </row>
    <row r="54" spans="2:21">
      <c r="B54" t="s">
        <v>114</v>
      </c>
      <c r="C54" s="10">
        <v>84323</v>
      </c>
      <c r="D54" s="10">
        <v>76214</v>
      </c>
      <c r="E54" s="10">
        <v>90473</v>
      </c>
      <c r="F54" s="10">
        <v>90296</v>
      </c>
      <c r="G54" s="10">
        <v>78251</v>
      </c>
      <c r="H54" s="10">
        <v>69221</v>
      </c>
      <c r="I54" s="10">
        <v>57332</v>
      </c>
      <c r="J54" s="10">
        <v>61483</v>
      </c>
      <c r="K54" s="10">
        <v>67200</v>
      </c>
      <c r="L54" s="10">
        <v>66822</v>
      </c>
      <c r="M54" s="10">
        <v>73178</v>
      </c>
      <c r="N54" s="10">
        <v>0</v>
      </c>
      <c r="O54" s="1">
        <f>SUM(C54:N54)</f>
        <v>814793</v>
      </c>
      <c r="P54" s="6">
        <v>1529721</v>
      </c>
      <c r="Q54" s="4">
        <f>+O54-P54</f>
        <v>-714928</v>
      </c>
      <c r="S54" s="1">
        <f>AVERAGE(C54:M54)</f>
        <v>74072.090909090912</v>
      </c>
      <c r="T54" s="1">
        <f>SUM(C54:M54,S54)</f>
        <v>888865.09090909094</v>
      </c>
      <c r="U54" s="1">
        <f>T54-P54</f>
        <v>-640855.90909090906</v>
      </c>
    </row>
    <row r="55" spans="2:21">
      <c r="B55" t="s">
        <v>115</v>
      </c>
      <c r="C55" s="10">
        <v>81890</v>
      </c>
      <c r="D55" s="10">
        <v>80425</v>
      </c>
      <c r="E55" s="10">
        <v>79539</v>
      </c>
      <c r="F55" s="10">
        <v>89529</v>
      </c>
      <c r="G55" s="10">
        <v>77818</v>
      </c>
      <c r="H55" s="10">
        <v>81640</v>
      </c>
      <c r="I55" s="10">
        <v>75128</v>
      </c>
      <c r="J55" s="10">
        <v>73045</v>
      </c>
      <c r="K55" s="10">
        <v>72070</v>
      </c>
      <c r="L55" s="10">
        <v>77631</v>
      </c>
      <c r="M55" s="10">
        <v>77214</v>
      </c>
      <c r="N55" s="10">
        <v>0</v>
      </c>
      <c r="O55" s="1">
        <f>SUM(C55:N55)</f>
        <v>865929</v>
      </c>
      <c r="P55" s="6">
        <v>1460181</v>
      </c>
      <c r="Q55" s="4">
        <f>+O55-P55</f>
        <v>-594252</v>
      </c>
      <c r="S55" s="1">
        <f>AVERAGE(C55:M55)</f>
        <v>78720.818181818177</v>
      </c>
      <c r="T55" s="1">
        <f>SUM(C55:M55,S55)</f>
        <v>944649.81818181812</v>
      </c>
      <c r="U55" s="1">
        <f>T55-P55</f>
        <v>-515531.18181818188</v>
      </c>
    </row>
    <row r="56" spans="2:21">
      <c r="B56" t="s">
        <v>116</v>
      </c>
      <c r="C56" s="10">
        <v>362175</v>
      </c>
      <c r="D56" s="10">
        <v>364736</v>
      </c>
      <c r="E56" s="10">
        <v>419675</v>
      </c>
      <c r="F56" s="10">
        <v>382835</v>
      </c>
      <c r="G56" s="10">
        <v>381108</v>
      </c>
      <c r="H56" s="10">
        <v>392991</v>
      </c>
      <c r="I56" s="10">
        <v>317023</v>
      </c>
      <c r="J56" s="10">
        <v>316546</v>
      </c>
      <c r="K56" s="10">
        <v>290053</v>
      </c>
      <c r="L56" s="10">
        <v>331243</v>
      </c>
      <c r="M56" s="10">
        <v>363204</v>
      </c>
      <c r="N56" s="10">
        <v>0</v>
      </c>
      <c r="O56" s="1">
        <f>SUM(C56:N56)</f>
        <v>3921589</v>
      </c>
      <c r="P56" s="6">
        <v>4527366</v>
      </c>
      <c r="Q56" s="4">
        <f>+O56-P56</f>
        <v>-605777</v>
      </c>
      <c r="S56" s="1">
        <f>AVERAGE(C56:M56)</f>
        <v>356508.09090909088</v>
      </c>
      <c r="T56" s="1">
        <f>SUM(C56:M56,S56)</f>
        <v>4278097.0909090908</v>
      </c>
      <c r="U56" s="1">
        <f>T56-P56</f>
        <v>-249268.90909090918</v>
      </c>
    </row>
    <row r="57" spans="2:21">
      <c r="B57" t="s">
        <v>117</v>
      </c>
      <c r="C57" s="10">
        <v>31178</v>
      </c>
      <c r="D57" s="10">
        <v>30585</v>
      </c>
      <c r="E57" s="10">
        <v>33806</v>
      </c>
      <c r="F57" s="10">
        <v>30095</v>
      </c>
      <c r="G57" s="10">
        <v>30526</v>
      </c>
      <c r="H57" s="10">
        <v>25714</v>
      </c>
      <c r="I57" s="10">
        <v>19271</v>
      </c>
      <c r="J57" s="10">
        <v>26691</v>
      </c>
      <c r="K57" s="10">
        <v>24053</v>
      </c>
      <c r="L57" s="10">
        <v>24194</v>
      </c>
      <c r="M57" s="10">
        <v>27843</v>
      </c>
      <c r="N57" s="10">
        <v>0</v>
      </c>
      <c r="O57" s="1">
        <f>SUM(C57:N57)</f>
        <v>303956</v>
      </c>
      <c r="P57" s="6">
        <v>470673</v>
      </c>
      <c r="Q57" s="4">
        <f>+O57-P57</f>
        <v>-166717</v>
      </c>
      <c r="S57" s="1">
        <f>AVERAGE(C57:M57)</f>
        <v>27632.363636363636</v>
      </c>
      <c r="T57" s="1">
        <f>SUM(C57:M57,S57)</f>
        <v>331588.36363636365</v>
      </c>
      <c r="U57" s="1">
        <f>T57-P57</f>
        <v>-139084.63636363635</v>
      </c>
    </row>
    <row r="58" spans="2:21">
      <c r="B58" t="s">
        <v>118</v>
      </c>
      <c r="C58" s="10">
        <v>136496</v>
      </c>
      <c r="D58" s="10">
        <v>144292</v>
      </c>
      <c r="E58" s="10">
        <v>140266</v>
      </c>
      <c r="F58" s="10">
        <v>160104</v>
      </c>
      <c r="G58" s="10">
        <v>160030</v>
      </c>
      <c r="H58" s="10">
        <v>140595</v>
      </c>
      <c r="I58" s="10">
        <v>125465</v>
      </c>
      <c r="J58" s="10">
        <v>113776</v>
      </c>
      <c r="K58" s="10">
        <v>144554</v>
      </c>
      <c r="L58" s="10">
        <v>144596</v>
      </c>
      <c r="M58" s="10">
        <v>171545</v>
      </c>
      <c r="N58" s="10">
        <v>0</v>
      </c>
      <c r="O58" s="1">
        <f>SUM(C58:N58)</f>
        <v>1581719</v>
      </c>
      <c r="P58" s="6">
        <v>2151681</v>
      </c>
      <c r="Q58" s="4">
        <f>+O58-P58</f>
        <v>-569962</v>
      </c>
      <c r="S58" s="1">
        <f>AVERAGE(C58:M58)</f>
        <v>143792.63636363635</v>
      </c>
      <c r="T58" s="1">
        <f>SUM(C58:M58,S58)</f>
        <v>1725511.6363636362</v>
      </c>
      <c r="U58" s="1">
        <f>T58-P58</f>
        <v>-426169.36363636376</v>
      </c>
    </row>
    <row r="59" spans="2:21">
      <c r="B59" t="s">
        <v>119</v>
      </c>
      <c r="C59" s="10">
        <v>44633</v>
      </c>
      <c r="D59" s="10">
        <v>41005</v>
      </c>
      <c r="E59" s="10">
        <v>43263</v>
      </c>
      <c r="F59" s="10">
        <v>40961</v>
      </c>
      <c r="G59" s="10">
        <v>87269</v>
      </c>
      <c r="H59" s="10">
        <v>80744</v>
      </c>
      <c r="I59" s="10">
        <v>97409</v>
      </c>
      <c r="J59" s="10">
        <v>104779</v>
      </c>
      <c r="K59" s="10">
        <v>79122</v>
      </c>
      <c r="L59" s="10">
        <v>121627</v>
      </c>
      <c r="M59" s="10">
        <v>171079</v>
      </c>
      <c r="N59" s="10">
        <v>0</v>
      </c>
      <c r="O59" s="1">
        <f>SUM(C59:N59)</f>
        <v>911891</v>
      </c>
      <c r="P59" s="6">
        <v>1345556</v>
      </c>
      <c r="Q59" s="4">
        <f>+O59-P59</f>
        <v>-433665</v>
      </c>
      <c r="S59" s="1">
        <f>AVERAGE(C59:M59)</f>
        <v>82899.181818181823</v>
      </c>
      <c r="T59" s="1">
        <f>SUM(C59:M59,S59)</f>
        <v>994790.18181818188</v>
      </c>
      <c r="U59" s="1">
        <f>T59-P59</f>
        <v>-350765.81818181812</v>
      </c>
    </row>
    <row r="60" spans="2:21">
      <c r="B60" t="s">
        <v>120</v>
      </c>
      <c r="C60" s="10">
        <v>132638</v>
      </c>
      <c r="D60" s="10">
        <v>126185</v>
      </c>
      <c r="E60" s="10">
        <v>150801</v>
      </c>
      <c r="F60" s="10">
        <v>104657</v>
      </c>
      <c r="G60" s="10">
        <v>109621</v>
      </c>
      <c r="H60" s="10">
        <v>96152</v>
      </c>
      <c r="I60" s="10">
        <v>91402</v>
      </c>
      <c r="J60" s="10">
        <v>92970</v>
      </c>
      <c r="K60" s="10">
        <v>90440</v>
      </c>
      <c r="L60" s="10">
        <v>152665</v>
      </c>
      <c r="M60" s="10">
        <v>94882</v>
      </c>
      <c r="N60" s="10">
        <v>0</v>
      </c>
      <c r="O60" s="1">
        <f>SUM(C60:N60)</f>
        <v>1242413</v>
      </c>
      <c r="P60" s="6">
        <v>1826870</v>
      </c>
      <c r="Q60" s="4">
        <f>+O60-P60</f>
        <v>-584457</v>
      </c>
      <c r="R60" s="14"/>
      <c r="S60" s="1">
        <f>AVERAGE(C60:M60)</f>
        <v>112946.63636363637</v>
      </c>
      <c r="T60" s="1">
        <f>SUM(C60:M60,S60)</f>
        <v>1355359.6363636365</v>
      </c>
      <c r="U60" s="1">
        <f>T60-P60</f>
        <v>-471510.36363636353</v>
      </c>
    </row>
    <row r="61" spans="2:21">
      <c r="B61" t="s">
        <v>121</v>
      </c>
      <c r="C61" s="10">
        <v>57657</v>
      </c>
      <c r="D61" s="10">
        <v>110722</v>
      </c>
      <c r="E61" s="10">
        <v>116826</v>
      </c>
      <c r="F61" s="10">
        <v>63161</v>
      </c>
      <c r="G61" s="10">
        <v>50527</v>
      </c>
      <c r="H61" s="10">
        <v>47476</v>
      </c>
      <c r="I61" s="10">
        <v>43799</v>
      </c>
      <c r="J61" s="10">
        <v>50427</v>
      </c>
      <c r="K61" s="10">
        <v>53647</v>
      </c>
      <c r="L61" s="10">
        <v>51340</v>
      </c>
      <c r="M61" s="10">
        <v>58006</v>
      </c>
      <c r="N61" s="10">
        <v>0</v>
      </c>
      <c r="O61" s="1">
        <f>SUM(C61:N61)</f>
        <v>703588</v>
      </c>
      <c r="P61" s="6">
        <v>1217736</v>
      </c>
      <c r="Q61" s="4">
        <f>+O61-P61</f>
        <v>-514148</v>
      </c>
      <c r="S61" s="1">
        <f>AVERAGE(C61:M61)</f>
        <v>63962.545454545456</v>
      </c>
      <c r="T61" s="1">
        <f>SUM(C61:M61,S61)</f>
        <v>767550.54545454541</v>
      </c>
      <c r="U61" s="1">
        <f>T61-P61</f>
        <v>-450185.45454545459</v>
      </c>
    </row>
    <row r="62" spans="2:21">
      <c r="B62" t="s">
        <v>122</v>
      </c>
      <c r="C62" s="10">
        <v>65696</v>
      </c>
      <c r="D62" s="10">
        <v>98669</v>
      </c>
      <c r="E62" s="10">
        <v>70723</v>
      </c>
      <c r="F62" s="10">
        <v>67236</v>
      </c>
      <c r="G62" s="10">
        <v>61677</v>
      </c>
      <c r="H62" s="10">
        <v>60186</v>
      </c>
      <c r="I62" s="10">
        <v>57895</v>
      </c>
      <c r="J62" s="10">
        <v>61023</v>
      </c>
      <c r="K62" s="10">
        <v>61584</v>
      </c>
      <c r="L62" s="10">
        <v>63502</v>
      </c>
      <c r="M62" s="10">
        <v>73816</v>
      </c>
      <c r="N62" s="10">
        <v>0</v>
      </c>
      <c r="O62" s="1">
        <f>SUM(C62:N62)</f>
        <v>742007</v>
      </c>
      <c r="P62" s="6">
        <v>1683276</v>
      </c>
      <c r="Q62" s="4">
        <f>+O62-P62</f>
        <v>-941269</v>
      </c>
      <c r="S62" s="1">
        <f>AVERAGE(C62:M62)</f>
        <v>67455.181818181823</v>
      </c>
      <c r="T62" s="1">
        <f>SUM(C62:M62,S62)</f>
        <v>809462.18181818188</v>
      </c>
      <c r="U62" s="1">
        <f>T62-P62</f>
        <v>-873813.81818181812</v>
      </c>
    </row>
    <row r="63" spans="2:21">
      <c r="B63" t="s">
        <v>123</v>
      </c>
      <c r="C63" s="10">
        <v>1229670</v>
      </c>
      <c r="D63" s="10">
        <v>1524399</v>
      </c>
      <c r="E63" s="10">
        <v>1217630</v>
      </c>
      <c r="F63" s="10">
        <v>1187410</v>
      </c>
      <c r="G63" s="10">
        <v>1232938</v>
      </c>
      <c r="H63" s="10">
        <v>1149508</v>
      </c>
      <c r="I63" s="10">
        <v>1185056</v>
      </c>
      <c r="J63" s="10">
        <v>1195174</v>
      </c>
      <c r="K63" s="10">
        <v>1121590</v>
      </c>
      <c r="L63" s="10">
        <v>1195588</v>
      </c>
      <c r="M63" s="10">
        <v>1177089</v>
      </c>
      <c r="N63" s="10">
        <v>0</v>
      </c>
      <c r="O63" s="1">
        <f>SUM(C63:N63)</f>
        <v>13416052</v>
      </c>
      <c r="P63" s="6">
        <v>16120417</v>
      </c>
      <c r="Q63" s="4">
        <f>+O63-P63</f>
        <v>-2704365</v>
      </c>
      <c r="S63" s="1">
        <f>AVERAGE(C63:M63)</f>
        <v>1219641.0909090908</v>
      </c>
      <c r="T63" s="1">
        <f>SUM(C63:M63,S63)</f>
        <v>14635693.09090909</v>
      </c>
      <c r="U63" s="1">
        <f>T63-P63</f>
        <v>-1484723.9090909101</v>
      </c>
    </row>
    <row r="64" spans="2:21">
      <c r="B64" t="s">
        <v>124</v>
      </c>
      <c r="C64" s="10">
        <v>119542</v>
      </c>
      <c r="D64" s="10">
        <v>135839</v>
      </c>
      <c r="E64" s="10">
        <v>132431</v>
      </c>
      <c r="F64" s="10">
        <v>111732</v>
      </c>
      <c r="G64" s="10">
        <v>125989</v>
      </c>
      <c r="H64" s="10">
        <v>115449</v>
      </c>
      <c r="I64" s="10">
        <v>118912</v>
      </c>
      <c r="J64" s="10">
        <v>113581</v>
      </c>
      <c r="K64" s="10">
        <v>100789</v>
      </c>
      <c r="L64" s="10">
        <v>112689</v>
      </c>
      <c r="M64" s="10">
        <v>125591</v>
      </c>
      <c r="N64" s="10">
        <v>0</v>
      </c>
      <c r="O64" s="1">
        <f>SUM(C64:N64)</f>
        <v>1312544</v>
      </c>
      <c r="P64" s="6">
        <v>2098118</v>
      </c>
      <c r="Q64" s="4">
        <f>+O64-P64</f>
        <v>-785574</v>
      </c>
      <c r="S64" s="1">
        <f>AVERAGE(C64:M64)</f>
        <v>119322.18181818182</v>
      </c>
      <c r="T64" s="1">
        <f>SUM(C64:M64,S64)</f>
        <v>1431866.1818181819</v>
      </c>
      <c r="U64" s="1">
        <f>T64-P64</f>
        <v>-666251.81818181812</v>
      </c>
    </row>
    <row r="65" spans="2:21">
      <c r="B65" t="s">
        <v>125</v>
      </c>
      <c r="C65" s="10">
        <v>100890</v>
      </c>
      <c r="D65" s="10">
        <v>117860</v>
      </c>
      <c r="E65" s="10">
        <v>123435</v>
      </c>
      <c r="F65" s="10">
        <v>102625</v>
      </c>
      <c r="G65" s="10">
        <v>106510</v>
      </c>
      <c r="H65" s="10">
        <v>87808</v>
      </c>
      <c r="I65" s="10">
        <v>92742</v>
      </c>
      <c r="J65" s="10">
        <v>84358</v>
      </c>
      <c r="K65" s="10">
        <v>82185</v>
      </c>
      <c r="L65" s="10">
        <v>91501</v>
      </c>
      <c r="M65" s="10">
        <v>93396</v>
      </c>
      <c r="N65" s="10">
        <v>0</v>
      </c>
      <c r="O65" s="1">
        <f>SUM(C65:N65)</f>
        <v>1083310</v>
      </c>
      <c r="P65" s="6">
        <v>1795518</v>
      </c>
      <c r="Q65" s="4">
        <f>+O65-P65</f>
        <v>-712208</v>
      </c>
      <c r="R65" s="14"/>
      <c r="S65" s="1">
        <f>AVERAGE(C65:M65)</f>
        <v>98482.727272727279</v>
      </c>
      <c r="T65" s="1">
        <f>SUM(C65:M65,S65)</f>
        <v>1181792.7272727273</v>
      </c>
      <c r="U65" s="1">
        <f>T65-P65</f>
        <v>-613725.27272727271</v>
      </c>
    </row>
    <row r="66" spans="2:21">
      <c r="B66" t="s">
        <v>126</v>
      </c>
      <c r="C66" s="10">
        <v>108950</v>
      </c>
      <c r="D66" s="10">
        <v>104802</v>
      </c>
      <c r="E66" s="10">
        <v>119964</v>
      </c>
      <c r="F66" s="10">
        <v>113286</v>
      </c>
      <c r="G66" s="10">
        <v>111867</v>
      </c>
      <c r="H66" s="10">
        <v>127266</v>
      </c>
      <c r="I66" s="10">
        <v>150657</v>
      </c>
      <c r="J66" s="10">
        <v>113396</v>
      </c>
      <c r="K66" s="10">
        <v>122630</v>
      </c>
      <c r="L66" s="10">
        <v>104494</v>
      </c>
      <c r="M66" s="10">
        <v>111702</v>
      </c>
      <c r="N66" s="10">
        <v>0</v>
      </c>
      <c r="O66" s="1">
        <f>SUM(C66:N66)</f>
        <v>1289014</v>
      </c>
      <c r="P66" s="6">
        <v>1456009</v>
      </c>
      <c r="Q66" s="4">
        <f>+O66-P66</f>
        <v>-166995</v>
      </c>
      <c r="R66" s="14"/>
      <c r="S66" s="1">
        <f>AVERAGE(C66:M66)</f>
        <v>117183.09090909091</v>
      </c>
      <c r="T66" s="1">
        <f>SUM(C66:M66,S66)</f>
        <v>1406197.0909090908</v>
      </c>
      <c r="U66" s="1">
        <f>T66-P66</f>
        <v>-49811.909090909176</v>
      </c>
    </row>
    <row r="67" spans="2:21">
      <c r="B67" t="s">
        <v>127</v>
      </c>
      <c r="C67" s="10">
        <v>129258</v>
      </c>
      <c r="D67" s="10">
        <v>76801</v>
      </c>
      <c r="E67" s="10">
        <v>95963</v>
      </c>
      <c r="F67" s="10">
        <v>92026</v>
      </c>
      <c r="G67" s="10">
        <v>90149</v>
      </c>
      <c r="H67" s="10">
        <v>82942</v>
      </c>
      <c r="I67" s="10">
        <v>82999</v>
      </c>
      <c r="J67" s="10">
        <v>82759</v>
      </c>
      <c r="K67" s="10">
        <v>84362</v>
      </c>
      <c r="L67" s="10">
        <v>84557</v>
      </c>
      <c r="M67" s="10">
        <v>91329</v>
      </c>
      <c r="N67" s="10">
        <v>0</v>
      </c>
      <c r="O67" s="1">
        <f>SUM(C67:N67)</f>
        <v>993145</v>
      </c>
      <c r="P67" s="6">
        <v>1505870</v>
      </c>
      <c r="Q67" s="4">
        <f>+O67-P67</f>
        <v>-512725</v>
      </c>
      <c r="S67" s="1">
        <f>AVERAGE(C67:M67)</f>
        <v>90285.909090909088</v>
      </c>
      <c r="T67" s="1">
        <f>SUM(C67:M67,S67)</f>
        <v>1083430.9090909092</v>
      </c>
      <c r="U67" s="1">
        <f>T67-P67</f>
        <v>-422439.09090909082</v>
      </c>
    </row>
    <row r="68" spans="2:21">
      <c r="B68" t="s">
        <v>128</v>
      </c>
      <c r="C68" s="10">
        <v>239980</v>
      </c>
      <c r="D68" s="10">
        <v>230389</v>
      </c>
      <c r="E68" s="10">
        <v>254674</v>
      </c>
      <c r="F68" s="10">
        <v>251737</v>
      </c>
      <c r="G68" s="10">
        <v>255962</v>
      </c>
      <c r="H68" s="10">
        <v>227652</v>
      </c>
      <c r="I68" s="10">
        <v>202016</v>
      </c>
      <c r="J68" s="10">
        <v>196404</v>
      </c>
      <c r="K68" s="10">
        <v>195709</v>
      </c>
      <c r="L68" s="10">
        <v>165185</v>
      </c>
      <c r="M68" s="10">
        <v>295275</v>
      </c>
      <c r="N68" s="10">
        <v>0</v>
      </c>
      <c r="O68" s="1">
        <f>SUM(C68:N68)</f>
        <v>2514983</v>
      </c>
      <c r="P68" s="6">
        <v>3169702</v>
      </c>
      <c r="Q68" s="4">
        <f>+O68-P68</f>
        <v>-654719</v>
      </c>
      <c r="S68" s="1">
        <f>AVERAGE(C68:M68)</f>
        <v>228634.81818181818</v>
      </c>
      <c r="T68" s="1">
        <f>SUM(C68:M68,S68)</f>
        <v>2743617.8181818184</v>
      </c>
      <c r="U68" s="1">
        <f>T68-P68</f>
        <v>-426084.18181818165</v>
      </c>
    </row>
    <row r="69" spans="2:21">
      <c r="B69" t="s">
        <v>129</v>
      </c>
      <c r="C69" s="10">
        <v>4415311</v>
      </c>
      <c r="D69" s="10">
        <v>4229261</v>
      </c>
      <c r="E69" s="10">
        <v>4767234</v>
      </c>
      <c r="F69" s="10">
        <v>4618603</v>
      </c>
      <c r="G69" s="10">
        <v>4495366</v>
      </c>
      <c r="H69" s="10">
        <v>4144634</v>
      </c>
      <c r="I69" s="10">
        <v>4099322</v>
      </c>
      <c r="J69" s="10">
        <v>3864262</v>
      </c>
      <c r="K69" s="10">
        <v>3872713</v>
      </c>
      <c r="L69" s="10">
        <v>4020810</v>
      </c>
      <c r="M69" s="10">
        <v>4562210</v>
      </c>
      <c r="N69" s="10">
        <v>0</v>
      </c>
      <c r="O69" s="1">
        <f>SUM(C69:N69)</f>
        <v>47089726</v>
      </c>
      <c r="P69" s="6">
        <v>67675651</v>
      </c>
      <c r="Q69" s="4">
        <f>+O69-P69</f>
        <v>-20585925</v>
      </c>
      <c r="S69" s="1">
        <f>AVERAGE(C69:M69)</f>
        <v>4280884.1818181816</v>
      </c>
      <c r="T69" s="1">
        <f>SUM(C69:M69,S69)</f>
        <v>51370610.18181818</v>
      </c>
      <c r="U69" s="1">
        <f>T69-P69</f>
        <v>-16305040.81818182</v>
      </c>
    </row>
    <row r="70" spans="2:21">
      <c r="B70" t="s">
        <v>130</v>
      </c>
      <c r="C70" s="10">
        <v>124924</v>
      </c>
      <c r="D70" s="10">
        <v>120176</v>
      </c>
      <c r="E70" s="10">
        <v>148158</v>
      </c>
      <c r="F70" s="10">
        <v>137989</v>
      </c>
      <c r="G70" s="10">
        <v>126202</v>
      </c>
      <c r="H70" s="10">
        <v>121027</v>
      </c>
      <c r="I70" s="10">
        <v>99495</v>
      </c>
      <c r="J70" s="10">
        <v>97164</v>
      </c>
      <c r="K70" s="10">
        <v>108299</v>
      </c>
      <c r="L70" s="10">
        <v>105046</v>
      </c>
      <c r="M70" s="10">
        <v>117003</v>
      </c>
      <c r="N70" s="10">
        <v>0</v>
      </c>
      <c r="O70" s="1">
        <f>SUM(C70:N70)</f>
        <v>1305483</v>
      </c>
      <c r="P70" s="6">
        <v>1767276</v>
      </c>
      <c r="Q70" s="4">
        <f>+O70-P70</f>
        <v>-461793</v>
      </c>
      <c r="S70" s="1">
        <f>AVERAGE(C70:M70)</f>
        <v>118680.27272727272</v>
      </c>
      <c r="T70" s="1">
        <f>SUM(C70:M70,S70)</f>
        <v>1424163.2727272727</v>
      </c>
      <c r="U70" s="1">
        <f>T70-P70</f>
        <v>-343112.72727272729</v>
      </c>
    </row>
    <row r="71" spans="2:21">
      <c r="B71" t="s">
        <v>131</v>
      </c>
      <c r="C71" s="10">
        <v>240185</v>
      </c>
      <c r="D71" s="10">
        <v>258448</v>
      </c>
      <c r="E71" s="10">
        <v>221817</v>
      </c>
      <c r="F71" s="10">
        <v>222404</v>
      </c>
      <c r="G71" s="10">
        <v>221002</v>
      </c>
      <c r="H71" s="10">
        <v>201354</v>
      </c>
      <c r="I71" s="10">
        <v>191026</v>
      </c>
      <c r="J71" s="10">
        <v>161989</v>
      </c>
      <c r="K71" s="10">
        <v>192546</v>
      </c>
      <c r="L71" s="10">
        <v>171528</v>
      </c>
      <c r="M71" s="10">
        <v>192790</v>
      </c>
      <c r="N71" s="10">
        <v>0</v>
      </c>
      <c r="O71" s="1">
        <f>SUM(C71:N71)</f>
        <v>2275089</v>
      </c>
      <c r="P71" s="6">
        <v>2835398</v>
      </c>
      <c r="Q71" s="4">
        <f>+O71-P71</f>
        <v>-560309</v>
      </c>
      <c r="S71" s="1">
        <f>AVERAGE(C71:M71)</f>
        <v>206826.27272727274</v>
      </c>
      <c r="T71" s="1">
        <f>SUM(C71:M71,S71)</f>
        <v>2481915.2727272729</v>
      </c>
      <c r="U71" s="1">
        <f>T71-P71</f>
        <v>-353482.72727272706</v>
      </c>
    </row>
    <row r="72" spans="2:21">
      <c r="B72" t="s">
        <v>132</v>
      </c>
      <c r="C72" s="10">
        <v>95587</v>
      </c>
      <c r="D72" s="10">
        <v>104880</v>
      </c>
      <c r="E72" s="10">
        <v>118079</v>
      </c>
      <c r="F72" s="10">
        <v>100732</v>
      </c>
      <c r="G72" s="10">
        <v>107397</v>
      </c>
      <c r="H72" s="10">
        <v>105820</v>
      </c>
      <c r="I72" s="10">
        <v>103225</v>
      </c>
      <c r="J72" s="10">
        <v>99129</v>
      </c>
      <c r="K72" s="10">
        <v>92349</v>
      </c>
      <c r="L72" s="10">
        <v>101309</v>
      </c>
      <c r="M72" s="10">
        <v>99670</v>
      </c>
      <c r="N72" s="10">
        <v>0</v>
      </c>
      <c r="O72" s="1">
        <f>SUM(C72:N72)</f>
        <v>1128177</v>
      </c>
      <c r="P72" s="6">
        <v>1768650</v>
      </c>
      <c r="Q72" s="4">
        <f>+O72-P72</f>
        <v>-640473</v>
      </c>
      <c r="R72" s="14"/>
      <c r="S72" s="1">
        <f>AVERAGE(C72:M72)</f>
        <v>102561.54545454546</v>
      </c>
      <c r="T72" s="1">
        <f>SUM(C72:M72,S72)</f>
        <v>1230738.5454545454</v>
      </c>
      <c r="U72" s="1">
        <f>T72-P72</f>
        <v>-537911.45454545459</v>
      </c>
    </row>
    <row r="73" spans="2:21">
      <c r="B73" t="s">
        <v>133</v>
      </c>
      <c r="C73" s="10">
        <v>99259</v>
      </c>
      <c r="D73" s="10">
        <v>93963</v>
      </c>
      <c r="E73" s="10">
        <v>103220</v>
      </c>
      <c r="F73" s="10">
        <v>96314</v>
      </c>
      <c r="G73" s="10">
        <v>90178</v>
      </c>
      <c r="H73" s="10">
        <v>82504</v>
      </c>
      <c r="I73" s="10">
        <v>72298</v>
      </c>
      <c r="J73" s="10">
        <v>81662</v>
      </c>
      <c r="K73" s="10">
        <v>80497</v>
      </c>
      <c r="L73" s="10">
        <v>83210</v>
      </c>
      <c r="M73" s="10">
        <v>91717</v>
      </c>
      <c r="N73" s="10">
        <v>0</v>
      </c>
      <c r="O73" s="1">
        <f>SUM(C73:N73)</f>
        <v>974822</v>
      </c>
      <c r="P73" s="6">
        <v>2471324</v>
      </c>
      <c r="Q73" s="4">
        <f>+O73-P73</f>
        <v>-1496502</v>
      </c>
      <c r="S73" s="1">
        <f>AVERAGE(C73:M73)</f>
        <v>88620.181818181823</v>
      </c>
      <c r="T73" s="1">
        <f>SUM(C73:M73,S73)</f>
        <v>1063442.1818181819</v>
      </c>
      <c r="U73" s="1">
        <f>T73-P73</f>
        <v>-1407881.8181818181</v>
      </c>
    </row>
    <row r="74" spans="2:21">
      <c r="B74" t="s">
        <v>134</v>
      </c>
      <c r="C74" s="10">
        <v>143941</v>
      </c>
      <c r="D74" s="10">
        <v>180668</v>
      </c>
      <c r="E74" s="10">
        <v>204445</v>
      </c>
      <c r="F74" s="10">
        <v>200028</v>
      </c>
      <c r="G74" s="10">
        <v>196866</v>
      </c>
      <c r="H74" s="10">
        <v>222122</v>
      </c>
      <c r="I74" s="10">
        <v>176301</v>
      </c>
      <c r="J74" s="10">
        <v>152846</v>
      </c>
      <c r="K74" s="10">
        <v>126742</v>
      </c>
      <c r="L74" s="10">
        <v>148645</v>
      </c>
      <c r="M74" s="10">
        <v>189258</v>
      </c>
      <c r="N74" s="10">
        <v>0</v>
      </c>
      <c r="O74" s="1">
        <f>SUM(C74:N74)</f>
        <v>1941862</v>
      </c>
      <c r="P74" s="6">
        <v>7688468</v>
      </c>
      <c r="Q74" s="4">
        <f>+O74-P74</f>
        <v>-5746606</v>
      </c>
      <c r="R74" s="14"/>
      <c r="S74" s="1">
        <f>AVERAGE(C74:M74)</f>
        <v>176532.90909090909</v>
      </c>
      <c r="T74" s="1">
        <f>SUM(C74:M74,S74)</f>
        <v>2118394.9090909092</v>
      </c>
      <c r="U74" s="1">
        <f>T74-P74</f>
        <v>-5570073.0909090908</v>
      </c>
    </row>
    <row r="75" spans="2:21">
      <c r="B75" t="s">
        <v>135</v>
      </c>
      <c r="C75" s="10">
        <v>376798</v>
      </c>
      <c r="D75" s="10">
        <v>344106</v>
      </c>
      <c r="E75" s="10">
        <v>345909</v>
      </c>
      <c r="F75" s="10">
        <v>354380</v>
      </c>
      <c r="G75" s="10">
        <v>363877</v>
      </c>
      <c r="H75" s="10">
        <v>315025</v>
      </c>
      <c r="I75" s="10">
        <v>314271</v>
      </c>
      <c r="J75" s="10">
        <v>308671</v>
      </c>
      <c r="K75" s="10">
        <v>320933</v>
      </c>
      <c r="L75" s="10">
        <v>324653</v>
      </c>
      <c r="M75" s="10">
        <v>371080</v>
      </c>
      <c r="N75" s="10">
        <v>0</v>
      </c>
      <c r="O75" s="1">
        <f>SUM(C75:N75)</f>
        <v>3739703</v>
      </c>
      <c r="P75" s="6">
        <v>4895765</v>
      </c>
      <c r="Q75" s="4">
        <f>+O75-P75</f>
        <v>-1156062</v>
      </c>
      <c r="R75" s="14"/>
      <c r="S75" s="1">
        <f>AVERAGE(C75:M75)</f>
        <v>339973</v>
      </c>
      <c r="T75" s="1">
        <f>SUM(C75:M75,S75)</f>
        <v>4079676</v>
      </c>
      <c r="U75" s="1">
        <f>T75-P75</f>
        <v>-816089</v>
      </c>
    </row>
    <row r="76" spans="2:21">
      <c r="B76" s="9" t="s">
        <v>136</v>
      </c>
      <c r="C76" s="10">
        <v>128756</v>
      </c>
      <c r="D76" s="10">
        <v>137616</v>
      </c>
      <c r="E76" s="10">
        <v>159488</v>
      </c>
      <c r="F76" s="10">
        <v>165999</v>
      </c>
      <c r="G76" s="10">
        <v>136515</v>
      </c>
      <c r="H76" s="10">
        <v>147900</v>
      </c>
      <c r="I76" s="10">
        <v>105652</v>
      </c>
      <c r="J76" s="10">
        <v>162963</v>
      </c>
      <c r="K76" s="10">
        <v>114248</v>
      </c>
      <c r="L76" s="10">
        <v>110613</v>
      </c>
      <c r="M76" s="10">
        <v>109662</v>
      </c>
      <c r="N76" s="10">
        <v>0</v>
      </c>
      <c r="O76" s="1">
        <f>SUM(C76:N76)</f>
        <v>1479412</v>
      </c>
      <c r="P76" s="6">
        <v>1548118</v>
      </c>
      <c r="Q76" s="4">
        <f>+O76-P76</f>
        <v>-68706</v>
      </c>
      <c r="R76" s="14"/>
      <c r="S76" s="1">
        <f>AVERAGE(C76:M76)</f>
        <v>134492</v>
      </c>
      <c r="T76" s="1">
        <f>SUM(C76:M76,S76)</f>
        <v>1613904</v>
      </c>
      <c r="U76" s="1">
        <f>T76-P76</f>
        <v>65786</v>
      </c>
    </row>
    <row r="77" spans="2:21">
      <c r="B77" t="s">
        <v>137</v>
      </c>
      <c r="C77" s="10">
        <v>210518</v>
      </c>
      <c r="D77" s="10">
        <v>204888</v>
      </c>
      <c r="E77" s="10">
        <v>227751</v>
      </c>
      <c r="F77" s="10">
        <v>217361</v>
      </c>
      <c r="G77" s="10">
        <v>218226</v>
      </c>
      <c r="H77" s="10">
        <v>194041</v>
      </c>
      <c r="I77" s="10">
        <v>192371</v>
      </c>
      <c r="J77" s="10">
        <v>189206</v>
      </c>
      <c r="K77" s="10">
        <v>182232</v>
      </c>
      <c r="L77" s="10">
        <v>197755</v>
      </c>
      <c r="M77" s="10">
        <v>214027</v>
      </c>
      <c r="N77" s="10">
        <v>0</v>
      </c>
      <c r="O77" s="1">
        <f>SUM(C77:N77)</f>
        <v>2248376</v>
      </c>
      <c r="P77" s="6">
        <v>2934278</v>
      </c>
      <c r="Q77" s="4">
        <f>+O77-P77</f>
        <v>-685902</v>
      </c>
      <c r="R77" s="14"/>
      <c r="S77" s="1">
        <f>AVERAGE(C77:M77)</f>
        <v>204397.81818181818</v>
      </c>
      <c r="T77" s="1">
        <f>SUM(C77:M77,S77)</f>
        <v>2452773.8181818184</v>
      </c>
      <c r="U77" s="1">
        <f>T77-P77</f>
        <v>-481504.18181818165</v>
      </c>
    </row>
    <row r="78" spans="2:21">
      <c r="B78" t="s">
        <v>138</v>
      </c>
      <c r="C78" s="10">
        <v>207111</v>
      </c>
      <c r="D78" s="10">
        <v>195707</v>
      </c>
      <c r="E78" s="10">
        <v>206952</v>
      </c>
      <c r="F78" s="10">
        <v>204271</v>
      </c>
      <c r="G78" s="10">
        <v>214191</v>
      </c>
      <c r="H78" s="10">
        <v>198683</v>
      </c>
      <c r="I78" s="10">
        <v>194224</v>
      </c>
      <c r="J78" s="10">
        <v>187417</v>
      </c>
      <c r="K78" s="10">
        <v>180343</v>
      </c>
      <c r="L78" s="10">
        <v>203365</v>
      </c>
      <c r="M78" s="10">
        <v>222440</v>
      </c>
      <c r="N78" s="10">
        <v>0</v>
      </c>
      <c r="O78" s="1">
        <f>SUM(C78:N78)</f>
        <v>2214704</v>
      </c>
      <c r="P78" s="6">
        <v>3140610</v>
      </c>
      <c r="Q78" s="4">
        <f>+O78-P78</f>
        <v>-925906</v>
      </c>
      <c r="R78" s="14"/>
      <c r="S78" s="1">
        <f>AVERAGE(C78:M78)</f>
        <v>201336.72727272726</v>
      </c>
      <c r="T78" s="1">
        <f>SUM(C78:M78,S78)</f>
        <v>2416040.7272727271</v>
      </c>
      <c r="U78" s="1">
        <f>T78-P78</f>
        <v>-724569.27272727294</v>
      </c>
    </row>
    <row r="79" spans="2:21">
      <c r="B79" t="s">
        <v>139</v>
      </c>
      <c r="C79" s="10">
        <v>52280</v>
      </c>
      <c r="D79" s="10">
        <v>54839</v>
      </c>
      <c r="E79" s="10">
        <v>56057</v>
      </c>
      <c r="F79" s="10">
        <v>50012</v>
      </c>
      <c r="G79" s="10">
        <v>48946</v>
      </c>
      <c r="H79" s="10">
        <v>41593</v>
      </c>
      <c r="I79" s="10">
        <v>35268</v>
      </c>
      <c r="J79" s="10">
        <v>39318</v>
      </c>
      <c r="K79" s="10">
        <v>38358</v>
      </c>
      <c r="L79" s="10">
        <v>88879</v>
      </c>
      <c r="M79" s="10">
        <v>45405</v>
      </c>
      <c r="N79" s="10">
        <v>0</v>
      </c>
      <c r="O79" s="1">
        <f>SUM(C79:N79)</f>
        <v>550955</v>
      </c>
      <c r="P79" s="6">
        <v>1433389</v>
      </c>
      <c r="Q79" s="4">
        <f>+O79-P79</f>
        <v>-882434</v>
      </c>
      <c r="R79" s="14"/>
      <c r="S79" s="1">
        <f>AVERAGE(C79:M79)</f>
        <v>50086.818181818184</v>
      </c>
      <c r="T79" s="1">
        <f>SUM(C79:M79,S79)</f>
        <v>601041.81818181823</v>
      </c>
      <c r="U79" s="1">
        <f>T79-P79</f>
        <v>-832347.18181818177</v>
      </c>
    </row>
    <row r="80" spans="2:21">
      <c r="B80" t="s">
        <v>140</v>
      </c>
      <c r="C80" s="10">
        <v>95845</v>
      </c>
      <c r="D80" s="10">
        <v>85065</v>
      </c>
      <c r="E80" s="10">
        <v>97309</v>
      </c>
      <c r="F80" s="10">
        <v>87413</v>
      </c>
      <c r="G80" s="10">
        <v>91980</v>
      </c>
      <c r="H80" s="10">
        <v>102224</v>
      </c>
      <c r="I80" s="10">
        <v>66503</v>
      </c>
      <c r="J80" s="10">
        <v>87547</v>
      </c>
      <c r="K80" s="10">
        <v>77526</v>
      </c>
      <c r="L80" s="10">
        <v>107653</v>
      </c>
      <c r="M80" s="10">
        <v>86445</v>
      </c>
      <c r="N80" s="10">
        <v>0</v>
      </c>
      <c r="O80" s="1">
        <f>SUM(C80:N80)</f>
        <v>985510</v>
      </c>
      <c r="P80" s="6">
        <v>1202243</v>
      </c>
      <c r="Q80" s="4">
        <f>+O80-P80</f>
        <v>-216733</v>
      </c>
      <c r="R80" s="14"/>
      <c r="S80" s="1">
        <f>AVERAGE(C80:M80)</f>
        <v>89591.818181818177</v>
      </c>
      <c r="T80" s="1">
        <f>SUM(C80:M80,S80)</f>
        <v>1075101.8181818181</v>
      </c>
      <c r="U80" s="1">
        <f>T80-P80</f>
        <v>-127141.18181818188</v>
      </c>
    </row>
    <row r="81" spans="1:21">
      <c r="B81" s="9" t="s">
        <v>141</v>
      </c>
      <c r="C81" s="10">
        <v>249530</v>
      </c>
      <c r="D81" s="10">
        <v>228097</v>
      </c>
      <c r="E81" s="10">
        <v>257908</v>
      </c>
      <c r="F81" s="10">
        <v>249851</v>
      </c>
      <c r="G81" s="10">
        <v>247703</v>
      </c>
      <c r="H81" s="10">
        <v>227924</v>
      </c>
      <c r="I81" s="10">
        <v>216123</v>
      </c>
      <c r="J81" s="10">
        <v>219381</v>
      </c>
      <c r="K81" s="10">
        <v>240941</v>
      </c>
      <c r="L81" s="10">
        <v>245543</v>
      </c>
      <c r="M81" s="10">
        <v>256345</v>
      </c>
      <c r="N81" s="10">
        <v>0</v>
      </c>
      <c r="O81" s="1">
        <f>SUM(C81:N81)</f>
        <v>2639346</v>
      </c>
      <c r="P81" s="6">
        <v>2659149</v>
      </c>
      <c r="Q81" s="4">
        <f>+O81-P81</f>
        <v>-19803</v>
      </c>
      <c r="R81" s="14"/>
      <c r="S81" s="1">
        <f>AVERAGE(C81:M81)</f>
        <v>239940.54545454544</v>
      </c>
      <c r="T81" s="1">
        <f>SUM(C81:M81,S81)</f>
        <v>2879286.5454545454</v>
      </c>
      <c r="U81" s="1">
        <f>T81-P81</f>
        <v>220137.54545454541</v>
      </c>
    </row>
    <row r="82" spans="1:21" ht="25.5" customHeight="1" thickBot="1">
      <c r="B82" s="2" t="s">
        <v>53</v>
      </c>
      <c r="C82" s="3">
        <f>SUM(C4:C81)</f>
        <v>27502042</v>
      </c>
      <c r="D82" s="3">
        <f>SUM(D4:D81)</f>
        <v>27725974</v>
      </c>
      <c r="E82" s="3">
        <f>SUM(E4:E81)</f>
        <v>29903005</v>
      </c>
      <c r="F82" s="3">
        <f>SUM(F4:F81)</f>
        <v>28679212</v>
      </c>
      <c r="G82" s="3">
        <f>SUM(G4:G81)</f>
        <v>28649597</v>
      </c>
      <c r="H82" s="3">
        <f>SUM(H4:H81)</f>
        <v>26300182</v>
      </c>
      <c r="I82" s="3">
        <f>SUM(I4:I81)</f>
        <v>24100436</v>
      </c>
      <c r="J82" s="3">
        <f>SUM(J4:J81)</f>
        <v>24567042</v>
      </c>
      <c r="K82" s="3">
        <f>SUM(K4:K81)</f>
        <v>24367512</v>
      </c>
      <c r="L82" s="3">
        <f>SUM(L4:L81)</f>
        <v>25772041</v>
      </c>
      <c r="M82" s="3">
        <f>SUM(M4:M81)</f>
        <v>27616404</v>
      </c>
      <c r="N82" s="3">
        <f>SUM(N4:N81)</f>
        <v>0</v>
      </c>
      <c r="O82" s="3">
        <f>SUM(O4:O81)</f>
        <v>295183447</v>
      </c>
      <c r="P82" s="3">
        <f>SUM(P4:P81)</f>
        <v>362892982</v>
      </c>
      <c r="Q82" s="3">
        <f>SUM(Q4:Q81)</f>
        <v>-67709535</v>
      </c>
      <c r="R82" s="3"/>
      <c r="S82" s="3">
        <f>SUM(S4:S81)</f>
        <v>26834858.818181824</v>
      </c>
      <c r="T82" s="3">
        <f>SUM(T4:T81)</f>
        <v>322018305.81818187</v>
      </c>
      <c r="U82" s="3">
        <f>SUM(U4:U81)</f>
        <v>-40874676.18181818</v>
      </c>
    </row>
    <row r="84" spans="1:21">
      <c r="O84" s="1"/>
    </row>
    <row r="85" spans="1:21">
      <c r="C85" s="1"/>
    </row>
    <row r="88" spans="1:21">
      <c r="A88" s="9"/>
      <c r="B88" t="s">
        <v>142</v>
      </c>
    </row>
    <row r="89" spans="1:21">
      <c r="A89" s="8"/>
      <c r="B89" t="s">
        <v>143</v>
      </c>
    </row>
  </sheetData>
  <autoFilter ref="B3:U82" xr:uid="{00000000-0001-0000-0300-000000000000}">
    <sortState xmlns:xlrd2="http://schemas.microsoft.com/office/spreadsheetml/2017/richdata2" ref="B4:U82">
      <sortCondition sortBy="cellColor" ref="B3" dxfId="0"/>
    </sortState>
  </autoFilter>
  <pageMargins left="0.25" right="0.25" top="0.75" bottom="0.75" header="0.3" footer="0.3"/>
  <pageSetup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7DE3FCD5909941A849D7A4651DDB81" ma:contentTypeVersion="20" ma:contentTypeDescription="Create a new document." ma:contentTypeScope="" ma:versionID="43b45930ed4a53010ffd50a472565525">
  <xsd:schema xmlns:xsd="http://www.w3.org/2001/XMLSchema" xmlns:xs="http://www.w3.org/2001/XMLSchema" xmlns:p="http://schemas.microsoft.com/office/2006/metadata/properties" xmlns:ns2="36d0de0c-286c-42d2-88f9-9cfcebd81471" xmlns:ns3="32f3a428-6f88-4a3b-a56e-a51f3802cd3a" targetNamespace="http://schemas.microsoft.com/office/2006/metadata/properties" ma:root="true" ma:fieldsID="23605774816469e5fefb0d5b5c166dd6" ns2:_="" ns3:_="">
    <xsd:import namespace="36d0de0c-286c-42d2-88f9-9cfcebd81471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Comments" minOccurs="0"/>
                <xsd:element ref="ns2:MediaServiceSearchProperties" minOccurs="0"/>
                <xsd:element ref="ns2:Status" minOccurs="0"/>
                <xsd:element ref="ns2:Last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astAction2_x002e_0" minOccurs="0"/>
                <xsd:element ref="ns2:PREBsWebpage" minOccurs="0"/>
                <xsd:element ref="ns2:Inp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0de0c-286c-42d2-88f9-9cfcebd81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Comments" ma:index="12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4" nillable="true" ma:displayName="Status" ma:description="Open - docket with constant activity.&#10;&#10;Dormant - docket that have been closed or will no longer have activity. This status must be changed if PREB issues a R&amp;O requiring a report, update, or conference related to said docket.&#10;&#10;Closed - docket has been officially closed by the PREB through R&amp;O." ma:format="Dropdown" ma:internalName="Status">
      <xsd:simpleType>
        <xsd:restriction base="dms:Choice">
          <xsd:enumeration value="Open"/>
          <xsd:enumeration value="Dormant"/>
          <xsd:enumeration value="Closed"/>
          <xsd:enumeration value="Open"/>
          <xsd:enumeration value="Dormant"/>
          <xsd:enumeration value="Closed"/>
          <xsd:enumeration value="Pending"/>
        </xsd:restriction>
      </xsd:simpleType>
    </xsd:element>
    <xsd:element name="LastAction" ma:index="15" nillable="true" ma:displayName="Last Action" ma:description="The last action taken in the docket will be displayed in this column." ma:format="Dropdown" ma:internalName="LastAction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astAction2_x002e_0" ma:index="23" nillable="true" ma:displayName="Last Action Link" ma:format="Hyperlink" ma:internalName="LastAction2_x002e_0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EBsWebpage" ma:index="24" nillable="true" ma:displayName="PREB's Webpage" ma:description="Link to the docket on PREB's Webpage" ma:format="Hyperlink" ma:internalName="PREBsWebpag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nput" ma:index="25" nillable="true" ma:displayName="Input " ma:format="Dropdown" ma:internalName="Inpu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652a190-c5de-468a-a212-3b3cca4a9d49}" ma:internalName="TaxCatchAll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f3a428-6f88-4a3b-a56e-a51f3802cd3a" xsi:nil="true"/>
    <lcf76f155ced4ddcb4097134ff3c332f xmlns="36d0de0c-286c-42d2-88f9-9cfcebd81471">
      <Terms xmlns="http://schemas.microsoft.com/office/infopath/2007/PartnerControls"/>
    </lcf76f155ced4ddcb4097134ff3c332f>
    <PREBsWebpage xmlns="36d0de0c-286c-42d2-88f9-9cfcebd81471">
      <Url xsi:nil="true"/>
      <Description xsi:nil="true"/>
    </PREBsWebpage>
    <LastAction2_x002e_0 xmlns="36d0de0c-286c-42d2-88f9-9cfcebd81471">
      <Url xsi:nil="true"/>
      <Description xsi:nil="true"/>
    </LastAction2_x002e_0>
    <Input xmlns="36d0de0c-286c-42d2-88f9-9cfcebd81471" xsi:nil="true"/>
    <Status xmlns="36d0de0c-286c-42d2-88f9-9cfcebd81471" xsi:nil="true"/>
    <LastAction xmlns="36d0de0c-286c-42d2-88f9-9cfcebd81471" xsi:nil="true"/>
    <Comments xmlns="36d0de0c-286c-42d2-88f9-9cfcebd81471" xsi:nil="true"/>
    <_Flow_SignoffStatus xmlns="36d0de0c-286c-42d2-88f9-9cfcebd8147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D8C64E-0F50-4B4F-815E-8516DA1F8FC8}"/>
</file>

<file path=customXml/itemProps2.xml><?xml version="1.0" encoding="utf-8"?>
<ds:datastoreItem xmlns:ds="http://schemas.openxmlformats.org/officeDocument/2006/customXml" ds:itemID="{97042CA3-35D1-45C0-A451-2E274F239572}"/>
</file>

<file path=customXml/itemProps3.xml><?xml version="1.0" encoding="utf-8"?>
<ds:datastoreItem xmlns:ds="http://schemas.openxmlformats.org/officeDocument/2006/customXml" ds:itemID="{B1ECD66F-732C-4254-92C8-594C132172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Joseline N Estrada Rivera</dc:creator>
  <cp:keywords/>
  <dc:description/>
  <cp:lastModifiedBy/>
  <cp:revision/>
  <dcterms:created xsi:type="dcterms:W3CDTF">2018-07-24T17:28:21Z</dcterms:created>
  <dcterms:modified xsi:type="dcterms:W3CDTF">2026-07-01T14:08:52Z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0x0101002C7DE3FCD5909941A849D7A4651DDB81</vt:lpwstr>
  </property>
  <property fmtid="{D5CDD505-2E9C-101B-9397-08002B2CF9AE}" pid="3" name="MediaServiceImageTags">
    <vt:lpwstr/>
  </property>
</Properties>
</file>