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524"/>
  <x:workbookPr defaultThemeVersion="124226"/>
  <mc:AlternateContent xmlns:mc="http://schemas.openxmlformats.org/markup-compatibility/2006">
    <mc:Choice Requires="x15">
      <x15ac:absPath xmlns:x15ac="http://schemas.microsoft.com/office/spreadsheetml/2010/11/ac" url="https://quantaservices.sharepoint.com/sites/LUMA/REG/LPRRegulatory/Tariffs/Dockets/NEPR-MI-2020-0001_(Permanent Rate)/26.09.29_LUMA_Fourth RFIs on Quarterly Factors/"/>
    </mc:Choice>
  </mc:AlternateContent>
  <xr:revisionPtr revIDLastSave="591" documentId="13_ncr:1_{3E770611-E0E6-4477-B134-0A9CA608DB6E}" xr6:coauthVersionLast="47" xr6:coauthVersionMax="47" xr10:uidLastSave="{797DBBF3-4E23-47DB-B9CB-BD830A26A06A}"/>
  <x:bookViews>
    <x:workbookView xWindow="11424" yWindow="0" windowWidth="11712" windowHeight="13776" tabRatio="815" firstSheet="2" activeTab="2" xr2:uid="{00000000-000D-0000-FFFF-FFFF00000000}"/>
  </x:bookViews>
  <x:sheets>
    <x:sheet name="SJ CC &amp; TMs original gen" sheetId="11" r:id="rId1"/>
    <x:sheet name="SJ CC &amp; TMs full diesel gen" sheetId="13" r:id="rId2"/>
    <x:sheet name="Difference (variance)" sheetId="14" r:id="rId3"/>
  </x:sheets>
  <x:calcPr calcId="191028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alcChain.xml><?xml version="1.0" encoding="utf-8"?>
<x:calcChain xmlns:x="http://schemas.openxmlformats.org/spreadsheetml/2006/main">
  <x:c r="K7" i="14" l="1"/>
  <x:c r="K6" i="14"/>
  <x:c r="K5" i="14"/>
  <x:c r="K4" i="14"/>
  <x:c r="J7" i="14"/>
  <x:c r="J6" i="14"/>
  <x:c r="J5" i="14"/>
  <x:c r="J4" i="14"/>
  <x:c r="I7" i="14"/>
  <x:c r="I6" i="14"/>
  <x:c r="I5" i="14"/>
  <x:c r="I4" i="14"/>
  <x:c r="E23" i="14"/>
  <x:c r="E22" i="14"/>
  <x:c r="E21" i="14"/>
  <x:c r="E20" i="14"/>
  <x:c r="D21" i="14"/>
  <x:c r="D22" i="14"/>
  <x:c r="D23" i="14"/>
  <x:c r="D20" i="14"/>
  <x:c r="C21" i="14"/>
  <x:c r="C22" i="14"/>
  <x:c r="C23" i="14"/>
  <x:c r="C20" i="14"/>
  <x:c r="E15" i="14"/>
  <x:c r="E14" i="14"/>
  <x:c r="E13" i="14"/>
  <x:c r="E12" i="14"/>
  <x:c r="D13" i="14"/>
  <x:c r="D14" i="14"/>
  <x:c r="D15" i="14"/>
  <x:c r="D12" i="14"/>
  <x:c r="C13" i="14"/>
  <x:c r="C14" i="14"/>
  <x:c r="C15" i="14"/>
  <x:c r="C12" i="14"/>
  <x:c r="C5" i="14"/>
  <x:c r="C6" i="14"/>
  <x:c r="C7" i="14"/>
  <x:c r="C4" i="14"/>
  <x:c r="D5" i="14"/>
  <x:c r="E5" i="14" s="1"/>
  <x:c r="D6" i="14"/>
  <x:c r="E6" i="14" s="1"/>
  <x:c r="D7" i="14"/>
  <x:c r="E7" i="14" s="1"/>
  <x:c r="D4" i="14"/>
  <x:c r="E4" i="14" s="1"/>
  <x:c r="J30" i="13"/>
  <x:c r="I30" i="13"/>
  <x:c r="J29" i="13"/>
  <x:c r="I29" i="13"/>
  <x:c r="J28" i="13"/>
  <x:c r="I28" i="13"/>
  <x:c r="J27" i="13"/>
  <x:c r="I27" i="13"/>
  <x:c r="J21" i="13"/>
  <x:c r="I21" i="13"/>
  <x:c r="J20" i="13"/>
  <x:c r="I20" i="13"/>
  <x:c r="J19" i="13"/>
  <x:c r="I19" i="13"/>
  <x:c r="L19" i="13" s="1"/>
  <x:c r="J18" i="13"/>
  <x:c r="I18" i="13"/>
  <x:c r="L18" i="13" s="1"/>
  <x:c r="J12" i="13"/>
  <x:c r="T12" i="13"/>
  <x:c r="T10" i="13"/>
  <x:c r="T11" i="13"/>
  <x:c r="T9" i="13"/>
  <x:c r="Q12" i="13"/>
  <x:c r="Q10" i="13"/>
  <x:c r="Q11" i="13"/>
  <x:c r="Q9" i="13"/>
  <x:c r="K12" i="13"/>
  <x:c r="L11" i="13"/>
  <x:c r="K11" i="13"/>
  <x:c r="M11" i="13" s="1"/>
  <x:c r="L10" i="13"/>
  <x:c r="K10" i="13"/>
  <x:c r="M10" i="13" s="1"/>
  <x:c r="L9" i="13"/>
  <x:c r="L12" i="13" s="1"/>
  <x:c r="K9" i="13"/>
  <x:c r="J10" i="13"/>
  <x:c r="J11" i="13"/>
  <x:c r="J9" i="13"/>
  <x:c r="I12" i="13"/>
  <x:c r="I10" i="13"/>
  <x:c r="I11" i="13"/>
  <x:c r="I9" i="13"/>
  <x:c r="N10" i="13"/>
  <x:c r="N28" i="13" s="1"/>
  <x:c r="O10" i="13"/>
  <x:c r="N11" i="13"/>
  <x:c r="N20" i="13" s="1"/>
  <x:c r="O11" i="13"/>
  <x:c r="O20" i="13" s="1"/>
  <x:c r="N12" i="13"/>
  <x:c r="O12" i="13"/>
  <x:c r="N9" i="13"/>
  <x:c r="N27" i="13" s="1"/>
  <x:c r="O9" i="13"/>
  <x:c r="O27" i="13" s="1"/>
  <x:c r="Q21" i="13"/>
  <x:c r="Q20" i="13"/>
  <x:c r="Q19" i="13"/>
  <x:c r="Q18" i="13"/>
  <x:c r="O19" i="13"/>
  <x:c r="L20" i="13"/>
  <x:c r="L28" i="13"/>
  <x:c r="L29" i="13"/>
  <x:c r="L27" i="13"/>
  <x:c r="Q30" i="13"/>
  <x:c r="Q28" i="13"/>
  <x:c r="Q29" i="13"/>
  <x:c r="Q27" i="13"/>
  <x:c r="N29" i="13"/>
  <x:c r="O28" i="13"/>
  <x:c r="O29" i="13"/>
  <x:c r="K29" i="13" s="1"/>
  <x:c r="K28" i="13" l="1"/>
  <x:c r="M28" i="13" s="1"/>
  <x:c r="T28" i="13" s="1"/>
  <x:c r="K20" i="13"/>
  <x:c r="K19" i="13"/>
  <x:c r="M19" i="13" s="1"/>
  <x:c r="T19" i="13" s="1"/>
  <x:c r="M9" i="13"/>
  <x:c r="M12" i="13" s="1"/>
  <x:c r="N19" i="13"/>
  <x:c r="N18" i="13"/>
  <x:c r="O18" i="13"/>
  <x:c r="K18" i="13" s="1"/>
  <x:c r="M18" i="13" s="1"/>
  <x:c r="T18" i="13" s="1"/>
  <x:c r="M20" i="13"/>
  <x:c r="T20" i="13" s="1"/>
  <x:c r="L21" i="13"/>
  <x:c r="M29" i="13"/>
  <x:c r="T29" i="13" s="1"/>
  <x:c r="K27" i="13"/>
  <x:c r="M27" i="13" s="1"/>
  <x:c r="T27" i="13" s="1"/>
  <x:c r="L30" i="13"/>
  <x:c r="K21" i="13" l="1"/>
  <x:c r="M21" i="13"/>
  <x:c r="T21" i="13" s="1"/>
  <x:c r="K30" i="13"/>
  <x:c r="M30" i="13"/>
  <x:c r="N21" i="13" l="1"/>
  <x:c r="O30" i="13"/>
  <x:c r="N30" i="13"/>
  <x:c r="T30" i="13"/>
  <x:c r="O21" i="13"/>
</x:calcChain>
</file>

<file path=xl/sharedStrings.xml><?xml version="1.0" encoding="utf-8"?>
<x:sst xmlns:x="http://schemas.openxmlformats.org/spreadsheetml/2006/main" count="166" uniqueCount="32">
  <x:si>
    <x:t>GENERATION AND FUEL BUDGET PER PLANT (FCA)
Load Projection: 03SEPT2026
Oct - Dec 2026</x:t>
  </x:si>
  <x:si>
    <x:t>Plant Name</x:t>
  </x:si>
  <x:si>
    <x:t>San Juan Combined Cycle 5 &amp; 6</x:t>
  </x:si>
  <x:si>
    <x:t>Fuel Type</x:t>
  </x:si>
  <x:si>
    <x:t>Natural Gas</x:t>
  </x:si>
  <x:si>
    <x:t>Diesel</x:t>
  </x:si>
  <x:si>
    <x:t>Generation</x:t>
  </x:si>
  <x:si>
    <x:t>MCF</x:t>
  </x:si>
  <x:si>
    <x:t>MBTU (x1000)</x:t>
  </x:si>
  <x:si>
    <x:r>
      <x:t>BBL</x:t>
    </x:r>
    <x:r>
      <x:rPr>
        <x:i/>
        <x:sz val="8"/>
        <x:color rgb="FF000000"/>
        <x:rFont val="Arial"/>
        <x:family val="2"/>
      </x:rPr>
      <x:t>Equivalent</x:t>
    </x:r>
    <x:r>
      <x:rPr>
        <x:b/>
        <x:sz val="11"/>
        <x:color rgb="FF000000"/>
        <x:rFont val="Arial"/>
        <x:family val="2"/>
      </x:rPr>
      <x:t xml:space="preserve"> (x1000)</x:t>
    </x:r>
  </x:si>
  <x:si>
    <x:t>Total NG Cost ($000)</x:t>
  </x:si>
  <x:si>
    <x:t>$/BBL</x:t>
  </x:si>
  <x:si>
    <x:t>$/MBTU</x:t>
  </x:si>
  <x:si>
    <x:t>BBL (x1000)</x:t>
  </x:si>
  <x:si>
    <x:t>Fuel Cost ($000)</x:t>
  </x:si>
  <x:si>
    <x:t>Ship Cost ($000)</x:t>
  </x:si>
  <x:si>
    <x:t>Total Diesel Cost ($000)</x:t>
  </x:si>
  <x:si>
    <x:t>GWHR (diesel)</x:t>
  </x:si>
  <x:si>
    <x:t>GWHR (natural gas)</x:t>
  </x:si>
  <x:si>
    <x:t>GWHR Total</x:t>
  </x:si>
  <x:si>
    <x:t>$/MWHR Total</x:t>
  </x:si>
  <x:si>
    <x:t>Total</x:t>
  </x:si>
  <x:si>
    <x:t>Palo Seco Mobile Packs</x:t>
  </x:si>
  <x:si>
    <x:t>BBLEquivalent (x1000)</x:t>
  </x:si>
  <x:si>
    <x:t>TM Generators</x:t>
  </x:si>
  <x:si>
    <x:t>San Juan Combined Cycle</x:t>
  </x:si>
  <x:si>
    <x:t xml:space="preserve">Total </x:t>
  </x:si>
  <x:si>
    <x:t>Fuel Cost as filed</x:t>
  </x:si>
  <x:si>
    <x:t>Fuel Cost at 100% diesel</x:t>
  </x:si>
  <x:si>
    <x:t>Difference ($)</x:t>
  </x:si>
  <x:si>
    <x:t>Palo Seco MobPacs</x:t>
  </x:si>
  <x:si>
    <x:t>San Juan &amp; Palo Seco TMs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</x:si>
</x:sst>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#,##0,"/>
    <x:numFmt numFmtId="165" formatCode="&quot;$&quot;#,##0.00"/>
    <x:numFmt numFmtId="166" formatCode="#,##0.0,"/>
  </x:numFmts>
  <x:fonts count="16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i/>
      <x:sz val="14"/>
      <x:name val="Arial"/>
      <x:family val="2"/>
    </x:font>
    <x:font>
      <x:sz val="10"/>
      <x:name val="Arial"/>
      <x:family val="2"/>
    </x:font>
    <x:font>
      <x:sz val="12"/>
      <x:color theme="1"/>
      <x:name val="Arial"/>
      <x:family val="2"/>
    </x:font>
    <x:font>
      <x:sz val="10"/>
      <x:name val="Bookman Old Style"/>
      <x:family val="1"/>
    </x:font>
    <x:font>
      <x:sz val="11"/>
      <x:color theme="1"/>
      <x:name val="Arial"/>
      <x:family val="2"/>
    </x:font>
    <x:font>
      <x:b/>
      <x:sz val="14"/>
      <x:color theme="1"/>
      <x:name val="Arial"/>
      <x:family val="2"/>
    </x:font>
    <x:font>
      <x:b/>
      <x:sz val="12"/>
      <x:color theme="1"/>
      <x:name val="Arial"/>
      <x:family val="2"/>
    </x:font>
    <x:font>
      <x:b/>
      <x:sz val="11"/>
      <x:color theme="1"/>
      <x:name val="Arial"/>
      <x:family val="2"/>
    </x:font>
    <x:font>
      <x:sz val="11"/>
      <x:color indexed="8"/>
      <x:name val="Arial"/>
      <x:family val="2"/>
    </x:font>
    <x:font>
      <x:b/>
      <x:sz val="11"/>
      <x:color indexed="8"/>
      <x:name val="Arial"/>
      <x:family val="2"/>
    </x:font>
    <x:font>
      <x:b/>
      <x:sz val="11"/>
      <x:color rgb="FF000000"/>
      <x:name val="Arial"/>
      <x:family val="2"/>
    </x:font>
    <x:font>
      <x:i/>
      <x:sz val="8"/>
      <x:color rgb="FF000000"/>
      <x:name val="Arial"/>
      <x:family val="2"/>
    </x:font>
    <x:font>
      <x:b/>
      <x:sz val="11"/>
      <x:color theme="1"/>
      <x:name val="Calibri"/>
      <x:family val="2"/>
      <x:scheme val="minor"/>
    </x:font>
    <x:font>
      <x:b/>
      <x:sz val="10"/>
      <x:color theme="1"/>
      <x:name val="Arial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theme="0" tint="-0.249977111117893"/>
        <x:bgColor indexed="64"/>
      </x:patternFill>
    </x:fill>
  </x:fills>
  <x:borders count="30">
    <x:border>
      <x:left/>
      <x:right/>
      <x:top/>
      <x:bottom/>
      <x:diagonal/>
    </x:border>
    <x:border>
      <x:left style="medium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rgb="FF000000"/>
      </x:left>
      <x:right style="medium">
        <x:color indexed="64"/>
      </x:right>
      <x:top style="thin">
        <x:color rgb="FF000000"/>
      </x:top>
      <x:bottom style="thin">
        <x:color rgb="FF000000"/>
      </x:bottom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rgb="FF000000"/>
      </x:top>
      <x:bottom/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/>
      <x:right style="medium">
        <x:color indexed="64"/>
      </x:right>
      <x:top style="thin">
        <x:color indexed="64"/>
      </x:top>
      <x:bottom/>
      <x:diagonal/>
    </x:border>
    <x:border>
      <x:left/>
      <x:right style="medium">
        <x:color indexed="64"/>
      </x:right>
      <x:top style="thin">
        <x:color rgb="FF000000"/>
      </x:top>
      <x:bottom style="thin">
        <x:color rgb="FF00000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/>
      <x:right style="medium">
        <x:color indexed="64"/>
      </x:right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</x:borders>
  <x:cellStyleXfs count="8">
    <x:xf numFmtId="0" fontId="0" fillId="0" borderId="0"/>
    <x:xf numFmtId="0" fontId="3" fillId="0" borderId="0"/>
    <x:xf numFmtId="0" fontId="3" fillId="0" borderId="0"/>
    <x:xf numFmtId="0" fontId="3" fillId="0" borderId="0"/>
    <x:xf numFmtId="43" fontId="4" fillId="0" borderId="0" applyFont="0" applyFill="0" applyBorder="0" applyAlignment="0" applyProtection="0"/>
    <x:xf numFmtId="43" fontId="5" fillId="0" borderId="0" applyFont="0" applyFill="0" applyBorder="0" applyAlignment="0" applyProtection="0"/>
    <x:xf numFmtId="44" fontId="1" fillId="0" borderId="0" applyFont="0" applyFill="0" applyBorder="0" applyAlignment="0" applyProtection="0"/>
    <x:xf numFmtId="9" fontId="1" fillId="0" borderId="0" applyFont="0" applyFill="0" applyBorder="0" applyAlignment="0" applyProtection="0"/>
  </x:cellStyleXfs>
  <x:cellXfs count="79">
    <x:xf numFmtId="0" fontId="0" fillId="0" borderId="0" xfId="0"/>
    <x:xf numFmtId="0" fontId="6" fillId="0" borderId="0" xfId="0" applyFont="1"/>
    <x:xf numFmtId="0" fontId="4" fillId="0" borderId="0" xfId="0" applyFont="1"/>
    <x:xf numFmtId="0" fontId="9" fillId="0" borderId="4" xfId="0" applyFont="1" applyBorder="1" applyAlignment="1">
      <x:alignment horizontal="center" vertical="center" wrapText="1"/>
    </x:xf>
    <x:xf numFmtId="0" fontId="9" fillId="0" borderId="11" xfId="0" applyFont="1" applyBorder="1" applyAlignment="1">
      <x:alignment horizontal="center" vertical="center" wrapText="1"/>
    </x:xf>
    <x:xf numFmtId="1" fontId="9" fillId="0" borderId="11" xfId="0" applyNumberFormat="1" applyFont="1" applyBorder="1" applyAlignment="1">
      <x:alignment horizontal="center" vertical="center" wrapText="1"/>
    </x:xf>
    <x:xf numFmtId="164" fontId="10" fillId="0" borderId="14" xfId="0" applyNumberFormat="1" applyFont="1" applyBorder="1" applyAlignment="1">
      <x:alignment horizontal="center"/>
    </x:xf>
    <x:xf numFmtId="164" fontId="10" fillId="0" borderId="3" xfId="0" applyNumberFormat="1" applyFont="1" applyBorder="1" applyAlignment="1">
      <x:alignment horizontal="center"/>
    </x:xf>
    <x:xf numFmtId="165" fontId="10" fillId="2" borderId="3" xfId="6" applyNumberFormat="1" applyFont="1" applyFill="1" applyBorder="1"/>
    <x:xf numFmtId="165" fontId="10" fillId="2" borderId="15" xfId="6" applyNumberFormat="1" applyFont="1" applyFill="1" applyBorder="1"/>
    <x:xf numFmtId="165" fontId="10" fillId="2" borderId="16" xfId="6" applyNumberFormat="1" applyFont="1" applyFill="1" applyBorder="1"/>
    <x:xf numFmtId="0" fontId="8" fillId="0" borderId="0" xfId="0" applyFont="1" applyAlignment="1">
      <x:alignment horizontal="right" vertical="center"/>
    </x:xf>
    <x:xf numFmtId="164" fontId="11" fillId="0" borderId="0" xfId="0" applyNumberFormat="1" applyFont="1"/>
    <x:xf numFmtId="0" fontId="6" fillId="0" borderId="6" xfId="0" applyFont="1" applyBorder="1"/>
    <x:xf numFmtId="1" fontId="9" fillId="0" borderId="8" xfId="0" applyNumberFormat="1" applyFont="1" applyBorder="1" applyAlignment="1">
      <x:alignment horizontal="center" vertical="center" wrapText="1"/>
    </x:xf>
    <x:xf numFmtId="0" fontId="12" fillId="0" borderId="11" xfId="0" applyFont="1" applyBorder="1" applyAlignment="1">
      <x:alignment horizontal="center" vertical="center" wrapText="1"/>
    </x:xf>
    <x:xf numFmtId="0" fontId="9" fillId="0" borderId="12" xfId="0" applyFont="1" applyBorder="1" applyAlignment="1">
      <x:alignment horizontal="center" vertical="center" wrapText="1"/>
    </x:xf>
    <x:xf numFmtId="164" fontId="10" fillId="2" borderId="14" xfId="0" applyNumberFormat="1" applyFont="1" applyFill="1" applyBorder="1" applyAlignment="1">
      <x:alignment horizontal="center"/>
    </x:xf>
    <x:xf numFmtId="164" fontId="10" fillId="2" borderId="7" xfId="0" applyNumberFormat="1" applyFont="1" applyFill="1" applyBorder="1" applyAlignment="1">
      <x:alignment horizontal="center"/>
    </x:xf>
    <x:xf numFmtId="165" fontId="10" fillId="0" borderId="7" xfId="0" applyNumberFormat="1" applyFont="1" applyBorder="1"/>
    <x:xf numFmtId="165" fontId="10" fillId="2" borderId="3" xfId="0" applyNumberFormat="1" applyFont="1" applyFill="1" applyBorder="1"/>
    <x:xf numFmtId="165" fontId="10" fillId="2" borderId="19" xfId="0" applyNumberFormat="1" applyFont="1" applyFill="1" applyBorder="1"/>
    <x:xf numFmtId="165" fontId="10" fillId="2" borderId="20" xfId="0" applyNumberFormat="1" applyFont="1" applyFill="1" applyBorder="1" applyAlignment="1">
      <x:alignment horizontal="right"/>
    </x:xf>
    <x:xf numFmtId="165" fontId="6" fillId="0" borderId="0" xfId="0" applyNumberFormat="1" applyFont="1"/>
    <x:xf numFmtId="164" fontId="6" fillId="0" borderId="0" xfId="0" applyNumberFormat="1" applyFont="1"/>
    <x:xf numFmtId="1" fontId="9" fillId="0" borderId="5" xfId="0" applyNumberFormat="1" applyFont="1" applyBorder="1" applyAlignment="1">
      <x:alignment horizontal="center" vertical="center" wrapText="1"/>
    </x:xf>
    <x:xf numFmtId="1" fontId="9" fillId="0" borderId="18" xfId="0" applyNumberFormat="1" applyFont="1" applyBorder="1" applyAlignment="1">
      <x:alignment horizontal="center" vertical="center" wrapText="1"/>
    </x:xf>
    <x:xf numFmtId="0" fontId="6" fillId="0" borderId="17" xfId="0" applyFont="1" applyBorder="1"/>
    <x:xf numFmtId="1" fontId="9" fillId="0" borderId="21" xfId="0" applyNumberFormat="1" applyFont="1" applyBorder="1" applyAlignment="1">
      <x:alignment horizontal="center" vertical="center" wrapText="1"/>
    </x:xf>
    <x:xf numFmtId="1" fontId="9" fillId="0" borderId="2" xfId="0" applyNumberFormat="1" applyFont="1" applyBorder="1" applyAlignment="1">
      <x:alignment horizontal="center" vertical="center" wrapText="1"/>
    </x:xf>
    <x:xf numFmtId="1" fontId="9" fillId="0" borderId="10" xfId="0" applyNumberFormat="1" applyFont="1" applyBorder="1" applyAlignment="1">
      <x:alignment horizontal="center" vertical="center" wrapText="1"/>
    </x:xf>
    <x:xf numFmtId="164" fontId="10" fillId="2" borderId="22" xfId="0" applyNumberFormat="1" applyFont="1" applyFill="1" applyBorder="1" applyAlignment="1">
      <x:alignment horizontal="center"/>
    </x:xf>
    <x:xf numFmtId="164" fontId="10" fillId="2" borderId="25" xfId="0" applyNumberFormat="1" applyFont="1" applyFill="1" applyBorder="1" applyAlignment="1">
      <x:alignment horizontal="center"/>
    </x:xf>
    <x:xf numFmtId="165" fontId="11" fillId="2" borderId="21" xfId="0" applyNumberFormat="1" applyFont="1" applyFill="1" applyBorder="1" applyAlignment="1">
      <x:alignment horizontal="right"/>
    </x:xf>
    <x:xf numFmtId="165" fontId="9" fillId="0" borderId="21" xfId="0" applyNumberFormat="1" applyFont="1" applyBorder="1"/>
    <x:xf numFmtId="165" fontId="9" fillId="0" borderId="13" xfId="0" applyNumberFormat="1" applyFont="1" applyBorder="1"/>
    <x:xf numFmtId="165" fontId="9" fillId="0" borderId="1" xfId="0" applyNumberFormat="1" applyFont="1" applyBorder="1"/>
    <x:xf numFmtId="165" fontId="11" fillId="2" borderId="13" xfId="0" applyNumberFormat="1" applyFont="1" applyFill="1" applyBorder="1"/>
    <x:xf numFmtId="165" fontId="11" fillId="2" borderId="13" xfId="6" applyNumberFormat="1" applyFont="1" applyFill="1" applyBorder="1"/>
    <x:xf numFmtId="164" fontId="11" fillId="0" borderId="0" xfId="0" applyNumberFormat="1" applyFont="1" applyAlignment="1">
      <x:alignment horizontal="center"/>
    </x:xf>
    <x:xf numFmtId="165" fontId="9" fillId="0" borderId="0" xfId="0" applyNumberFormat="1" applyFont="1"/>
    <x:xf numFmtId="165" fontId="11" fillId="0" borderId="0" xfId="0" applyNumberFormat="1" applyFont="1"/>
    <x:xf numFmtId="164" fontId="10" fillId="2" borderId="23" xfId="0" applyNumberFormat="1" applyFont="1" applyFill="1" applyBorder="1" applyAlignment="1">
      <x:alignment horizontal="center"/>
    </x:xf>
    <x:xf numFmtId="17" fontId="8" fillId="0" borderId="24" xfId="0" applyNumberFormat="1" applyFont="1" applyBorder="1" applyAlignment="1">
      <x:alignment horizontal="left" vertical="center"/>
    </x:xf>
    <x:xf numFmtId="0" fontId="6" fillId="0" borderId="18" xfId="0" applyFont="1" applyBorder="1"/>
    <x:xf numFmtId="17" fontId="8" fillId="0" borderId="28" xfId="0" applyNumberFormat="1" applyFont="1" applyBorder="1" applyAlignment="1">
      <x:alignment horizontal="left" vertical="center"/>
    </x:xf>
    <x:xf numFmtId="0" fontId="8" fillId="0" borderId="10" xfId="0" applyFont="1" applyBorder="1" applyAlignment="1">
      <x:alignment horizontal="right" vertical="center"/>
    </x:xf>
    <x:xf numFmtId="166" fontId="11" fillId="0" borderId="13" xfId="0" applyNumberFormat="1" applyFont="1" applyBorder="1" applyAlignment="1">
      <x:alignment horizontal="center"/>
    </x:xf>
    <x:xf numFmtId="164" fontId="10" fillId="2" borderId="7" xfId="0" applyNumberFormat="1" applyFont="1" applyFill="1" applyBorder="1" applyAlignment="1">
      <x:alignment horizontal="center" vertical="center"/>
    </x:xf>
    <x:xf numFmtId="17" fontId="8" fillId="0" borderId="27" xfId="0" applyNumberFormat="1" applyFont="1" applyBorder="1" applyAlignment="1">
      <x:alignment horizontal="left" vertical="center"/>
    </x:xf>
    <x:xf numFmtId="0" fontId="8" fillId="0" borderId="1" xfId="0" applyFont="1" applyBorder="1"/>
    <x:xf numFmtId="0" fontId="8" fillId="0" borderId="0" xfId="0" applyFont="1" applyAlignment="1">
      <x:alignment vertical="center"/>
    </x:xf>
    <x:xf numFmtId="0" fontId="7" fillId="0" borderId="0" xfId="0" applyFont="1" applyAlignment="1">
      <x:alignment vertical="center"/>
    </x:xf>
    <x:xf numFmtId="0" fontId="6" fillId="0" borderId="0" xfId="0" applyFont="1" applyAlignment="1">
      <x:alignment horizontal="center" vertical="center"/>
    </x:xf>
    <x:xf numFmtId="9" fontId="6" fillId="0" borderId="0" xfId="7" applyFont="1"/>
    <x:xf numFmtId="0" fontId="2" fillId="0" borderId="0" xfId="0" applyFont="1" applyAlignment="1">
      <x:alignment horizontal="center" vertical="center" wrapText="1"/>
    </x:xf>
    <x:xf numFmtId="17" fontId="6" fillId="0" borderId="0" xfId="0" applyNumberFormat="1" applyFont="1"/>
    <x:xf numFmtId="0" fontId="14" fillId="0" borderId="0" xfId="0" applyFont="1" applyAlignment="1">
      <x:alignment horizontal="center" vertical="center" wrapText="1"/>
    </x:xf>
    <x:xf numFmtId="165" fontId="11" fillId="2" borderId="3" xfId="0" applyNumberFormat="1" applyFont="1" applyFill="1" applyBorder="1"/>
    <x:xf numFmtId="1" fontId="9" fillId="0" borderId="3" xfId="0" applyNumberFormat="1" applyFont="1" applyBorder="1" applyAlignment="1">
      <x:alignment horizontal="center" vertical="center" wrapText="1"/>
    </x:xf>
    <x:xf numFmtId="0" fontId="15" fillId="0" borderId="3" xfId="0" applyFont="1" applyBorder="1" applyAlignment="1">
      <x:alignment horizontal="center" vertical="center" wrapText="1"/>
    </x:xf>
    <x:xf numFmtId="1" fontId="15" fillId="0" borderId="3" xfId="0" applyNumberFormat="1" applyFont="1" applyBorder="1" applyAlignment="1">
      <x:alignment horizontal="center" vertical="center" wrapText="1"/>
    </x:xf>
    <x:xf numFmtId="17" fontId="9" fillId="0" borderId="3" xfId="0" applyNumberFormat="1" applyFont="1" applyBorder="1" applyAlignment="1">
      <x:alignment horizontal="left" vertical="center"/>
    </x:xf>
    <x:xf numFmtId="9" fontId="0" fillId="0" borderId="0" xfId="7" applyFont="1"/>
    <x:xf numFmtId="1" fontId="9" fillId="0" borderId="3" xfId="0" applyNumberFormat="1" applyFont="1" applyBorder="1" applyAlignment="1">
      <x:alignment horizontal="center" vertical="center" wrapText="1"/>
    </x:xf>
    <x:xf numFmtId="0" fontId="7" fillId="3" borderId="15" xfId="0" applyFont="1" applyFill="1" applyBorder="1" applyAlignment="1">
      <x:alignment horizontal="center" vertical="center"/>
    </x:xf>
    <x:xf numFmtId="0" fontId="7" fillId="3" borderId="29" xfId="0" applyFont="1" applyFill="1" applyBorder="1" applyAlignment="1">
      <x:alignment horizontal="center" vertical="center"/>
    </x:xf>
    <x:xf numFmtId="0" fontId="7" fillId="3" borderId="26" xfId="0" applyFont="1" applyFill="1" applyBorder="1" applyAlignment="1">
      <x:alignment horizontal="center" vertical="center"/>
    </x:xf>
    <x:xf numFmtId="0" fontId="8" fillId="0" borderId="15" xfId="0" applyFont="1" applyBorder="1" applyAlignment="1">
      <x:alignment horizontal="center" vertical="center"/>
    </x:xf>
    <x:xf numFmtId="0" fontId="8" fillId="0" borderId="29" xfId="0" applyFont="1" applyBorder="1" applyAlignment="1">
      <x:alignment horizontal="center" vertical="center"/>
    </x:xf>
    <x:xf numFmtId="0" fontId="8" fillId="0" borderId="26" xfId="0" applyFont="1" applyBorder="1" applyAlignment="1">
      <x:alignment horizontal="center" vertical="center"/>
    </x:xf>
    <x:xf numFmtId="0" fontId="2" fillId="0" borderId="6" xfId="0" applyFont="1" applyBorder="1" applyAlignment="1">
      <x:alignment horizontal="center" vertical="center" wrapText="1"/>
    </x:xf>
    <x:xf numFmtId="0" fontId="2" fillId="0" borderId="0" xfId="0" applyFont="1" applyAlignment="1">
      <x:alignment horizontal="center" vertical="center" wrapText="1"/>
    </x:xf>
    <x:xf numFmtId="0" fontId="7" fillId="3" borderId="1" xfId="0" applyFont="1" applyFill="1" applyBorder="1" applyAlignment="1">
      <x:alignment horizontal="center" vertical="center"/>
    </x:xf>
    <x:xf numFmtId="0" fontId="7" fillId="3" borderId="9" xfId="0" applyFont="1" applyFill="1" applyBorder="1" applyAlignment="1">
      <x:alignment horizontal="center" vertical="center"/>
    </x:xf>
    <x:xf numFmtId="0" fontId="7" fillId="3" borderId="10" xfId="0" applyFont="1" applyFill="1" applyBorder="1" applyAlignment="1">
      <x:alignment horizontal="center" vertical="center"/>
    </x:xf>
    <x:xf numFmtId="0" fontId="8" fillId="0" borderId="1" xfId="0" applyFont="1" applyBorder="1" applyAlignment="1">
      <x:alignment horizontal="center" vertical="center"/>
    </x:xf>
    <x:xf numFmtId="0" fontId="8" fillId="0" borderId="9" xfId="0" applyFont="1" applyBorder="1" applyAlignment="1">
      <x:alignment horizontal="center" vertical="center"/>
    </x:xf>
    <x:xf numFmtId="0" fontId="8" fillId="0" borderId="10" xfId="0" applyFont="1" applyBorder="1" applyAlignment="1">
      <x:alignment horizontal="center" vertical="center"/>
    </x:xf>
  </x:cellXfs>
  <x:cellStyles count="8">
    <x:cellStyle name="Comma 19" xfId="5" xr:uid="{53C07F98-FA0E-45F5-9FA2-2751F5FF0E42}"/>
    <x:cellStyle name="Comma 2 4 3" xfId="4" xr:uid="{00000000-0005-0000-0000-000001000000}"/>
    <x:cellStyle name="Currency" xfId="6" builtinId="4"/>
    <x:cellStyle name="Normal" xfId="0" builtinId="0"/>
    <x:cellStyle name="Normal 2" xfId="1" xr:uid="{00000000-0005-0000-0000-000003000000}"/>
    <x:cellStyle name="Normal 3 2" xfId="2" xr:uid="{00000000-0005-0000-0000-000004000000}"/>
    <x:cellStyle name="Normal 4" xfId="3" xr:uid="{00000000-0005-0000-0000-000005000000}"/>
    <x:cellStyle name="Percent" xfId="7" builtinId="5"/>
  </x:cellStyles>
  <x:dxfs count="0"/>
  <x:tableStyles count="0" defaultTableStyle="TableStyleMedium2" defaultPivotStyle="PivotStyleLight16"/>
  <x:colors>
    <x:mruColors>
      <x:color rgb="FF339966"/>
      <x:color rgb="FF33CC33"/>
      <x:color rgb="FF00CC66"/>
      <x:color rgb="FF8C8452"/>
      <x:color rgb="FFFF3300"/>
      <x:color rgb="FFFF000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drawings/drawing1.xml><?xml version="1.0" encoding="utf-8"?>
<xdr:wsDr xmlns:a16="http://schemas.microsoft.com/office/drawing/2014/main" xmlns:xdr="http://schemas.openxmlformats.org/drawingml/2006/spreadsheetDrawing" xmlns:a="http://schemas.openxmlformats.org/drawingml/2006/main">
  <xdr:twoCellAnchor>
    <xdr:from>
      <xdr:col>0</xdr:col>
      <xdr:colOff>876300</xdr:colOff>
      <xdr:row>23</xdr:row>
      <xdr:rowOff>157162</xdr:rowOff>
    </xdr:from>
    <xdr:to>
      <xdr:col>0</xdr:col>
      <xdr:colOff>1504950</xdr:colOff>
      <xdr:row>23</xdr:row>
      <xdr:rowOff>157162</xdr:rowOff>
    </xdr:to>
    <xdr:cxnSp macro="">
      <xdr:nvCxnSpPr>
        <xdr:cNvPr id="16" name="Straight Connector 15" descr="" title="">
          <a:extLst>
            <a:ext uri="{FF2B5EF4-FFF2-40B4-BE49-F238E27FC236}">
              <a16:creationId xmlns:a16="http://schemas.microsoft.com/office/drawing/2014/main" id="{114CFC83-07E3-4BF7-A4C5-4096E811901E}"/>
            </a:ext>
          </a:extLst>
        </xdr:cNvPr>
        <xdr:cNvCxnSpPr>
          <a:cxnSpLocks/>
        </xdr:cNvCxnSpPr>
      </xdr:nvCxnSpPr>
      <xdr:spPr>
        <a:xfrm>
          <a:off x="876300" y="272272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24</xdr:row>
      <xdr:rowOff>114300</xdr:rowOff>
    </xdr:from>
    <xdr:to>
      <xdr:col>0</xdr:col>
      <xdr:colOff>1481138</xdr:colOff>
      <xdr:row>24</xdr:row>
      <xdr:rowOff>114300</xdr:rowOff>
    </xdr:to>
    <xdr:cxnSp macro="">
      <xdr:nvCxnSpPr>
        <xdr:cNvPr id="17" name="Straight Connector 16" descr="" title="">
          <a:extLst>
            <a:ext uri="{FF2B5EF4-FFF2-40B4-BE49-F238E27FC236}">
              <a16:creationId xmlns:a16="http://schemas.microsoft.com/office/drawing/2014/main" id="{A93A2A22-BDE0-4BDA-B884-CFD2189CE7C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2742247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5</xdr:row>
      <xdr:rowOff>133350</xdr:rowOff>
    </xdr:from>
    <xdr:to>
      <xdr:col>0</xdr:col>
      <xdr:colOff>1528762</xdr:colOff>
      <xdr:row>5</xdr:row>
      <xdr:rowOff>133350</xdr:rowOff>
    </xdr:to>
    <xdr:cxnSp macro="">
      <xdr:nvCxnSpPr>
        <xdr:cNvPr id="22" name="Straight Connector 21" descr="" title="">
          <a:extLst>
            <a:ext uri="{FF2B5EF4-FFF2-40B4-BE49-F238E27FC236}">
              <a16:creationId xmlns:a16="http://schemas.microsoft.com/office/drawing/2014/main" id="{AEE0D768-8822-49A5-849A-27566D2D9632}"/>
            </a:ext>
          </a:extLst>
        </xdr:cNvPr>
        <xdr:cNvCxnSpPr>
          <a:cxnSpLocks/>
        </xdr:cNvCxnSpPr>
      </xdr:nvCxnSpPr>
      <xdr:spPr>
        <a:xfrm>
          <a:off x="900112" y="1237107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6</xdr:row>
      <xdr:rowOff>114300</xdr:rowOff>
    </xdr:from>
    <xdr:to>
      <xdr:col>0</xdr:col>
      <xdr:colOff>1516856</xdr:colOff>
      <xdr:row>6</xdr:row>
      <xdr:rowOff>114300</xdr:rowOff>
    </xdr:to>
    <xdr:cxnSp macro="">
      <xdr:nvCxnSpPr>
        <xdr:cNvPr id="23" name="Straight Connector 22" descr="" title="">
          <a:extLst>
            <a:ext uri="{FF2B5EF4-FFF2-40B4-BE49-F238E27FC236}">
              <a16:creationId xmlns:a16="http://schemas.microsoft.com/office/drawing/2014/main" id="{43FEE9E0-7CFF-4319-A2C1-011C30CEBEB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1258062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23</xdr:row>
      <xdr:rowOff>157162</xdr:rowOff>
    </xdr:from>
    <xdr:to>
      <xdr:col>0</xdr:col>
      <xdr:colOff>1504950</xdr:colOff>
      <xdr:row>23</xdr:row>
      <xdr:rowOff>157162</xdr:rowOff>
    </xdr:to>
    <xdr:cxnSp macro="">
      <xdr:nvCxnSpPr>
        <xdr:cNvPr id="38" name="Straight Connector 37" descr="" title="">
          <a:extLst>
            <a:ext uri="{FF2B5EF4-FFF2-40B4-BE49-F238E27FC236}">
              <a16:creationId xmlns:a16="http://schemas.microsoft.com/office/drawing/2014/main" id="{E9FC29F5-0BF8-4B19-BB5B-237F3F44595F}"/>
            </a:ext>
          </a:extLst>
        </xdr:cNvPr>
        <xdr:cNvCxnSpPr>
          <a:cxnSpLocks/>
        </xdr:cNvCxnSpPr>
      </xdr:nvCxnSpPr>
      <xdr:spPr>
        <a:xfrm>
          <a:off x="876300" y="1727930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24</xdr:row>
      <xdr:rowOff>114300</xdr:rowOff>
    </xdr:from>
    <xdr:to>
      <xdr:col>0</xdr:col>
      <xdr:colOff>1481138</xdr:colOff>
      <xdr:row>24</xdr:row>
      <xdr:rowOff>114300</xdr:rowOff>
    </xdr:to>
    <xdr:cxnSp macro="">
      <xdr:nvCxnSpPr>
        <xdr:cNvPr id="39" name="Straight Connector 38" descr="" title="">
          <a:extLst>
            <a:ext uri="{FF2B5EF4-FFF2-40B4-BE49-F238E27FC236}">
              <a16:creationId xmlns:a16="http://schemas.microsoft.com/office/drawing/2014/main" id="{6C268811-AF00-469B-8C20-FB1452F0B94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745742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5</xdr:row>
      <xdr:rowOff>133350</xdr:rowOff>
    </xdr:from>
    <xdr:to>
      <xdr:col>0</xdr:col>
      <xdr:colOff>1528762</xdr:colOff>
      <xdr:row>5</xdr:row>
      <xdr:rowOff>133350</xdr:rowOff>
    </xdr:to>
    <xdr:cxnSp macro="">
      <xdr:nvCxnSpPr>
        <xdr:cNvPr id="44" name="Straight Connector 43" descr="" title="">
          <a:extLst>
            <a:ext uri="{FF2B5EF4-FFF2-40B4-BE49-F238E27FC236}">
              <a16:creationId xmlns:a16="http://schemas.microsoft.com/office/drawing/2014/main" id="{A0038609-A792-4C21-97CA-519DF7CA3772}"/>
            </a:ext>
          </a:extLst>
        </xdr:cNvPr>
        <xdr:cNvCxnSpPr>
          <a:cxnSpLocks/>
        </xdr:cNvCxnSpPr>
      </xdr:nvCxnSpPr>
      <xdr:spPr>
        <a:xfrm>
          <a:off x="900112" y="2082927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6</xdr:row>
      <xdr:rowOff>114300</xdr:rowOff>
    </xdr:from>
    <xdr:to>
      <xdr:col>0</xdr:col>
      <xdr:colOff>1516856</xdr:colOff>
      <xdr:row>6</xdr:row>
      <xdr:rowOff>114300</xdr:rowOff>
    </xdr:to>
    <xdr:cxnSp macro="">
      <xdr:nvCxnSpPr>
        <xdr:cNvPr id="45" name="Straight Connector 44" descr="" title="">
          <a:extLst>
            <a:ext uri="{FF2B5EF4-FFF2-40B4-BE49-F238E27FC236}">
              <a16:creationId xmlns:a16="http://schemas.microsoft.com/office/drawing/2014/main" id="{060DB054-76EA-474F-A507-E52DBAAD5ACE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2103882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904875</xdr:colOff>
      <xdr:row>14</xdr:row>
      <xdr:rowOff>114300</xdr:rowOff>
    </xdr:from>
    <xdr:to>
      <xdr:col>0</xdr:col>
      <xdr:colOff>1533525</xdr:colOff>
      <xdr:row>14</xdr:row>
      <xdr:rowOff>114300</xdr:rowOff>
    </xdr:to>
    <xdr:cxnSp macro="">
      <xdr:nvCxnSpPr>
        <xdr:cNvPr id="54" name="Straight Connector 53" descr="" title="">
          <a:extLst>
            <a:ext uri="{FF2B5EF4-FFF2-40B4-BE49-F238E27FC236}">
              <a16:creationId xmlns:a16="http://schemas.microsoft.com/office/drawing/2014/main" id="{B5FDD99B-89FD-4151-9D8F-18D825959391}"/>
            </a:ext>
          </a:extLst>
        </xdr:cNvPr>
        <xdr:cNvCxnSpPr>
          <a:cxnSpLocks/>
        </xdr:cNvCxnSpPr>
      </xdr:nvCxnSpPr>
      <xdr:spPr>
        <a:xfrm>
          <a:off x="904875" y="105156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914400</xdr:colOff>
      <xdr:row>15</xdr:row>
      <xdr:rowOff>114300</xdr:rowOff>
    </xdr:from>
    <xdr:to>
      <xdr:col>0</xdr:col>
      <xdr:colOff>1543050</xdr:colOff>
      <xdr:row>15</xdr:row>
      <xdr:rowOff>114300</xdr:rowOff>
    </xdr:to>
    <xdr:cxnSp macro="">
      <xdr:nvCxnSpPr>
        <xdr:cNvPr id="55" name="Straight Connector 54" descr="" title="">
          <a:extLst>
            <a:ext uri="{FF2B5EF4-FFF2-40B4-BE49-F238E27FC236}">
              <a16:creationId xmlns:a16="http://schemas.microsoft.com/office/drawing/2014/main" id="{219A3B4C-B4DB-494C-9DE1-42690AC59EA1}"/>
            </a:ext>
          </a:extLst>
        </xdr:cNvPr>
        <xdr:cNvCxnSpPr>
          <a:cxnSpLocks/>
        </xdr:cNvCxnSpPr>
      </xdr:nvCxnSpPr>
      <xdr:spPr>
        <a:xfrm>
          <a:off x="914400" y="127254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a16="http://schemas.microsoft.com/office/drawing/2014/main" xmlns:xdr="http://schemas.openxmlformats.org/drawingml/2006/spreadsheetDrawing" xmlns:a="http://schemas.openxmlformats.org/drawingml/2006/main">
  <xdr:twoCellAnchor>
    <xdr:from>
      <xdr:col>0</xdr:col>
      <xdr:colOff>876300</xdr:colOff>
      <xdr:row>23</xdr:row>
      <xdr:rowOff>157162</xdr:rowOff>
    </xdr:from>
    <xdr:to>
      <xdr:col>0</xdr:col>
      <xdr:colOff>1504950</xdr:colOff>
      <xdr:row>23</xdr:row>
      <xdr:rowOff>157162</xdr:rowOff>
    </xdr:to>
    <xdr:cxnSp macro="">
      <xdr:nvCxnSpPr>
        <xdr:cNvPr id="2" name="Straight Connector 1" descr="" title="">
          <a:extLst>
            <a:ext uri="{FF2B5EF4-FFF2-40B4-BE49-F238E27FC236}">
              <a16:creationId xmlns:a16="http://schemas.microsoft.com/office/drawing/2014/main" id="{BAA5947A-1696-4D9B-BB78-6866127865A5}"/>
            </a:ext>
          </a:extLst>
        </xdr:cNvPr>
        <xdr:cNvCxnSpPr>
          <a:cxnSpLocks/>
        </xdr:cNvCxnSpPr>
      </xdr:nvCxnSpPr>
      <xdr:spPr>
        <a:xfrm>
          <a:off x="876300" y="109442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24</xdr:row>
      <xdr:rowOff>114300</xdr:rowOff>
    </xdr:from>
    <xdr:to>
      <xdr:col>0</xdr:col>
      <xdr:colOff>1481138</xdr:colOff>
      <xdr:row>24</xdr:row>
      <xdr:rowOff>114300</xdr:rowOff>
    </xdr:to>
    <xdr:cxnSp macro="">
      <xdr:nvCxnSpPr>
        <xdr:cNvPr id="3" name="Straight Connector 2" descr="" title="">
          <a:extLst>
            <a:ext uri="{FF2B5EF4-FFF2-40B4-BE49-F238E27FC236}">
              <a16:creationId xmlns:a16="http://schemas.microsoft.com/office/drawing/2014/main" id="{4DFF556D-14C7-40A8-94FC-F99394E3844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7254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5</xdr:row>
      <xdr:rowOff>133350</xdr:rowOff>
    </xdr:from>
    <xdr:to>
      <xdr:col>0</xdr:col>
      <xdr:colOff>1528762</xdr:colOff>
      <xdr:row>5</xdr:row>
      <xdr:rowOff>133350</xdr:rowOff>
    </xdr:to>
    <xdr:cxnSp macro="">
      <xdr:nvCxnSpPr>
        <xdr:cNvPr id="4" name="Straight Connector 3" descr="" title="">
          <a:extLst>
            <a:ext uri="{FF2B5EF4-FFF2-40B4-BE49-F238E27FC236}">
              <a16:creationId xmlns:a16="http://schemas.microsoft.com/office/drawing/2014/main" id="{BE95E1D7-F528-4B51-800D-45509F2245C5}"/>
            </a:ext>
          </a:extLst>
        </xdr:cNvPr>
        <xdr:cNvCxnSpPr>
          <a:cxnSpLocks/>
        </xdr:cNvCxnSpPr>
      </xdr:nvCxnSpPr>
      <xdr:spPr>
        <a:xfrm>
          <a:off x="900112" y="303657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6</xdr:row>
      <xdr:rowOff>114300</xdr:rowOff>
    </xdr:from>
    <xdr:to>
      <xdr:col>0</xdr:col>
      <xdr:colOff>1516856</xdr:colOff>
      <xdr:row>6</xdr:row>
      <xdr:rowOff>114300</xdr:rowOff>
    </xdr:to>
    <xdr:cxnSp macro="">
      <xdr:nvCxnSpPr>
        <xdr:cNvPr id="5" name="Straight Connector 4" descr="" title="">
          <a:extLst>
            <a:ext uri="{FF2B5EF4-FFF2-40B4-BE49-F238E27FC236}">
              <a16:creationId xmlns:a16="http://schemas.microsoft.com/office/drawing/2014/main" id="{91D0994C-B8BD-4156-A735-DE01C3F54E1F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324612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23</xdr:row>
      <xdr:rowOff>157162</xdr:rowOff>
    </xdr:from>
    <xdr:to>
      <xdr:col>0</xdr:col>
      <xdr:colOff>1504950</xdr:colOff>
      <xdr:row>23</xdr:row>
      <xdr:rowOff>157162</xdr:rowOff>
    </xdr:to>
    <xdr:cxnSp macro="">
      <xdr:nvCxnSpPr>
        <xdr:cNvPr id="6" name="Straight Connector 5" descr="" title="">
          <a:extLst>
            <a:ext uri="{FF2B5EF4-FFF2-40B4-BE49-F238E27FC236}">
              <a16:creationId xmlns:a16="http://schemas.microsoft.com/office/drawing/2014/main" id="{2968D54C-466F-4731-B3AE-67F12E4E6C52}"/>
            </a:ext>
          </a:extLst>
        </xdr:cNvPr>
        <xdr:cNvCxnSpPr>
          <a:cxnSpLocks/>
        </xdr:cNvCxnSpPr>
      </xdr:nvCxnSpPr>
      <xdr:spPr>
        <a:xfrm>
          <a:off x="876300" y="109442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24</xdr:row>
      <xdr:rowOff>114300</xdr:rowOff>
    </xdr:from>
    <xdr:to>
      <xdr:col>0</xdr:col>
      <xdr:colOff>1481138</xdr:colOff>
      <xdr:row>24</xdr:row>
      <xdr:rowOff>114300</xdr:rowOff>
    </xdr:to>
    <xdr:cxnSp macro="">
      <xdr:nvCxnSpPr>
        <xdr:cNvPr id="7" name="Straight Connector 6" descr="" title="">
          <a:extLst>
            <a:ext uri="{FF2B5EF4-FFF2-40B4-BE49-F238E27FC236}">
              <a16:creationId xmlns:a16="http://schemas.microsoft.com/office/drawing/2014/main" id="{421C1CD4-90BE-450B-B15E-0CB9165B891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7254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5</xdr:row>
      <xdr:rowOff>133350</xdr:rowOff>
    </xdr:from>
    <xdr:to>
      <xdr:col>0</xdr:col>
      <xdr:colOff>1528762</xdr:colOff>
      <xdr:row>5</xdr:row>
      <xdr:rowOff>133350</xdr:rowOff>
    </xdr:to>
    <xdr:cxnSp macro="">
      <xdr:nvCxnSpPr>
        <xdr:cNvPr id="8" name="Straight Connector 7" descr="" title="">
          <a:extLst>
            <a:ext uri="{FF2B5EF4-FFF2-40B4-BE49-F238E27FC236}">
              <a16:creationId xmlns:a16="http://schemas.microsoft.com/office/drawing/2014/main" id="{20991872-4F48-4AC3-AC2C-610335629C30}"/>
            </a:ext>
          </a:extLst>
        </xdr:cNvPr>
        <xdr:cNvCxnSpPr>
          <a:cxnSpLocks/>
        </xdr:cNvCxnSpPr>
      </xdr:nvCxnSpPr>
      <xdr:spPr>
        <a:xfrm>
          <a:off x="900112" y="303657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6</xdr:row>
      <xdr:rowOff>114300</xdr:rowOff>
    </xdr:from>
    <xdr:to>
      <xdr:col>0</xdr:col>
      <xdr:colOff>1516856</xdr:colOff>
      <xdr:row>6</xdr:row>
      <xdr:rowOff>114300</xdr:rowOff>
    </xdr:to>
    <xdr:cxnSp macro="">
      <xdr:nvCxnSpPr>
        <xdr:cNvPr id="9" name="Straight Connector 8" descr="" title="">
          <a:extLst>
            <a:ext uri="{FF2B5EF4-FFF2-40B4-BE49-F238E27FC236}">
              <a16:creationId xmlns:a16="http://schemas.microsoft.com/office/drawing/2014/main" id="{BA5D654A-722D-4D51-89A7-9D80C26D0C34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324612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23</xdr:row>
      <xdr:rowOff>157162</xdr:rowOff>
    </xdr:from>
    <xdr:to>
      <xdr:col>0</xdr:col>
      <xdr:colOff>1504950</xdr:colOff>
      <xdr:row>23</xdr:row>
      <xdr:rowOff>157162</xdr:rowOff>
    </xdr:to>
    <xdr:cxnSp macro="">
      <xdr:nvCxnSpPr>
        <xdr:cNvPr id="10" name="Straight Connector 9" descr="" title="">
          <a:extLst>
            <a:ext uri="{FF2B5EF4-FFF2-40B4-BE49-F238E27FC236}">
              <a16:creationId xmlns:a16="http://schemas.microsoft.com/office/drawing/2014/main" id="{B4F1AA3B-5309-4BFF-9B3C-0840D277EEA9}"/>
            </a:ext>
          </a:extLst>
        </xdr:cNvPr>
        <xdr:cNvCxnSpPr>
          <a:cxnSpLocks/>
        </xdr:cNvCxnSpPr>
      </xdr:nvCxnSpPr>
      <xdr:spPr>
        <a:xfrm>
          <a:off x="876300" y="109442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24</xdr:row>
      <xdr:rowOff>114300</xdr:rowOff>
    </xdr:from>
    <xdr:to>
      <xdr:col>0</xdr:col>
      <xdr:colOff>1481138</xdr:colOff>
      <xdr:row>24</xdr:row>
      <xdr:rowOff>114300</xdr:rowOff>
    </xdr:to>
    <xdr:cxnSp macro="">
      <xdr:nvCxnSpPr>
        <xdr:cNvPr id="11" name="Straight Connector 10" descr="" title="">
          <a:extLst>
            <a:ext uri="{FF2B5EF4-FFF2-40B4-BE49-F238E27FC236}">
              <a16:creationId xmlns:a16="http://schemas.microsoft.com/office/drawing/2014/main" id="{F9FCAC04-F0C8-4593-A198-9B70334BD0AF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7254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5</xdr:row>
      <xdr:rowOff>133350</xdr:rowOff>
    </xdr:from>
    <xdr:to>
      <xdr:col>0</xdr:col>
      <xdr:colOff>1528762</xdr:colOff>
      <xdr:row>5</xdr:row>
      <xdr:rowOff>133350</xdr:rowOff>
    </xdr:to>
    <xdr:cxnSp macro="">
      <xdr:nvCxnSpPr>
        <xdr:cNvPr id="12" name="Straight Connector 11" descr="" title="">
          <a:extLst>
            <a:ext uri="{FF2B5EF4-FFF2-40B4-BE49-F238E27FC236}">
              <a16:creationId xmlns:a16="http://schemas.microsoft.com/office/drawing/2014/main" id="{CEB624F9-B88B-4772-A78A-53C935FDCB72}"/>
            </a:ext>
          </a:extLst>
        </xdr:cNvPr>
        <xdr:cNvCxnSpPr>
          <a:cxnSpLocks/>
        </xdr:cNvCxnSpPr>
      </xdr:nvCxnSpPr>
      <xdr:spPr>
        <a:xfrm>
          <a:off x="900112" y="303657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6</xdr:row>
      <xdr:rowOff>114300</xdr:rowOff>
    </xdr:from>
    <xdr:to>
      <xdr:col>0</xdr:col>
      <xdr:colOff>1516856</xdr:colOff>
      <xdr:row>6</xdr:row>
      <xdr:rowOff>114300</xdr:rowOff>
    </xdr:to>
    <xdr:cxnSp macro="">
      <xdr:nvCxnSpPr>
        <xdr:cNvPr id="13" name="Straight Connector 12" descr="" title="">
          <a:extLst>
            <a:ext uri="{FF2B5EF4-FFF2-40B4-BE49-F238E27FC236}">
              <a16:creationId xmlns:a16="http://schemas.microsoft.com/office/drawing/2014/main" id="{634F9229-1A41-418B-BD85-BDEACDF285B9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324612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23</xdr:row>
      <xdr:rowOff>157162</xdr:rowOff>
    </xdr:from>
    <xdr:to>
      <xdr:col>0</xdr:col>
      <xdr:colOff>1504950</xdr:colOff>
      <xdr:row>23</xdr:row>
      <xdr:rowOff>157162</xdr:rowOff>
    </xdr:to>
    <xdr:cxnSp macro="">
      <xdr:nvCxnSpPr>
        <xdr:cNvPr id="14" name="Straight Connector 13" descr="" title="">
          <a:extLst>
            <a:ext uri="{FF2B5EF4-FFF2-40B4-BE49-F238E27FC236}">
              <a16:creationId xmlns:a16="http://schemas.microsoft.com/office/drawing/2014/main" id="{0781AF9F-E322-409B-8E2E-45B79EE68A70}"/>
            </a:ext>
          </a:extLst>
        </xdr:cNvPr>
        <xdr:cNvCxnSpPr>
          <a:cxnSpLocks/>
        </xdr:cNvCxnSpPr>
      </xdr:nvCxnSpPr>
      <xdr:spPr>
        <a:xfrm>
          <a:off x="876300" y="109442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24</xdr:row>
      <xdr:rowOff>114300</xdr:rowOff>
    </xdr:from>
    <xdr:to>
      <xdr:col>0</xdr:col>
      <xdr:colOff>1481138</xdr:colOff>
      <xdr:row>24</xdr:row>
      <xdr:rowOff>114300</xdr:rowOff>
    </xdr:to>
    <xdr:cxnSp macro="">
      <xdr:nvCxnSpPr>
        <xdr:cNvPr id="15" name="Straight Connector 14" descr="" title="">
          <a:extLst>
            <a:ext uri="{FF2B5EF4-FFF2-40B4-BE49-F238E27FC236}">
              <a16:creationId xmlns:a16="http://schemas.microsoft.com/office/drawing/2014/main" id="{2F0ED25C-65C9-479B-828D-CBD5CE2C1D36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7254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6</xdr:row>
      <xdr:rowOff>114300</xdr:rowOff>
    </xdr:from>
    <xdr:to>
      <xdr:col>0</xdr:col>
      <xdr:colOff>1516856</xdr:colOff>
      <xdr:row>6</xdr:row>
      <xdr:rowOff>114300</xdr:rowOff>
    </xdr:to>
    <xdr:cxnSp macro="">
      <xdr:nvCxnSpPr>
        <xdr:cNvPr id="17" name="Straight Connector 16" descr="" title="">
          <a:extLst>
            <a:ext uri="{FF2B5EF4-FFF2-40B4-BE49-F238E27FC236}">
              <a16:creationId xmlns:a16="http://schemas.microsoft.com/office/drawing/2014/main" id="{F6277308-5A08-41B2-8D4F-BAF1E072D94E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324612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904875</xdr:colOff>
      <xdr:row>14</xdr:row>
      <xdr:rowOff>114300</xdr:rowOff>
    </xdr:from>
    <xdr:to>
      <xdr:col>0</xdr:col>
      <xdr:colOff>1533525</xdr:colOff>
      <xdr:row>14</xdr:row>
      <xdr:rowOff>114300</xdr:rowOff>
    </xdr:to>
    <xdr:cxnSp macro="">
      <xdr:nvCxnSpPr>
        <xdr:cNvPr id="18" name="Straight Connector 17" descr="" title="">
          <a:extLst>
            <a:ext uri="{FF2B5EF4-FFF2-40B4-BE49-F238E27FC236}">
              <a16:creationId xmlns:a16="http://schemas.microsoft.com/office/drawing/2014/main" id="{5A6B5244-5F51-4BEB-A67E-84FB1B306309}"/>
            </a:ext>
          </a:extLst>
        </xdr:cNvPr>
        <xdr:cNvCxnSpPr>
          <a:cxnSpLocks/>
        </xdr:cNvCxnSpPr>
      </xdr:nvCxnSpPr>
      <xdr:spPr>
        <a:xfrm>
          <a:off x="904875" y="10477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914400</xdr:colOff>
      <xdr:row>15</xdr:row>
      <xdr:rowOff>114300</xdr:rowOff>
    </xdr:from>
    <xdr:to>
      <xdr:col>0</xdr:col>
      <xdr:colOff>1543050</xdr:colOff>
      <xdr:row>15</xdr:row>
      <xdr:rowOff>114300</xdr:rowOff>
    </xdr:to>
    <xdr:cxnSp macro="">
      <xdr:nvCxnSpPr>
        <xdr:cNvPr id="19" name="Straight Connector 18" descr="" title="">
          <a:extLst>
            <a:ext uri="{FF2B5EF4-FFF2-40B4-BE49-F238E27FC236}">
              <a16:creationId xmlns:a16="http://schemas.microsoft.com/office/drawing/2014/main" id="{02D1D0F2-788C-481B-9CAD-98D614CFC8BE}"/>
            </a:ext>
          </a:extLst>
        </xdr:cNvPr>
        <xdr:cNvCxnSpPr>
          <a:cxnSpLocks/>
        </xdr:cNvCxnSpPr>
      </xdr:nvCxnSpPr>
      <xdr:spPr>
        <a:xfrm>
          <a:off x="914400" y="12668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8A5A87D-25EC-4A60-981A-AE8BCA7049C2}" mc:Ignorable="x14ac xr xr2 xr3">
  <x:sheetPr>
    <x:pageSetUpPr fitToPage="1"/>
  </x:sheetPr>
  <x:dimension ref="A1:W31"/>
  <x:sheetViews>
    <x:sheetView zoomScale="55" zoomScaleNormal="55" workbookViewId="0">
      <x:selection activeCell="B27" sqref="B27:T29"/>
    </x:sheetView>
  </x:sheetViews>
  <x:sheetFormatPr defaultColWidth="9.140625" defaultRowHeight="13.9"/>
  <x:cols>
    <x:col min="1" max="1" width="23.85546875" style="1" customWidth="1"/>
    <x:col min="2" max="2" width="11.5703125" style="1" bestFit="1" customWidth="1"/>
    <x:col min="3" max="3" width="8" style="1" bestFit="1" customWidth="1"/>
    <x:col min="4" max="4" width="14" style="1" bestFit="1" customWidth="1"/>
    <x:col min="5" max="5" width="15" style="1" bestFit="1" customWidth="1"/>
    <x:col min="6" max="6" width="7.140625" style="1" bestFit="1" customWidth="1"/>
    <x:col min="7" max="7" width="8.85546875" style="1" bestFit="1" customWidth="1"/>
    <x:col min="8" max="8" width="10.42578125" style="1" customWidth="1"/>
    <x:col min="9" max="10" width="8" style="1" bestFit="1" customWidth="1"/>
    <x:col min="11" max="11" width="13.85546875" style="1" bestFit="1" customWidth="1"/>
    <x:col min="12" max="12" width="11" style="1" bestFit="1" customWidth="1"/>
    <x:col min="13" max="13" width="13.85546875" style="1" bestFit="1" customWidth="1"/>
    <x:col min="14" max="14" width="8.28515625" style="1" bestFit="1" customWidth="1"/>
    <x:col min="15" max="15" width="8.85546875" style="1" bestFit="1" customWidth="1"/>
    <x:col min="16" max="16" width="8.85546875" style="1" customWidth="1"/>
    <x:col min="17" max="17" width="8.28515625" style="1" bestFit="1" customWidth="1"/>
    <x:col min="18" max="18" width="13.28515625" style="1" bestFit="1" customWidth="1"/>
    <x:col min="19" max="19" width="7.42578125" style="1" bestFit="1" customWidth="1"/>
    <x:col min="20" max="20" width="9.28515625" style="1" bestFit="1" customWidth="1"/>
    <x:col min="21" max="21" width="14.7109375" style="1" customWidth="1"/>
    <x:col min="22" max="22" width="11" style="1" customWidth="1"/>
    <x:col min="23" max="23" width="20.140625" style="1" bestFit="1" customWidth="1"/>
    <x:col min="24" max="24" width="15.28515625" style="1" bestFit="1" customWidth="1"/>
    <x:col min="25" max="25" width="14.85546875" style="1" bestFit="1" customWidth="1"/>
    <x:col min="26" max="16384" width="9.140625" style="1"/>
  </x:cols>
  <x:sheetData>
    <x:row r="1" spans="1:23" ht="15" customHeight="1">
      <x:c r="A1" s="71" t="s">
        <x:v>0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2"/>
      <x:c r="L1" s="72"/>
      <x:c r="M1" s="72"/>
      <x:c r="N1" s="72"/>
      <x:c r="O1" s="72"/>
      <x:c r="P1" s="72"/>
      <x:c r="Q1" s="72"/>
      <x:c r="R1" s="72"/>
      <x:c r="S1" s="72"/>
      <x:c r="T1" s="72"/>
      <x:c r="U1" s="72"/>
      <x:c r="V1" s="72"/>
    </x:row>
    <x:row r="2" spans="1:23" ht="15" customHeight="1">
      <x:c r="A2" s="71"/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</x:row>
    <x:row r="3" spans="1:23" ht="15" customHeight="1">
      <x:c r="A3" s="71"/>
      <x:c r="B3" s="72"/>
      <x:c r="C3" s="72"/>
      <x:c r="D3" s="72"/>
      <x:c r="E3" s="72"/>
      <x:c r="F3" s="72"/>
      <x:c r="G3" s="72"/>
      <x:c r="H3" s="72"/>
      <x:c r="I3" s="72"/>
      <x:c r="J3" s="72"/>
      <x:c r="K3" s="72"/>
      <x:c r="L3" s="72"/>
      <x:c r="M3" s="72"/>
      <x:c r="N3" s="72"/>
      <x:c r="O3" s="72"/>
      <x:c r="P3" s="72"/>
      <x:c r="Q3" s="72"/>
      <x:c r="R3" s="72"/>
      <x:c r="S3" s="72"/>
      <x:c r="T3" s="72"/>
      <x:c r="U3" s="72"/>
      <x:c r="V3" s="72"/>
    </x:row>
    <x:row r="4" spans="1:23" ht="15" customHeight="1">
      <x:c r="A4" s="71"/>
      <x:c r="B4" s="72"/>
      <x:c r="C4" s="72"/>
      <x:c r="D4" s="72"/>
      <x:c r="E4" s="72"/>
      <x:c r="F4" s="72"/>
      <x:c r="G4" s="72"/>
      <x:c r="H4" s="72"/>
      <x:c r="I4" s="72"/>
      <x:c r="J4" s="72"/>
      <x:c r="K4" s="72"/>
      <x:c r="L4" s="72"/>
      <x:c r="M4" s="72"/>
      <x:c r="N4" s="72"/>
      <x:c r="O4" s="72"/>
      <x:c r="P4" s="72"/>
      <x:c r="Q4" s="72"/>
      <x:c r="R4" s="72"/>
      <x:c r="S4" s="72"/>
      <x:c r="T4" s="72"/>
      <x:c r="U4" s="72"/>
      <x:c r="V4" s="72"/>
    </x:row>
    <x:row r="5" spans="1:23" ht="14.45" thickBot="1">
      <x:c r="A5" s="71"/>
      <x:c r="B5" s="72"/>
      <x:c r="C5" s="72"/>
      <x:c r="D5" s="72"/>
      <x:c r="E5" s="72"/>
      <x:c r="F5" s="72"/>
      <x:c r="G5" s="72"/>
      <x:c r="H5" s="72"/>
      <x:c r="I5" s="72"/>
      <x:c r="J5" s="72"/>
      <x:c r="K5" s="72"/>
      <x:c r="L5" s="72"/>
      <x:c r="M5" s="72"/>
      <x:c r="N5" s="72"/>
      <x:c r="O5" s="72"/>
      <x:c r="P5" s="72"/>
      <x:c r="Q5" s="72"/>
      <x:c r="R5" s="72"/>
      <x:c r="S5" s="72"/>
      <x:c r="T5" s="72"/>
      <x:c r="U5" s="72"/>
      <x:c r="V5" s="72"/>
    </x:row>
    <x:row r="6" spans="1:23" ht="18" thickBot="1">
      <x:c r="A6" s="2" t="s">
        <x:v>1</x:v>
      </x:c>
      <x:c r="B6" s="73" t="s">
        <x:v>2</x:v>
      </x:c>
      <x:c r="C6" s="74"/>
      <x:c r="D6" s="74"/>
      <x:c r="E6" s="74"/>
      <x:c r="F6" s="74"/>
      <x:c r="G6" s="74"/>
      <x:c r="H6" s="74"/>
      <x:c r="I6" s="74"/>
      <x:c r="J6" s="74"/>
      <x:c r="K6" s="74"/>
      <x:c r="L6" s="74"/>
      <x:c r="M6" s="74"/>
      <x:c r="N6" s="74"/>
      <x:c r="O6" s="74"/>
      <x:c r="P6" s="74"/>
      <x:c r="Q6" s="74"/>
      <x:c r="R6" s="74"/>
      <x:c r="S6" s="74"/>
      <x:c r="T6" s="75"/>
      <x:c r="U6" s="41"/>
      <x:c r="W6" s="39"/>
    </x:row>
    <x:row r="7" spans="1:23" ht="16.149999999999999" thickBot="1">
      <x:c r="A7" s="2" t="s">
        <x:v>3</x:v>
      </x:c>
      <x:c r="B7" s="76" t="s">
        <x:v>4</x:v>
      </x:c>
      <x:c r="C7" s="77"/>
      <x:c r="D7" s="77"/>
      <x:c r="E7" s="77"/>
      <x:c r="F7" s="77"/>
      <x:c r="G7" s="78"/>
      <x:c r="I7" s="76" t="s">
        <x:v>5</x:v>
      </x:c>
      <x:c r="J7" s="77"/>
      <x:c r="K7" s="77"/>
      <x:c r="L7" s="77"/>
      <x:c r="M7" s="77"/>
      <x:c r="N7" s="77"/>
      <x:c r="O7" s="78"/>
      <x:c r="P7" s="13"/>
      <x:c r="Q7" s="76" t="s">
        <x:v>6</x:v>
      </x:c>
      <x:c r="R7" s="77"/>
      <x:c r="S7" s="78"/>
      <x:c r="T7" s="50"/>
      <x:c r="U7" s="41"/>
      <x:c r="W7" s="39"/>
    </x:row>
    <x:row r="8" spans="1:23" ht="28.15" thickBot="1">
      <x:c r="A8" s="44"/>
      <x:c r="B8" s="14" t="s">
        <x:v>7</x:v>
      </x:c>
      <x:c r="C8" s="4" t="s">
        <x:v>8</x:v>
      </x:c>
      <x:c r="D8" s="15" t="s">
        <x:v>9</x:v>
      </x:c>
      <x:c r="E8" s="4" t="s">
        <x:v>10</x:v>
      </x:c>
      <x:c r="F8" s="4" t="s">
        <x:v>11</x:v>
      </x:c>
      <x:c r="G8" s="16" t="s">
        <x:v>12</x:v>
      </x:c>
      <x:c r="I8" s="3" t="s">
        <x:v>13</x:v>
      </x:c>
      <x:c r="J8" s="4" t="s">
        <x:v>8</x:v>
      </x:c>
      <x:c r="K8" s="4" t="s">
        <x:v>14</x:v>
      </x:c>
      <x:c r="L8" s="5" t="s">
        <x:v>15</x:v>
      </x:c>
      <x:c r="M8" s="5" t="s">
        <x:v>16</x:v>
      </x:c>
      <x:c r="N8" s="25" t="s">
        <x:v>11</x:v>
      </x:c>
      <x:c r="O8" s="26" t="s">
        <x:v>12</x:v>
      </x:c>
      <x:c r="P8" s="27"/>
      <x:c r="Q8" s="28" t="s">
        <x:v>17</x:v>
      </x:c>
      <x:c r="R8" s="29" t="s">
        <x:v>18</x:v>
      </x:c>
      <x:c r="S8" s="26" t="s">
        <x:v>19</x:v>
      </x:c>
      <x:c r="T8" s="30" t="s">
        <x:v>20</x:v>
      </x:c>
      <x:c r="U8" s="53"/>
      <x:c r="V8" s="53"/>
      <x:c r="W8" s="39"/>
    </x:row>
    <x:row r="9" spans="1:23" ht="15.6">
      <x:c r="A9" s="45">
        <x:v>46296</x:v>
      </x:c>
      <x:c r="B9" s="17">
        <x:v>1585268288</x:v>
      </x:c>
      <x:c r="C9" s="18">
        <x:v>1664531.62</x:v>
      </x:c>
      <x:c r="D9" s="48">
        <x:v>286988.21034482762</x:v>
      </x:c>
      <x:c r="E9" s="19">
        <x:v>16441154</x:v>
      </x:c>
      <x:c r="F9" s="20">
        <x:v>57.288604226094542</x:v>
      </x:c>
      <x:c r="G9" s="21">
        <x:v>9.8773455562231973</x:v>
      </x:c>
      <x:c r="I9" s="6">
        <x:v>15298.45</x:v>
      </x:c>
      <x:c r="J9" s="7">
        <x:v>88776.93</x:v>
      </x:c>
      <x:c r="K9" s="8">
        <x:v>3015952.5</x:v>
      </x:c>
      <x:c r="L9" s="8">
        <x:v>6119.380000000001</x:v>
      </x:c>
      <x:c r="M9" s="8">
        <x:v>3022071.88</x:v>
      </x:c>
      <x:c r="N9" s="9">
        <x:v>197.54105023711551</x:v>
      </x:c>
      <x:c r="O9" s="10">
        <x:v>34.041184798798518</x:v>
      </x:c>
      <x:c r="P9" s="23"/>
      <x:c r="Q9" s="31">
        <x:v>10424.847390239955</x:v>
      </x:c>
      <x:c r="R9" s="31">
        <x:v>195461.68260976006</x:v>
      </x:c>
      <x:c r="S9" s="32">
        <x:v>205886.53</x:v>
      </x:c>
      <x:c r="T9" s="22">
        <x:v>94.533750605248429</x:v>
      </x:c>
      <x:c r="U9" s="54"/>
      <x:c r="V9" s="54"/>
    </x:row>
    <x:row r="10" spans="1:23" ht="15.6">
      <x:c r="A10" s="43">
        <x:v>46327</x:v>
      </x:c>
      <x:c r="B10" s="17">
        <x:v>1551166080</x:v>
      </x:c>
      <x:c r="C10" s="18">
        <x:v>1628724.31</x:v>
      </x:c>
      <x:c r="D10" s="48">
        <x:v>280814.53620689659</x:v>
      </x:c>
      <x:c r="E10" s="19">
        <x:v>16319007</x:v>
      </x:c>
      <x:c r="F10" s="20">
        <x:v>58.113113446437097</x:v>
      </x:c>
      <x:c r="G10" s="21">
        <x:v>10.019502318351226</x:v>
      </x:c>
      <x:c r="I10" s="6">
        <x:v>14973.7</x:v>
      </x:c>
      <x:c r="J10" s="7">
        <x:v>86892.34</x:v>
      </x:c>
      <x:c r="K10" s="8">
        <x:v>2856316</x:v>
      </x:c>
      <x:c r="L10" s="8">
        <x:v>5989.4800000000005</x:v>
      </x:c>
      <x:c r="M10" s="8">
        <x:v>2862305.48</x:v>
      </x:c>
      <x:c r="N10" s="9">
        <x:v>191.15552468661718</x:v>
      </x:c>
      <x:c r="O10" s="10">
        <x:v>32.940826314494466</x:v>
      </x:c>
      <x:c r="P10" s="23"/>
      <x:c r="Q10" s="31">
        <x:v>10261.349400777732</x:v>
      </x:c>
      <x:c r="R10" s="31">
        <x:v>192340.42059922227</x:v>
      </x:c>
      <x:c r="S10" s="32">
        <x:v>202601.77000000002</x:v>
      </x:c>
      <x:c r="T10" s="22">
        <x:v>94.674950174423444</x:v>
      </x:c>
      <x:c r="U10" s="54"/>
      <x:c r="V10" s="54"/>
    </x:row>
    <x:row r="11" spans="1:23" ht="16.149999999999999" thickBot="1">
      <x:c r="A11" s="43">
        <x:v>46357</x:v>
      </x:c>
      <x:c r="B11" s="17">
        <x:v>1557527808</x:v>
      </x:c>
      <x:c r="C11" s="18">
        <x:v>1635404.0699999998</x:v>
      </x:c>
      <x:c r="D11" s="48">
        <x:v>281966.21896551724</x:v>
      </x:c>
      <x:c r="E11" s="19">
        <x:v>17323710</x:v>
      </x:c>
      <x:c r="F11" s="20">
        <x:v>61.438955572612706</x:v>
      </x:c>
      <x:c r="G11" s="21">
        <x:v>10.592923374588398</x:v>
      </x:c>
      <x:c r="I11" s="6">
        <x:v>15101.48</x:v>
      </x:c>
      <x:c r="J11" s="7">
        <x:v>87633.9</x:v>
      </x:c>
      <x:c r="K11" s="8">
        <x:v>2737215.76</x:v>
      </x:c>
      <x:c r="L11" s="8">
        <x:v>6040.5920000000006</x:v>
      </x:c>
      <x:c r="M11" s="8">
        <x:v>2743256.352</x:v>
      </x:c>
      <x:c r="N11" s="9">
        <x:v>181.65480151614278</x:v>
      </x:c>
      <x:c r="O11" s="10">
        <x:v>31.303597717321722</x:v>
      </x:c>
      <x:c r="P11" s="23"/>
      <x:c r="Q11" s="31">
        <x:v>10466.391079645216</x:v>
      </x:c>
      <x:c r="R11" s="31">
        <x:v>195321.42892035481</x:v>
      </x:c>
      <x:c r="S11" s="32">
        <x:v>205787.82</x:v>
      </x:c>
      <x:c r="T11" s="22">
        <x:v>97.51289630260915</x:v>
      </x:c>
      <x:c r="U11" s="54"/>
      <x:c r="V11" s="54"/>
    </x:row>
    <x:row r="12" spans="1:23" ht="16.149999999999999" thickBot="1">
      <x:c r="A12" s="46" t="s">
        <x:v>21</x:v>
      </x:c>
      <x:c r="B12" s="47">
        <x:v>4693962176</x:v>
      </x:c>
      <x:c r="C12" s="47">
        <x:v>4928660</x:v>
      </x:c>
      <x:c r="D12" s="47">
        <x:v>849768.96551724139</x:v>
      </x:c>
      <x:c r="E12" s="38">
        <x:v>50083871</x:v>
      </x:c>
      <x:c r="F12" s="38">
        <x:v>58.938220895740422</x:v>
      </x:c>
      <x:c r="G12" s="34">
        <x:v>10.161762223403521</x:v>
      </x:c>
      <x:c r="I12" s="47">
        <x:v>45373.630000000005</x:v>
      </x:c>
      <x:c r="J12" s="47">
        <x:v>263303.17</x:v>
      </x:c>
      <x:c r="K12" s="38">
        <x:v>8609484.2599999998</x:v>
      </x:c>
      <x:c r="L12" s="38">
        <x:v>18149.452000000001</x:v>
      </x:c>
      <x:c r="M12" s="38">
        <x:v>8627633.7119999994</x:v>
      </x:c>
      <x:c r="N12" s="35">
        <x:v>190.14642892799185</x:v>
      </x:c>
      <x:c r="O12" s="37">
        <x:v>32.766919258890809</x:v>
      </x:c>
      <x:c r="P12" s="12"/>
      <x:c r="Q12" s="47">
        <x:v>31152.587870662901</x:v>
      </x:c>
      <x:c r="R12" s="47">
        <x:v>583123.53212933708</x:v>
      </x:c>
      <x:c r="S12" s="47">
        <x:v>614276.12000000011</x:v>
      </x:c>
      <x:c r="T12" s="33">
        <x:v>95.5783609364466</x:v>
      </x:c>
    </x:row>
    <x:row r="13" spans="1:23" ht="15.6">
      <x:c r="A13" s="11"/>
      <x:c r="B13" s="39"/>
      <x:c r="C13" s="39"/>
      <x:c r="D13" s="39"/>
      <x:c r="E13" s="39"/>
      <x:c r="F13" s="39"/>
      <x:c r="G13" s="39"/>
      <x:c r="H13" s="39"/>
      <x:c r="I13" s="39"/>
      <x:c r="J13" s="39"/>
      <x:c r="K13" s="39"/>
      <x:c r="L13" s="39"/>
      <x:c r="M13" s="41"/>
      <x:c r="N13" s="40"/>
      <x:c r="O13" s="39"/>
      <x:c r="P13" s="39"/>
      <x:c r="Q13" s="39"/>
      <x:c r="R13" s="39"/>
      <x:c r="S13" s="39"/>
      <x:c r="T13" s="39"/>
    </x:row>
    <x:row r="14" spans="1:23">
      <x:c r="D14" s="23"/>
      <x:c r="M14" s="23"/>
    </x:row>
    <x:row r="15" spans="1:23" ht="17.45">
      <x:c r="A15" s="2" t="s">
        <x:v>1</x:v>
      </x:c>
      <x:c r="B15" s="65" t="s">
        <x:v>22</x:v>
      </x:c>
      <x:c r="C15" s="66"/>
      <x:c r="D15" s="66"/>
      <x:c r="E15" s="66"/>
      <x:c r="F15" s="66"/>
      <x:c r="G15" s="66"/>
      <x:c r="H15" s="66"/>
      <x:c r="I15" s="66"/>
      <x:c r="J15" s="66"/>
      <x:c r="K15" s="66"/>
      <x:c r="L15" s="66"/>
      <x:c r="M15" s="66"/>
      <x:c r="N15" s="66"/>
      <x:c r="O15" s="66"/>
      <x:c r="P15" s="66"/>
      <x:c r="Q15" s="66"/>
      <x:c r="R15" s="66"/>
      <x:c r="S15" s="66"/>
      <x:c r="T15" s="67"/>
      <x:c r="U15" s="52"/>
      <x:c r="V15" s="52"/>
    </x:row>
    <x:row r="16" spans="1:23" ht="17.45">
      <x:c r="A16" s="2" t="s">
        <x:v>3</x:v>
      </x:c>
      <x:c r="B16" s="68" t="s">
        <x:v>4</x:v>
      </x:c>
      <x:c r="C16" s="69"/>
      <x:c r="D16" s="69"/>
      <x:c r="E16" s="69"/>
      <x:c r="F16" s="69"/>
      <x:c r="G16" s="70"/>
      <x:c r="H16" s="51"/>
      <x:c r="I16" s="68" t="s">
        <x:v>5</x:v>
      </x:c>
      <x:c r="J16" s="69"/>
      <x:c r="K16" s="69"/>
      <x:c r="L16" s="69"/>
      <x:c r="M16" s="69"/>
      <x:c r="N16" s="69"/>
      <x:c r="O16" s="70"/>
      <x:c r="P16" s="51"/>
      <x:c r="Q16" s="68" t="s">
        <x:v>6</x:v>
      </x:c>
      <x:c r="R16" s="69"/>
      <x:c r="S16" s="69"/>
      <x:c r="T16" s="70"/>
      <x:c r="W16" s="52"/>
    </x:row>
    <x:row r="17" spans="1:22" ht="28.15" thickBot="1">
      <x:c r="B17" s="14" t="s">
        <x:v>7</x:v>
      </x:c>
      <x:c r="C17" s="4" t="s">
        <x:v>8</x:v>
      </x:c>
      <x:c r="D17" s="15" t="s">
        <x:v>23</x:v>
      </x:c>
      <x:c r="E17" s="4" t="s">
        <x:v>10</x:v>
      </x:c>
      <x:c r="F17" s="4" t="s">
        <x:v>11</x:v>
      </x:c>
      <x:c r="G17" s="16" t="s">
        <x:v>12</x:v>
      </x:c>
      <x:c r="I17" s="3" t="s">
        <x:v>13</x:v>
      </x:c>
      <x:c r="J17" s="4" t="s">
        <x:v>8</x:v>
      </x:c>
      <x:c r="K17" s="4" t="s">
        <x:v>14</x:v>
      </x:c>
      <x:c r="L17" s="5" t="s">
        <x:v>15</x:v>
      </x:c>
      <x:c r="M17" s="5" t="s">
        <x:v>16</x:v>
      </x:c>
      <x:c r="N17" s="25" t="s">
        <x:v>11</x:v>
      </x:c>
      <x:c r="O17" s="26" t="s">
        <x:v>12</x:v>
      </x:c>
      <x:c r="Q17" s="14" t="s">
        <x:v>17</x:v>
      </x:c>
      <x:c r="R17" s="25" t="s">
        <x:v>18</x:v>
      </x:c>
      <x:c r="S17" s="26" t="s">
        <x:v>19</x:v>
      </x:c>
      <x:c r="T17" s="26" t="s">
        <x:v>20</x:v>
      </x:c>
      <x:c r="U17" s="53"/>
      <x:c r="V17" s="53"/>
    </x:row>
    <x:row r="18" spans="1:22" ht="15.6">
      <x:c r="A18" s="49">
        <x:v>46296</x:v>
      </x:c>
      <x:c r="B18" s="42">
        <x:v>268442576</x:v>
      </x:c>
      <x:c r="C18" s="18">
        <x:v>281864.7</x:v>
      </x:c>
      <x:c r="D18" s="48">
        <x:v>48597.362068965522</x:v>
      </x:c>
      <x:c r="E18" s="20">
        <x:v>3195854.25</x:v>
      </x:c>
      <x:c r="F18" s="20">
        <x:v>65.761887352336061</x:v>
      </x:c>
      <x:c r="G18" s="21">
        <x:v>11.338256440057942</x:v>
      </x:c>
      <x:c r="I18" s="6">
        <x:v>0</x:v>
      </x:c>
      <x:c r="J18" s="7">
        <x:v>0</x:v>
      </x:c>
      <x:c r="K18" s="19">
        <x:v>0</x:v>
      </x:c>
      <x:c r="L18" s="8">
        <x:v>0</x:v>
      </x:c>
      <x:c r="M18" s="20">
        <x:v>0</x:v>
      </x:c>
      <x:c r="N18" s="20">
        <x:v>0</x:v>
      </x:c>
      <x:c r="O18" s="21">
        <x:v>0</x:v>
      </x:c>
      <x:c r="Q18" s="31">
        <x:v>0</x:v>
      </x:c>
      <x:c r="R18" s="31">
        <x:v>23841</x:v>
      </x:c>
      <x:c r="S18" s="32">
        <x:v>23841</x:v>
      </x:c>
      <x:c r="T18" s="22">
        <x:v>134.04866616333209</x:v>
      </x:c>
      <x:c r="U18" s="54"/>
      <x:c r="V18" s="54"/>
    </x:row>
    <x:row r="19" spans="1:22" ht="15.6">
      <x:c r="A19" s="43">
        <x:v>46327</x:v>
      </x:c>
      <x:c r="B19" s="42">
        <x:v>276782576</x:v>
      </x:c>
      <x:c r="C19" s="18">
        <x:v>290621.7</x:v>
      </x:c>
      <x:c r="D19" s="48">
        <x:v>50107.18965517242</x:v>
      </x:c>
      <x:c r="E19" s="20">
        <x:v>3335197</x:v>
      </x:c>
      <x:c r="F19" s="20">
        <x:v>66.561246458884511</x:v>
      </x:c>
      <x:c r="G19" s="21">
        <x:v>11.476076975669745</x:v>
      </x:c>
      <x:c r="I19" s="6">
        <x:v>0</x:v>
      </x:c>
      <x:c r="J19" s="7">
        <x:v>0</x:v>
      </x:c>
      <x:c r="K19" s="19">
        <x:v>0</x:v>
      </x:c>
      <x:c r="L19" s="8">
        <x:v>0</x:v>
      </x:c>
      <x:c r="M19" s="20">
        <x:v>0</x:v>
      </x:c>
      <x:c r="N19" s="20">
        <x:v>0</x:v>
      </x:c>
      <x:c r="O19" s="21">
        <x:v>0</x:v>
      </x:c>
      <x:c r="Q19" s="31">
        <x:v>0</x:v>
      </x:c>
      <x:c r="R19" s="31">
        <x:v>24651</x:v>
      </x:c>
      <x:c r="S19" s="32">
        <x:v>24651</x:v>
      </x:c>
      <x:c r="T19" s="22">
        <x:v>135.2966208267413</x:v>
      </x:c>
      <x:c r="U19" s="54"/>
      <x:c r="V19" s="54"/>
    </x:row>
    <x:row r="20" spans="1:22" ht="16.149999999999999" thickBot="1">
      <x:c r="A20" s="43">
        <x:v>46357</x:v>
      </x:c>
      <x:c r="B20" s="42">
        <x:v>327324864</x:v>
      </x:c>
      <x:c r="C20" s="18">
        <x:v>343691.08999999997</x:v>
      </x:c>
      <x:c r="D20" s="48">
        <x:v>59257.084482758619</x:v>
      </x:c>
      <x:c r="E20" s="20">
        <x:v>4137102.75</x:v>
      </x:c>
      <x:c r="F20" s="20">
        <x:v>69.816171114590148</x:v>
      </x:c>
      <x:c r="G20" s="21">
        <x:v>12.037270881825886</x:v>
      </x:c>
      <x:c r="I20" s="6">
        <x:v>0</x:v>
      </x:c>
      <x:c r="J20" s="7">
        <x:v>0</x:v>
      </x:c>
      <x:c r="K20" s="19">
        <x:v>0</x:v>
      </x:c>
      <x:c r="L20" s="8">
        <x:v>0</x:v>
      </x:c>
      <x:c r="M20" s="20">
        <x:v>0</x:v>
      </x:c>
      <x:c r="N20" s="20">
        <x:v>0</x:v>
      </x:c>
      <x:c r="O20" s="21">
        <x:v>0</x:v>
      </x:c>
      <x:c r="Q20" s="31">
        <x:v>0</x:v>
      </x:c>
      <x:c r="R20" s="31">
        <x:v>29295</x:v>
      </x:c>
      <x:c r="S20" s="32">
        <x:v>29295</x:v>
      </x:c>
      <x:c r="T20" s="22">
        <x:v>141.22214541730671</x:v>
      </x:c>
      <x:c r="U20" s="54"/>
      <x:c r="V20" s="54"/>
    </x:row>
    <x:row r="21" spans="1:22" ht="16.149999999999999" thickBot="1">
      <x:c r="A21" s="46" t="s">
        <x:v>21</x:v>
      </x:c>
      <x:c r="B21" s="47">
        <x:v>872550016</x:v>
      </x:c>
      <x:c r="C21" s="47">
        <x:v>916177.49</x:v>
      </x:c>
      <x:c r="D21" s="47">
        <x:v>157961.63620689657</x:v>
      </x:c>
      <x:c r="E21" s="38">
        <x:v>10668154</x:v>
      </x:c>
      <x:c r="F21" s="38">
        <x:v>67.53636044910904</x:v>
      </x:c>
      <x:c r="G21" s="36">
        <x:v>11.644200077432595</x:v>
      </x:c>
      <x:c r="I21" s="47">
        <x:v>0</x:v>
      </x:c>
      <x:c r="J21" s="47">
        <x:v>0</x:v>
      </x:c>
      <x:c r="K21" s="38">
        <x:v>0</x:v>
      </x:c>
      <x:c r="L21" s="38">
        <x:v>0</x:v>
      </x:c>
      <x:c r="M21" s="38">
        <x:v>0</x:v>
      </x:c>
      <x:c r="N21" s="35">
        <x:v>0</x:v>
      </x:c>
      <x:c r="O21" s="37">
        <x:v>0</x:v>
      </x:c>
      <x:c r="P21" s="12"/>
      <x:c r="Q21" s="47">
        <x:v>0</x:v>
      </x:c>
      <x:c r="R21" s="47">
        <x:v>77787</x:v>
      </x:c>
      <x:c r="S21" s="47">
        <x:v>77787</x:v>
      </x:c>
      <x:c r="T21" s="33">
        <x:v>137.14571843624256</x:v>
      </x:c>
    </x:row>
    <x:row r="22" spans="1:22" ht="17.45">
      <x:c r="A22" s="55"/>
      <x:c r="B22" s="55"/>
      <x:c r="C22" s="55"/>
      <x:c r="D22" s="55"/>
      <x:c r="E22" s="55"/>
      <x:c r="F22" s="55"/>
      <x:c r="G22" s="55"/>
      <x:c r="H22" s="55"/>
      <x:c r="I22" s="55"/>
      <x:c r="J22" s="55"/>
      <x:c r="K22" s="55"/>
      <x:c r="L22" s="55"/>
      <x:c r="M22" s="55"/>
      <x:c r="N22" s="55"/>
      <x:c r="O22" s="55"/>
      <x:c r="P22" s="55"/>
      <x:c r="Q22" s="55"/>
      <x:c r="R22" s="55"/>
      <x:c r="S22" s="55"/>
      <x:c r="T22" s="55"/>
      <x:c r="U22" s="55"/>
      <x:c r="V22" s="55"/>
    </x:row>
    <x:row r="23" spans="1:22" ht="17.45">
      <x:c r="A23" s="55"/>
      <x:c r="B23" s="55"/>
      <x:c r="C23" s="55"/>
      <x:c r="D23" s="55"/>
      <x:c r="E23" s="55"/>
      <x:c r="F23" s="55"/>
      <x:c r="G23" s="55"/>
      <x:c r="H23" s="55"/>
      <x:c r="I23" s="55"/>
      <x:c r="J23" s="55"/>
      <x:c r="K23" s="55"/>
      <x:c r="L23" s="55"/>
      <x:c r="M23" s="55"/>
      <x:c r="N23" s="55"/>
      <x:c r="O23" s="55"/>
      <x:c r="P23" s="55"/>
      <x:c r="Q23" s="55"/>
      <x:c r="R23" s="55"/>
      <x:c r="S23" s="55"/>
      <x:c r="T23" s="55"/>
      <x:c r="U23" s="55"/>
      <x:c r="V23" s="55"/>
    </x:row>
    <x:row r="24" spans="1:22" ht="17.45">
      <x:c r="A24" s="2" t="s">
        <x:v>1</x:v>
      </x:c>
      <x:c r="B24" s="65" t="s">
        <x:v>24</x:v>
      </x:c>
      <x:c r="C24" s="66"/>
      <x:c r="D24" s="66"/>
      <x:c r="E24" s="66"/>
      <x:c r="F24" s="66"/>
      <x:c r="G24" s="66"/>
      <x:c r="H24" s="66"/>
      <x:c r="I24" s="66"/>
      <x:c r="J24" s="66"/>
      <x:c r="K24" s="66"/>
      <x:c r="L24" s="66"/>
      <x:c r="M24" s="66"/>
      <x:c r="N24" s="66"/>
      <x:c r="O24" s="66"/>
      <x:c r="P24" s="66"/>
      <x:c r="Q24" s="66"/>
      <x:c r="R24" s="66"/>
      <x:c r="S24" s="66"/>
      <x:c r="T24" s="67"/>
      <x:c r="U24" s="52"/>
      <x:c r="V24" s="52"/>
    </x:row>
    <x:row r="25" spans="1:22" ht="15.6">
      <x:c r="A25" s="2" t="s">
        <x:v>3</x:v>
      </x:c>
      <x:c r="B25" s="68" t="s">
        <x:v>4</x:v>
      </x:c>
      <x:c r="C25" s="69"/>
      <x:c r="D25" s="69"/>
      <x:c r="E25" s="69"/>
      <x:c r="F25" s="69"/>
      <x:c r="G25" s="70"/>
      <x:c r="H25" s="51"/>
      <x:c r="I25" s="68" t="s">
        <x:v>5</x:v>
      </x:c>
      <x:c r="J25" s="69"/>
      <x:c r="K25" s="69"/>
      <x:c r="L25" s="69"/>
      <x:c r="M25" s="69"/>
      <x:c r="N25" s="69"/>
      <x:c r="O25" s="70"/>
      <x:c r="P25" s="51"/>
      <x:c r="Q25" s="68" t="s">
        <x:v>6</x:v>
      </x:c>
      <x:c r="R25" s="69"/>
      <x:c r="S25" s="69"/>
      <x:c r="T25" s="70"/>
    </x:row>
    <x:row r="26" spans="1:22" ht="28.15" thickBot="1">
      <x:c r="B26" s="14" t="s">
        <x:v>7</x:v>
      </x:c>
      <x:c r="C26" s="4" t="s">
        <x:v>8</x:v>
      </x:c>
      <x:c r="D26" s="15" t="s">
        <x:v>9</x:v>
      </x:c>
      <x:c r="E26" s="4" t="s">
        <x:v>10</x:v>
      </x:c>
      <x:c r="F26" s="4" t="s">
        <x:v>11</x:v>
      </x:c>
      <x:c r="G26" s="16" t="s">
        <x:v>12</x:v>
      </x:c>
      <x:c r="I26" s="3" t="s">
        <x:v>13</x:v>
      </x:c>
      <x:c r="J26" s="4" t="s">
        <x:v>8</x:v>
      </x:c>
      <x:c r="K26" s="4" t="s">
        <x:v>14</x:v>
      </x:c>
      <x:c r="L26" s="5" t="s">
        <x:v>15</x:v>
      </x:c>
      <x:c r="M26" s="5" t="s">
        <x:v>16</x:v>
      </x:c>
      <x:c r="N26" s="25" t="s">
        <x:v>11</x:v>
      </x:c>
      <x:c r="O26" s="26" t="s">
        <x:v>12</x:v>
      </x:c>
      <x:c r="Q26" s="14" t="s">
        <x:v>17</x:v>
      </x:c>
      <x:c r="R26" s="25" t="s">
        <x:v>18</x:v>
      </x:c>
      <x:c r="S26" s="26" t="s">
        <x:v>19</x:v>
      </x:c>
      <x:c r="T26" s="26" t="s">
        <x:v>20</x:v>
      </x:c>
      <x:c r="U26" s="53"/>
      <x:c r="V26" s="53"/>
    </x:row>
    <x:row r="27" spans="1:22" ht="15.6">
      <x:c r="A27" s="49">
        <x:v>46296</x:v>
      </x:c>
      <x:c r="B27" s="42">
        <x:v>1114410016</x:v>
      </x:c>
      <x:c r="C27" s="18">
        <x:v>1170130.5</x:v>
      </x:c>
      <x:c r="D27" s="48">
        <x:v>201746.63793103449</x:v>
      </x:c>
      <x:c r="E27" s="20">
        <x:v>13256231.379999999</x:v>
      </x:c>
      <x:c r="F27" s="20">
        <x:v>65.707322391818678</x:v>
      </x:c>
      <x:c r="G27" s="21">
        <x:v>11.328848688244602</x:v>
      </x:c>
      <x:c r="I27" s="6">
        <x:v>0</x:v>
      </x:c>
      <x:c r="J27" s="7">
        <x:v>0</x:v>
      </x:c>
      <x:c r="K27" s="19">
        <x:v>0</x:v>
      </x:c>
      <x:c r="L27" s="8">
        <x:v>0</x:v>
      </x:c>
      <x:c r="M27" s="20">
        <x:v>0</x:v>
      </x:c>
      <x:c r="N27" s="20">
        <x:v>0</x:v>
      </x:c>
      <x:c r="O27" s="21">
        <x:v>0</x:v>
      </x:c>
      <x:c r="Q27" s="31">
        <x:v>0</x:v>
      </x:c>
      <x:c r="R27" s="31">
        <x:v>104850</x:v>
      </x:c>
      <x:c r="S27" s="32">
        <x:v>104850</x:v>
      </x:c>
      <x:c r="T27" s="22">
        <x:v>126.43043757749165</x:v>
      </x:c>
      <x:c r="U27" s="54"/>
      <x:c r="V27" s="54"/>
    </x:row>
    <x:row r="28" spans="1:22" ht="15.6">
      <x:c r="A28" s="43">
        <x:v>46327</x:v>
      </x:c>
      <x:c r="B28" s="42">
        <x:v>1014290760</x:v>
      </x:c>
      <x:c r="C28" s="18">
        <x:v>1065005.25</x:v>
      </x:c>
      <x:c r="D28" s="48">
        <x:v>183621.5948275862</x:v>
      </x:c>
      <x:c r="E28" s="20">
        <x:v>12212888.629999999</x:v>
      </x:c>
      <x:c r="F28" s="20">
        <x:v>66.511178281984996</x:v>
      </x:c>
      <x:c r="G28" s="21">
        <x:v>11.467444531376723</x:v>
      </x:c>
      <x:c r="I28" s="6">
        <x:v>0</x:v>
      </x:c>
      <x:c r="J28" s="7">
        <x:v>0</x:v>
      </x:c>
      <x:c r="K28" s="19">
        <x:v>0</x:v>
      </x:c>
      <x:c r="L28" s="8">
        <x:v>0</x:v>
      </x:c>
      <x:c r="M28" s="20">
        <x:v>0</x:v>
      </x:c>
      <x:c r="N28" s="20">
        <x:v>0</x:v>
      </x:c>
      <x:c r="O28" s="21">
        <x:v>0</x:v>
      </x:c>
      <x:c r="Q28" s="31">
        <x:v>0</x:v>
      </x:c>
      <x:c r="R28" s="31">
        <x:v>95425</x:v>
      </x:c>
      <x:c r="S28" s="32">
        <x:v>95425</x:v>
      </x:c>
      <x:c r="T28" s="22">
        <x:v>127.98416169766831</x:v>
      </x:c>
      <x:c r="U28" s="54"/>
      <x:c r="V28" s="54"/>
    </x:row>
    <x:row r="29" spans="1:22" ht="16.149999999999999" thickBot="1">
      <x:c r="A29" s="43">
        <x:v>46357</x:v>
      </x:c>
      <x:c r="B29" s="42">
        <x:v>1000589312</x:v>
      </x:c>
      <x:c r="C29" s="18">
        <x:v>1050618.75</x:v>
      </x:c>
      <x:c r="D29" s="48">
        <x:v>181141.16379310345</x:v>
      </x:c>
      <x:c r="E29" s="20">
        <x:v>12645415.870000001</x:v>
      </x:c>
      <x:c r="F29" s="20">
        <x:v>69.809730738195952</x:v>
      </x:c>
      <x:c r="G29" s="21">
        <x:v>12.03616047210275</x:v>
      </x:c>
      <x:c r="I29" s="6">
        <x:v>0</x:v>
      </x:c>
      <x:c r="J29" s="7">
        <x:v>0</x:v>
      </x:c>
      <x:c r="K29" s="19">
        <x:v>0</x:v>
      </x:c>
      <x:c r="L29" s="8">
        <x:v>0</x:v>
      </x:c>
      <x:c r="M29" s="20">
        <x:v>0</x:v>
      </x:c>
      <x:c r="N29" s="20">
        <x:v>0</x:v>
      </x:c>
      <x:c r="O29" s="21">
        <x:v>0</x:v>
      </x:c>
      <x:c r="Q29" s="31">
        <x:v>0</x:v>
      </x:c>
      <x:c r="R29" s="31">
        <x:v>94200</x:v>
      </x:c>
      <x:c r="S29" s="32">
        <x:v>94200</x:v>
      </x:c>
      <x:c r="T29" s="22">
        <x:v>134.24008354564756</x:v>
      </x:c>
      <x:c r="U29" s="54"/>
      <x:c r="V29" s="54"/>
    </x:row>
    <x:row r="30" spans="1:22" ht="16.149999999999999" thickBot="1">
      <x:c r="A30" s="46" t="s">
        <x:v>21</x:v>
      </x:c>
      <x:c r="B30" s="47">
        <x:v>3129290088</x:v>
      </x:c>
      <x:c r="C30" s="47">
        <x:v>3285754.5</x:v>
      </x:c>
      <x:c r="D30" s="47">
        <x:v>566509.39655172417</x:v>
      </x:c>
      <x:c r="E30" s="38">
        <x:v>38114535.879999995</x:v>
      </x:c>
      <x:c r="F30" s="38">
        <x:v>67.279618152847377</x:v>
      </x:c>
      <x:c r="G30" s="36">
        <x:v>11.599934164284031</x:v>
      </x:c>
      <x:c r="I30" s="47">
        <x:v>0</x:v>
      </x:c>
      <x:c r="J30" s="47">
        <x:v>0</x:v>
      </x:c>
      <x:c r="K30" s="38">
        <x:v>0</x:v>
      </x:c>
      <x:c r="L30" s="38">
        <x:v>0</x:v>
      </x:c>
      <x:c r="M30" s="38">
        <x:v>0</x:v>
      </x:c>
      <x:c r="N30" s="35">
        <x:v>0</x:v>
      </x:c>
      <x:c r="O30" s="37">
        <x:v>0</x:v>
      </x:c>
      <x:c r="P30" s="12"/>
      <x:c r="Q30" s="47">
        <x:v>0</x:v>
      </x:c>
      <x:c r="R30" s="47">
        <x:v>294475</x:v>
      </x:c>
      <x:c r="S30" s="47">
        <x:v>294475</x:v>
      </x:c>
      <x:c r="T30" s="33">
        <x:v>129.43216191527293</x:v>
      </x:c>
    </x:row>
    <x:row r="31" spans="1:22">
      <x:c r="U31" s="23"/>
    </x:row>
  </x:sheetData>
  <x:mergeCells count="13">
    <x:mergeCell ref="A1:V5"/>
    <x:mergeCell ref="B6:T6"/>
    <x:mergeCell ref="I7:O7"/>
    <x:mergeCell ref="Q7:S7"/>
    <x:mergeCell ref="B7:G7"/>
    <x:mergeCell ref="B15:T15"/>
    <x:mergeCell ref="B16:G16"/>
    <x:mergeCell ref="I16:O16"/>
    <x:mergeCell ref="Q16:T16"/>
    <x:mergeCell ref="B25:G25"/>
    <x:mergeCell ref="I25:O25"/>
    <x:mergeCell ref="B24:T24"/>
    <x:mergeCell ref="Q25:T25"/>
  </x:mergeCells>
  <x:printOptions horizontalCentered="1" verticalCentered="1"/>
  <x:pageMargins left="0.25" right="0.25" top="0.75" bottom="0.75" header="0.3" footer="0.3"/>
  <x:pageSetup paperSize="17" scale="41" fitToHeight="0" orientation="portrait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CF1F3E4-B2BE-4D4F-8518-ADCBCA4FB704}" mc:Ignorable="x14ac xr xr2 xr3">
  <x:sheetPr>
    <x:pageSetUpPr fitToPage="1"/>
  </x:sheetPr>
  <x:dimension ref="A1:W30"/>
  <x:sheetViews>
    <x:sheetView zoomScale="55" zoomScaleNormal="55" workbookViewId="0">
      <x:selection activeCell="W35" sqref="W35"/>
    </x:sheetView>
  </x:sheetViews>
  <x:sheetFormatPr defaultColWidth="9.140625" defaultRowHeight="13.9"/>
  <x:cols>
    <x:col min="1" max="1" width="23.85546875" style="1" customWidth="1"/>
    <x:col min="2" max="2" width="11.5703125" style="1" bestFit="1" customWidth="1"/>
    <x:col min="3" max="3" width="8" style="1" bestFit="1" customWidth="1"/>
    <x:col min="4" max="4" width="16.28515625" style="1" customWidth="1"/>
    <x:col min="5" max="5" width="15" style="1" bestFit="1" customWidth="1"/>
    <x:col min="6" max="6" width="7.140625" style="1" bestFit="1" customWidth="1"/>
    <x:col min="7" max="7" width="8.85546875" style="1" bestFit="1" customWidth="1"/>
    <x:col min="8" max="8" width="10.42578125" style="1" customWidth="1"/>
    <x:col min="9" max="9" width="8" style="1" bestFit="1" customWidth="1"/>
    <x:col min="10" max="10" width="8.7109375" style="1" bestFit="1" customWidth="1"/>
    <x:col min="11" max="11" width="16.140625" style="1" bestFit="1" customWidth="1"/>
    <x:col min="12" max="12" width="12.140625" style="1" bestFit="1" customWidth="1"/>
    <x:col min="13" max="13" width="16.140625" style="1" bestFit="1" customWidth="1"/>
    <x:col min="14" max="14" width="8.28515625" style="1" bestFit="1" customWidth="1"/>
    <x:col min="15" max="15" width="8.85546875" style="1" bestFit="1" customWidth="1"/>
    <x:col min="16" max="16" width="8.85546875" style="1" customWidth="1"/>
    <x:col min="17" max="17" width="8.28515625" style="1" bestFit="1" customWidth="1"/>
    <x:col min="18" max="18" width="13.28515625" style="1" bestFit="1" customWidth="1"/>
    <x:col min="19" max="19" width="7.42578125" style="1" bestFit="1" customWidth="1"/>
    <x:col min="20" max="20" width="9.28515625" style="1" bestFit="1" customWidth="1"/>
    <x:col min="21" max="21" width="14.7109375" style="1" customWidth="1"/>
    <x:col min="22" max="22" width="11" style="1" customWidth="1"/>
    <x:col min="23" max="23" width="20.140625" style="1" bestFit="1" customWidth="1"/>
    <x:col min="24" max="24" width="15.28515625" style="1" bestFit="1" customWidth="1"/>
    <x:col min="25" max="25" width="14.85546875" style="1" bestFit="1" customWidth="1"/>
    <x:col min="26" max="16384" width="9.140625" style="1"/>
  </x:cols>
  <x:sheetData>
    <x:row r="1" spans="1:23" ht="15" customHeight="1">
      <x:c r="A1" s="71" t="s">
        <x:v>0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2"/>
      <x:c r="L1" s="72"/>
      <x:c r="M1" s="72"/>
      <x:c r="N1" s="72"/>
      <x:c r="O1" s="72"/>
      <x:c r="P1" s="72"/>
      <x:c r="Q1" s="72"/>
      <x:c r="R1" s="72"/>
      <x:c r="S1" s="72"/>
      <x:c r="T1" s="72"/>
      <x:c r="U1" s="72"/>
      <x:c r="V1" s="72"/>
    </x:row>
    <x:row r="2" spans="1:23" ht="15" customHeight="1">
      <x:c r="A2" s="71"/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</x:row>
    <x:row r="3" spans="1:23" ht="15" customHeight="1">
      <x:c r="A3" s="71"/>
      <x:c r="B3" s="72"/>
      <x:c r="C3" s="72"/>
      <x:c r="D3" s="72"/>
      <x:c r="E3" s="72"/>
      <x:c r="F3" s="72"/>
      <x:c r="G3" s="72"/>
      <x:c r="H3" s="72"/>
      <x:c r="I3" s="72"/>
      <x:c r="J3" s="72"/>
      <x:c r="K3" s="72"/>
      <x:c r="L3" s="72"/>
      <x:c r="M3" s="72"/>
      <x:c r="N3" s="72"/>
      <x:c r="O3" s="72"/>
      <x:c r="P3" s="72"/>
      <x:c r="Q3" s="72"/>
      <x:c r="R3" s="72"/>
      <x:c r="S3" s="72"/>
      <x:c r="T3" s="72"/>
      <x:c r="U3" s="72"/>
      <x:c r="V3" s="72"/>
    </x:row>
    <x:row r="4" spans="1:23" ht="15" customHeight="1">
      <x:c r="A4" s="71"/>
      <x:c r="B4" s="72"/>
      <x:c r="C4" s="72"/>
      <x:c r="D4" s="72"/>
      <x:c r="E4" s="72"/>
      <x:c r="F4" s="72"/>
      <x:c r="G4" s="72"/>
      <x:c r="H4" s="72"/>
      <x:c r="I4" s="72"/>
      <x:c r="J4" s="72"/>
      <x:c r="K4" s="72"/>
      <x:c r="L4" s="72"/>
      <x:c r="M4" s="72"/>
      <x:c r="N4" s="72"/>
      <x:c r="O4" s="72"/>
      <x:c r="P4" s="72"/>
      <x:c r="Q4" s="72"/>
      <x:c r="R4" s="72"/>
      <x:c r="S4" s="72"/>
      <x:c r="T4" s="72"/>
      <x:c r="U4" s="72"/>
      <x:c r="V4" s="72"/>
    </x:row>
    <x:row r="5" spans="1:23" ht="14.45" thickBot="1">
      <x:c r="A5" s="71"/>
      <x:c r="B5" s="72"/>
      <x:c r="C5" s="72"/>
      <x:c r="D5" s="72"/>
      <x:c r="E5" s="72"/>
      <x:c r="F5" s="72"/>
      <x:c r="G5" s="72"/>
      <x:c r="H5" s="72"/>
      <x:c r="I5" s="72"/>
      <x:c r="J5" s="72"/>
      <x:c r="K5" s="72"/>
      <x:c r="L5" s="72"/>
      <x:c r="M5" s="72"/>
      <x:c r="N5" s="72"/>
      <x:c r="O5" s="72"/>
      <x:c r="P5" s="72"/>
      <x:c r="Q5" s="72"/>
      <x:c r="R5" s="72"/>
      <x:c r="S5" s="72"/>
      <x:c r="T5" s="72"/>
      <x:c r="U5" s="72"/>
      <x:c r="V5" s="72"/>
    </x:row>
    <x:row r="6" spans="1:23" ht="18" thickBot="1">
      <x:c r="A6" s="2" t="s">
        <x:v>1</x:v>
      </x:c>
      <x:c r="B6" s="73" t="s">
        <x:v>2</x:v>
      </x:c>
      <x:c r="C6" s="74"/>
      <x:c r="D6" s="74"/>
      <x:c r="E6" s="74"/>
      <x:c r="F6" s="74"/>
      <x:c r="G6" s="74"/>
      <x:c r="H6" s="74"/>
      <x:c r="I6" s="74"/>
      <x:c r="J6" s="74"/>
      <x:c r="K6" s="74"/>
      <x:c r="L6" s="74"/>
      <x:c r="M6" s="74"/>
      <x:c r="N6" s="74"/>
      <x:c r="O6" s="74"/>
      <x:c r="P6" s="74"/>
      <x:c r="Q6" s="74"/>
      <x:c r="R6" s="74"/>
      <x:c r="S6" s="74"/>
      <x:c r="T6" s="75"/>
    </x:row>
    <x:row r="7" spans="1:23" ht="16.149999999999999" thickBot="1">
      <x:c r="A7" s="2" t="s">
        <x:v>3</x:v>
      </x:c>
      <x:c r="B7" s="76" t="s">
        <x:v>4</x:v>
      </x:c>
      <x:c r="C7" s="77"/>
      <x:c r="D7" s="77"/>
      <x:c r="E7" s="77"/>
      <x:c r="F7" s="77"/>
      <x:c r="G7" s="78"/>
      <x:c r="I7" s="76" t="s">
        <x:v>5</x:v>
      </x:c>
      <x:c r="J7" s="77"/>
      <x:c r="K7" s="77"/>
      <x:c r="L7" s="77"/>
      <x:c r="M7" s="77"/>
      <x:c r="N7" s="77"/>
      <x:c r="O7" s="78"/>
      <x:c r="P7" s="13"/>
      <x:c r="Q7" s="76" t="s">
        <x:v>6</x:v>
      </x:c>
      <x:c r="R7" s="77"/>
      <x:c r="S7" s="78"/>
      <x:c r="T7" s="50"/>
    </x:row>
    <x:row r="8" spans="1:23" ht="28.15" thickBot="1">
      <x:c r="A8" s="44"/>
      <x:c r="B8" s="14" t="s">
        <x:v>7</x:v>
      </x:c>
      <x:c r="C8" s="4" t="s">
        <x:v>8</x:v>
      </x:c>
      <x:c r="D8" s="15" t="s">
        <x:v>9</x:v>
      </x:c>
      <x:c r="E8" s="4" t="s">
        <x:v>10</x:v>
      </x:c>
      <x:c r="F8" s="4" t="s">
        <x:v>11</x:v>
      </x:c>
      <x:c r="G8" s="16" t="s">
        <x:v>12</x:v>
      </x:c>
      <x:c r="I8" s="3" t="s">
        <x:v>13</x:v>
      </x:c>
      <x:c r="J8" s="4" t="s">
        <x:v>8</x:v>
      </x:c>
      <x:c r="K8" s="4" t="s">
        <x:v>14</x:v>
      </x:c>
      <x:c r="L8" s="5" t="s">
        <x:v>15</x:v>
      </x:c>
      <x:c r="M8" s="5" t="s">
        <x:v>16</x:v>
      </x:c>
      <x:c r="N8" s="25" t="s">
        <x:v>11</x:v>
      </x:c>
      <x:c r="O8" s="26" t="s">
        <x:v>12</x:v>
      </x:c>
      <x:c r="P8" s="27"/>
      <x:c r="Q8" s="28" t="s">
        <x:v>17</x:v>
      </x:c>
      <x:c r="R8" s="29" t="s">
        <x:v>18</x:v>
      </x:c>
      <x:c r="S8" s="26" t="s">
        <x:v>19</x:v>
      </x:c>
      <x:c r="T8" s="30" t="s">
        <x:v>20</x:v>
      </x:c>
    </x:row>
    <x:row r="9" spans="1:23" ht="15.6">
      <x:c r="A9" s="45">
        <x:v>46296</x:v>
      </x:c>
      <x:c r="B9" s="42">
        <x:v>0</x:v>
      </x:c>
      <x:c r="C9" s="18">
        <x:v>0</x:v>
      </x:c>
      <x:c r="D9" s="48">
        <x:v>0</x:v>
      </x:c>
      <x:c r="E9" s="20">
        <x:v>0</x:v>
      </x:c>
      <x:c r="F9" s="20">
        <x:v>0</x:v>
      </x:c>
      <x:c r="G9" s="21">
        <x:v>0</x:v>
      </x:c>
      <x:c r="I9" s="6">
        <x:f>'SJ CC &amp; TMs original gen'!D9+'SJ CC &amp; TMs original gen'!I9</x:f>
        <x:v>302286.66034482763</x:v>
      </x:c>
      <x:c r="J9" s="7">
        <x:f>'SJ CC &amp; TMs original gen'!C9+'SJ CC &amp; TMs original gen'!J9</x:f>
        <x:v>1753308.55</x:v>
      </x:c>
      <x:c r="K9" s="19">
        <x:f>O9*J9</x:f>
        <x:v>59684700.359863475</x:v>
      </x:c>
      <x:c r="L9" s="8">
        <x:f>I9*0.4</x:f>
        <x:v>120914.66413793106</x:v>
      </x:c>
      <x:c r="M9" s="20">
        <x:f>K9+L9</x:f>
        <x:v>59805615.024001405</x:v>
      </x:c>
      <x:c r="N9" s="10">
        <x:f>'SJ CC &amp; TMs original gen'!N9</x:f>
        <x:v>197.54105023711551</x:v>
      </x:c>
      <x:c r="O9" s="10">
        <x:f>'SJ CC &amp; TMs original gen'!O9</x:f>
        <x:v>34.041184798798518</x:v>
      </x:c>
      <x:c r="P9" s="23"/>
      <x:c r="Q9" s="31">
        <x:f>'SJ CC &amp; TMs original gen'!S9</x:f>
        <x:v>205886.53</x:v>
      </x:c>
      <x:c r="R9" s="31">
        <x:v>0</x:v>
      </x:c>
      <x:c r="S9" s="32">
        <x:v>205886.53</x:v>
      </x:c>
      <x:c r="T9" s="22">
        <x:f>M9/Q9</x:f>
        <x:v>290.47852243661305</x:v>
      </x:c>
    </x:row>
    <x:row r="10" spans="1:23" ht="15.6">
      <x:c r="A10" s="43">
        <x:v>46327</x:v>
      </x:c>
      <x:c r="B10" s="42">
        <x:v>0</x:v>
      </x:c>
      <x:c r="C10" s="18">
        <x:v>0</x:v>
      </x:c>
      <x:c r="D10" s="48">
        <x:v>0</x:v>
      </x:c>
      <x:c r="E10" s="20">
        <x:v>0</x:v>
      </x:c>
      <x:c r="F10" s="20">
        <x:v>0</x:v>
      </x:c>
      <x:c r="G10" s="21">
        <x:v>0</x:v>
      </x:c>
      <x:c r="I10" s="6">
        <x:f>'SJ CC &amp; TMs original gen'!D10+'SJ CC &amp; TMs original gen'!I10</x:f>
        <x:v>295788.2362068966</x:v>
      </x:c>
      <x:c r="J10" s="7">
        <x:f>'SJ CC &amp; TMs original gen'!C10+'SJ CC &amp; TMs original gen'!J10</x:f>
        <x:v>1715616.6500000001</x:v>
      </x:c>
      <x:c r="K10" s="19">
        <x:f t="shared" ref="K10:K11" si="0">O10*J10</x:f>
        <x:v>56513830.089904845</x:v>
      </x:c>
      <x:c r="L10" s="8">
        <x:f t="shared" ref="L10:L11" si="1">I10*0.4</x:f>
        <x:v>118315.29448275865</x:v>
      </x:c>
      <x:c r="M10" s="20">
        <x:f t="shared" ref="M10:M11" si="2">K10+L10</x:f>
        <x:v>56632145.384387605</x:v>
      </x:c>
      <x:c r="N10" s="10">
        <x:f>'SJ CC &amp; TMs original gen'!N10</x:f>
        <x:v>191.15552468661718</x:v>
      </x:c>
      <x:c r="O10" s="10">
        <x:f>'SJ CC &amp; TMs original gen'!O10</x:f>
        <x:v>32.940826314494466</x:v>
      </x:c>
      <x:c r="P10" s="23"/>
      <x:c r="Q10" s="31">
        <x:f>'SJ CC &amp; TMs original gen'!S10</x:f>
        <x:v>202601.77000000002</x:v>
      </x:c>
      <x:c r="R10" s="31">
        <x:v>0</x:v>
      </x:c>
      <x:c r="S10" s="32">
        <x:v>202601.77000000002</x:v>
      </x:c>
      <x:c r="T10" s="22">
        <x:f t="shared" ref="T10:T12" si="3">M10/Q10</x:f>
        <x:v>279.52443546957954</x:v>
      </x:c>
    </x:row>
    <x:row r="11" spans="1:23" ht="16.149999999999999" thickBot="1">
      <x:c r="A11" s="43">
        <x:v>46357</x:v>
      </x:c>
      <x:c r="B11" s="42">
        <x:v>0</x:v>
      </x:c>
      <x:c r="C11" s="18">
        <x:v>0</x:v>
      </x:c>
      <x:c r="D11" s="48">
        <x:v>0</x:v>
      </x:c>
      <x:c r="E11" s="20">
        <x:v>0</x:v>
      </x:c>
      <x:c r="F11" s="20">
        <x:v>0</x:v>
      </x:c>
      <x:c r="G11" s="21">
        <x:v>0</x:v>
      </x:c>
      <x:c r="I11" s="6">
        <x:f>'SJ CC &amp; TMs original gen'!D11+'SJ CC &amp; TMs original gen'!I11</x:f>
        <x:v>297067.69896551722</x:v>
      </x:c>
      <x:c r="J11" s="7">
        <x:f>'SJ CC &amp; TMs original gen'!C11+'SJ CC &amp; TMs original gen'!J11</x:f>
        <x:v>1723037.9699999997</x:v>
      </x:c>
      <x:c r="K11" s="19">
        <x:f t="shared" si="0"/>
        <x:v>53937287.464550644</x:v>
      </x:c>
      <x:c r="L11" s="8">
        <x:f t="shared" si="1"/>
        <x:v>118827.07958620689</x:v>
      </x:c>
      <x:c r="M11" s="20">
        <x:f t="shared" si="2"/>
        <x:v>54056114.544136852</x:v>
      </x:c>
      <x:c r="N11" s="10">
        <x:f>'SJ CC &amp; TMs original gen'!N11</x:f>
        <x:v>181.65480151614278</x:v>
      </x:c>
      <x:c r="O11" s="10">
        <x:f>'SJ CC &amp; TMs original gen'!O11</x:f>
        <x:v>31.303597717321722</x:v>
      </x:c>
      <x:c r="P11" s="23"/>
      <x:c r="Q11" s="31">
        <x:f>'SJ CC &amp; TMs original gen'!S11</x:f>
        <x:v>205787.82</x:v>
      </x:c>
      <x:c r="R11" s="31">
        <x:v>0</x:v>
      </x:c>
      <x:c r="S11" s="32">
        <x:v>205787.82</x:v>
      </x:c>
      <x:c r="T11" s="22">
        <x:f t="shared" si="3"/>
        <x:v>262.6788822785374</x:v>
      </x:c>
    </x:row>
    <x:row r="12" spans="1:23" ht="16.149999999999999" thickBot="1">
      <x:c r="A12" s="46" t="s">
        <x:v>21</x:v>
      </x:c>
      <x:c r="B12" s="47">
        <x:v>0</x:v>
      </x:c>
      <x:c r="C12" s="47">
        <x:v>0</x:v>
      </x:c>
      <x:c r="D12" s="47">
        <x:v>0</x:v>
      </x:c>
      <x:c r="E12" s="38">
        <x:v>0</x:v>
      </x:c>
      <x:c r="F12" s="38">
        <x:v>0</x:v>
      </x:c>
      <x:c r="G12" s="36">
        <x:v>0</x:v>
      </x:c>
      <x:c r="I12" s="47">
        <x:f>'SJ CC &amp; TMs original gen'!D12+'SJ CC &amp; TMs original gen'!I12</x:f>
        <x:v>895142.5955172414</x:v>
      </x:c>
      <x:c r="J12" s="47">
        <x:f>'SJ CC &amp; TMs original gen'!C12+'SJ CC &amp; TMs original gen'!J12</x:f>
        <x:v>5191963.17</x:v>
      </x:c>
      <x:c r="K12" s="38">
        <x:f>SUM(K9:K11)</x:f>
        <x:v>170135817.91431898</x:v>
      </x:c>
      <x:c r="L12" s="38">
        <x:f>SUM(L9:L11)</x:f>
        <x:v>358057.03820689657</x:v>
      </x:c>
      <x:c r="M12" s="38">
        <x:f>SUM(M9:M11)</x:f>
        <x:v>170493874.95252585</x:v>
      </x:c>
      <x:c r="N12" s="38">
        <x:f>'SJ CC &amp; TMs original gen'!N12</x:f>
        <x:v>190.14642892799185</x:v>
      </x:c>
      <x:c r="O12" s="38">
        <x:f>'SJ CC &amp; TMs original gen'!O12</x:f>
        <x:v>32.766919258890809</x:v>
      </x:c>
      <x:c r="P12" s="12"/>
      <x:c r="Q12" s="47">
        <x:f>'SJ CC &amp; TMs original gen'!S12</x:f>
        <x:v>614276.12000000011</x:v>
      </x:c>
      <x:c r="R12" s="47">
        <x:v>0</x:v>
      </x:c>
      <x:c r="S12" s="47">
        <x:v>614276.12000000011</x:v>
      </x:c>
      <x:c r="T12" s="33">
        <x:f t="shared" si="3"/>
        <x:v>277.55250351018987</x:v>
      </x:c>
    </x:row>
    <x:row r="15" spans="1:23" ht="17.45">
      <x:c r="A15" s="2" t="s">
        <x:v>1</x:v>
      </x:c>
      <x:c r="B15" s="65" t="s">
        <x:v>22</x:v>
      </x:c>
      <x:c r="C15" s="66"/>
      <x:c r="D15" s="66"/>
      <x:c r="E15" s="66"/>
      <x:c r="F15" s="66"/>
      <x:c r="G15" s="66"/>
      <x:c r="H15" s="66"/>
      <x:c r="I15" s="66"/>
      <x:c r="J15" s="66"/>
      <x:c r="K15" s="66"/>
      <x:c r="L15" s="66"/>
      <x:c r="M15" s="66"/>
      <x:c r="N15" s="66"/>
      <x:c r="O15" s="66"/>
      <x:c r="P15" s="66"/>
      <x:c r="Q15" s="66"/>
      <x:c r="R15" s="66"/>
      <x:c r="S15" s="66"/>
      <x:c r="T15" s="67"/>
      <x:c r="U15" s="52"/>
      <x:c r="V15" s="52"/>
    </x:row>
    <x:row r="16" spans="1:23" ht="17.45">
      <x:c r="A16" s="2" t="s">
        <x:v>3</x:v>
      </x:c>
      <x:c r="B16" s="68" t="s">
        <x:v>4</x:v>
      </x:c>
      <x:c r="C16" s="69"/>
      <x:c r="D16" s="69"/>
      <x:c r="E16" s="69"/>
      <x:c r="F16" s="69"/>
      <x:c r="G16" s="70"/>
      <x:c r="H16" s="51"/>
      <x:c r="I16" s="68" t="s">
        <x:v>5</x:v>
      </x:c>
      <x:c r="J16" s="69"/>
      <x:c r="K16" s="69"/>
      <x:c r="L16" s="69"/>
      <x:c r="M16" s="69"/>
      <x:c r="N16" s="69"/>
      <x:c r="O16" s="70"/>
      <x:c r="P16" s="51"/>
      <x:c r="Q16" s="68" t="s">
        <x:v>6</x:v>
      </x:c>
      <x:c r="R16" s="69"/>
      <x:c r="S16" s="69"/>
      <x:c r="T16" s="70"/>
      <x:c r="W16" s="52"/>
    </x:row>
    <x:row r="17" spans="1:22" ht="28.15" thickBot="1">
      <x:c r="B17" s="14" t="s">
        <x:v>7</x:v>
      </x:c>
      <x:c r="C17" s="4" t="s">
        <x:v>8</x:v>
      </x:c>
      <x:c r="D17" s="15" t="s">
        <x:v>23</x:v>
      </x:c>
      <x:c r="E17" s="4" t="s">
        <x:v>10</x:v>
      </x:c>
      <x:c r="F17" s="4" t="s">
        <x:v>11</x:v>
      </x:c>
      <x:c r="G17" s="16" t="s">
        <x:v>12</x:v>
      </x:c>
      <x:c r="I17" s="3" t="s">
        <x:v>13</x:v>
      </x:c>
      <x:c r="J17" s="4" t="s">
        <x:v>8</x:v>
      </x:c>
      <x:c r="K17" s="4" t="s">
        <x:v>14</x:v>
      </x:c>
      <x:c r="L17" s="5" t="s">
        <x:v>15</x:v>
      </x:c>
      <x:c r="M17" s="5" t="s">
        <x:v>16</x:v>
      </x:c>
      <x:c r="N17" s="25" t="s">
        <x:v>11</x:v>
      </x:c>
      <x:c r="O17" s="26" t="s">
        <x:v>12</x:v>
      </x:c>
      <x:c r="Q17" s="14" t="s">
        <x:v>17</x:v>
      </x:c>
      <x:c r="R17" s="25" t="s">
        <x:v>18</x:v>
      </x:c>
      <x:c r="S17" s="26" t="s">
        <x:v>19</x:v>
      </x:c>
      <x:c r="T17" s="26" t="s">
        <x:v>20</x:v>
      </x:c>
      <x:c r="U17" s="53"/>
      <x:c r="V17" s="53"/>
    </x:row>
    <x:row r="18" spans="1:22" ht="15.6">
      <x:c r="A18" s="49">
        <x:v>46296</x:v>
      </x:c>
      <x:c r="B18" s="42">
        <x:v>0</x:v>
      </x:c>
      <x:c r="C18" s="18">
        <x:v>0</x:v>
      </x:c>
      <x:c r="D18" s="48">
        <x:v>0</x:v>
      </x:c>
      <x:c r="E18" s="20">
        <x:v>0</x:v>
      </x:c>
      <x:c r="F18" s="20">
        <x:v>0</x:v>
      </x:c>
      <x:c r="G18" s="21">
        <x:v>0</x:v>
      </x:c>
      <x:c r="I18" s="6">
        <x:f>'SJ CC &amp; TMs original gen'!D18+'SJ CC &amp; TMs original gen'!I18</x:f>
        <x:v>48597.362068965522</x:v>
      </x:c>
      <x:c r="J18" s="7">
        <x:f>'SJ CC &amp; TMs original gen'!C18+'SJ CC &amp; TMs original gen'!J18</x:f>
        <x:v>281864.7</x:v>
      </x:c>
      <x:c r="K18" s="19">
        <x:f>O18*J18</x:f>
        <x:v>9595008.3409579042</x:v>
      </x:c>
      <x:c r="L18" s="8">
        <x:f>I18*0.4</x:f>
        <x:v>19438.944827586209</x:v>
      </x:c>
      <x:c r="M18" s="20">
        <x:f>K18+L18</x:f>
        <x:v>9614447.2857854906</x:v>
      </x:c>
      <x:c r="N18" s="21">
        <x:f>N9</x:f>
        <x:v>197.54105023711551</x:v>
      </x:c>
      <x:c r="O18" s="21">
        <x:f>O9</x:f>
        <x:v>34.041184798798518</x:v>
      </x:c>
      <x:c r="Q18" s="31">
        <x:f>'SJ CC &amp; TMs original gen'!R18</x:f>
        <x:v>23841</x:v>
      </x:c>
      <x:c r="R18" s="31">
        <x:v>0</x:v>
      </x:c>
      <x:c r="S18" s="32">
        <x:v>23841</x:v>
      </x:c>
      <x:c r="T18" s="22">
        <x:f>M18/Q18</x:f>
        <x:v>403.27365822681475</x:v>
      </x:c>
      <x:c r="U18" s="54"/>
      <x:c r="V18" s="54"/>
    </x:row>
    <x:row r="19" spans="1:22" ht="15.6">
      <x:c r="A19" s="43">
        <x:v>46327</x:v>
      </x:c>
      <x:c r="B19" s="42">
        <x:v>0</x:v>
      </x:c>
      <x:c r="C19" s="18">
        <x:v>0</x:v>
      </x:c>
      <x:c r="D19" s="48">
        <x:v>0</x:v>
      </x:c>
      <x:c r="E19" s="20">
        <x:v>0</x:v>
      </x:c>
      <x:c r="F19" s="20">
        <x:v>0</x:v>
      </x:c>
      <x:c r="G19" s="21">
        <x:v>0</x:v>
      </x:c>
      <x:c r="I19" s="6">
        <x:f>'SJ CC &amp; TMs original gen'!D19+'SJ CC &amp; TMs original gen'!I19</x:f>
        <x:v>50107.18965517242</x:v>
      </x:c>
      <x:c r="J19" s="7">
        <x:f>'SJ CC &amp; TMs original gen'!C19+'SJ CC &amp; TMs original gen'!J19</x:f>
        <x:v>290621.7</x:v>
      </x:c>
      <x:c r="K19" s="19">
        <x:f t="shared" ref="K19:K20" si="4">O19*J19</x:f>
        <x:v>9573318.9429231174</x:v>
      </x:c>
      <x:c r="L19" s="8">
        <x:f t="shared" ref="L19:L20" si="5">I19*0.4</x:f>
        <x:v>20042.87586206897</x:v>
      </x:c>
      <x:c r="M19" s="20">
        <x:f t="shared" ref="M19:M20" si="6">K19+L19</x:f>
        <x:v>9593361.8187851869</x:v>
      </x:c>
      <x:c r="N19" s="21">
        <x:f t="shared" ref="N19:N20" si="7">N10</x:f>
        <x:v>191.15552468661718</x:v>
      </x:c>
      <x:c r="O19" s="21">
        <x:f t="shared" ref="O19:O20" si="8">O10</x:f>
        <x:v>32.940826314494466</x:v>
      </x:c>
      <x:c r="Q19" s="31">
        <x:f>'SJ CC &amp; TMs original gen'!R19</x:f>
        <x:v>24651</x:v>
      </x:c>
      <x:c r="R19" s="31">
        <x:v>0</x:v>
      </x:c>
      <x:c r="S19" s="32">
        <x:v>24651</x:v>
      </x:c>
      <x:c r="T19" s="22">
        <x:f t="shared" ref="T19:T20" si="9">M19/Q19</x:f>
        <x:v>389.16724752688276</x:v>
      </x:c>
      <x:c r="U19" s="54"/>
      <x:c r="V19" s="54"/>
    </x:row>
    <x:row r="20" spans="1:22" ht="16.149999999999999" thickBot="1">
      <x:c r="A20" s="43">
        <x:v>46357</x:v>
      </x:c>
      <x:c r="B20" s="42">
        <x:v>0</x:v>
      </x:c>
      <x:c r="C20" s="18">
        <x:v>0</x:v>
      </x:c>
      <x:c r="D20" s="48">
        <x:v>0</x:v>
      </x:c>
      <x:c r="E20" s="20">
        <x:v>0</x:v>
      </x:c>
      <x:c r="F20" s="20">
        <x:v>0</x:v>
      </x:c>
      <x:c r="G20" s="21">
        <x:v>0</x:v>
      </x:c>
      <x:c r="I20" s="6">
        <x:f>'SJ CC &amp; TMs original gen'!D20+'SJ CC &amp; TMs original gen'!I20</x:f>
        <x:v>59257.084482758619</x:v>
      </x:c>
      <x:c r="J20" s="7">
        <x:f>'SJ CC &amp; TMs original gen'!C20+'SJ CC &amp; TMs original gen'!J20</x:f>
        <x:v>343691.08999999997</x:v>
      </x:c>
      <x:c r="K20" s="19">
        <x:f t="shared" si="4"/>
        <x:v>10758767.620387813</x:v>
      </x:c>
      <x:c r="L20" s="8">
        <x:f t="shared" si="5"/>
        <x:v>23702.833793103448</x:v>
      </x:c>
      <x:c r="M20" s="20">
        <x:f t="shared" si="6"/>
        <x:v>10782470.454180917</x:v>
      </x:c>
      <x:c r="N20" s="21">
        <x:f t="shared" si="7"/>
        <x:v>181.65480151614278</x:v>
      </x:c>
      <x:c r="O20" s="21">
        <x:f t="shared" si="8"/>
        <x:v>31.303597717321722</x:v>
      </x:c>
      <x:c r="Q20" s="31">
        <x:f>'SJ CC &amp; TMs original gen'!R20</x:f>
        <x:v>29295</x:v>
      </x:c>
      <x:c r="R20" s="31">
        <x:v>0</x:v>
      </x:c>
      <x:c r="S20" s="32">
        <x:v>29295</x:v>
      </x:c>
      <x:c r="T20" s="22">
        <x:f t="shared" si="9"/>
        <x:v>368.06521434309326</x:v>
      </x:c>
      <x:c r="U20" s="54"/>
      <x:c r="V20" s="54"/>
    </x:row>
    <x:row r="21" spans="1:22" ht="16.149999999999999" thickBot="1">
      <x:c r="A21" s="46" t="s">
        <x:v>21</x:v>
      </x:c>
      <x:c r="B21" s="47">
        <x:v>0</x:v>
      </x:c>
      <x:c r="C21" s="47">
        <x:v>0</x:v>
      </x:c>
      <x:c r="D21" s="47">
        <x:v>0</x:v>
      </x:c>
      <x:c r="E21" s="38">
        <x:v>0</x:v>
      </x:c>
      <x:c r="F21" s="38">
        <x:v>0</x:v>
      </x:c>
      <x:c r="G21" s="36">
        <x:v>0</x:v>
      </x:c>
      <x:c r="I21" s="47">
        <x:f>'SJ CC &amp; TMs original gen'!D21+'SJ CC &amp; TMs original gen'!I21</x:f>
        <x:v>157961.63620689657</x:v>
      </x:c>
      <x:c r="J21" s="47">
        <x:f>'SJ CC &amp; TMs original gen'!C21+'SJ CC &amp; TMs original gen'!J21</x:f>
        <x:v>916177.49</x:v>
      </x:c>
      <x:c r="K21" s="38">
        <x:f>SUM(K18:K20)</x:f>
        <x:v>29927094.904268838</x:v>
      </x:c>
      <x:c r="L21" s="38">
        <x:f>SUM(L18:L20)</x:f>
        <x:v>63184.654482758626</x:v>
      </x:c>
      <x:c r="M21" s="38">
        <x:f>SUM(M18:M20)</x:f>
        <x:v>29990279.558751598</x:v>
      </x:c>
      <x:c r="N21" s="35">
        <x:f>M21/I21</x:f>
        <x:v>189.85799513668388</x:v>
      </x:c>
      <x:c r="O21" s="37">
        <x:f>M21/J21</x:f>
        <x:v>32.734137092531711</x:v>
      </x:c>
      <x:c r="P21" s="12"/>
      <x:c r="Q21" s="47">
        <x:f>'SJ CC &amp; TMs original gen'!R21</x:f>
        <x:v>77787</x:v>
      </x:c>
      <x:c r="R21" s="47">
        <x:v>0</x:v>
      </x:c>
      <x:c r="S21" s="47">
        <x:v>77787</x:v>
      </x:c>
      <x:c r="T21" s="33">
        <x:f>M21/Q21</x:f>
        <x:v>385.5435941577847</x:v>
      </x:c>
    </x:row>
    <x:row r="22" spans="1:22">
      <x:c r="C22" s="56"/>
      <x:c r="D22" s="24"/>
      <x:c r="E22" s="24"/>
      <x:c r="F22" s="23"/>
      <x:c r="G22" s="24"/>
    </x:row>
    <x:row r="24" spans="1:22" ht="17.45">
      <x:c r="A24" s="2" t="s">
        <x:v>1</x:v>
      </x:c>
      <x:c r="B24" s="65" t="s">
        <x:v>24</x:v>
      </x:c>
      <x:c r="C24" s="66"/>
      <x:c r="D24" s="66"/>
      <x:c r="E24" s="66"/>
      <x:c r="F24" s="66"/>
      <x:c r="G24" s="66"/>
      <x:c r="H24" s="66"/>
      <x:c r="I24" s="66"/>
      <x:c r="J24" s="66"/>
      <x:c r="K24" s="66"/>
      <x:c r="L24" s="66"/>
      <x:c r="M24" s="66"/>
      <x:c r="N24" s="66"/>
      <x:c r="O24" s="66"/>
      <x:c r="P24" s="66"/>
      <x:c r="Q24" s="66"/>
      <x:c r="R24" s="66"/>
      <x:c r="S24" s="66"/>
      <x:c r="T24" s="67"/>
    </x:row>
    <x:row r="25" spans="1:22" ht="15.6">
      <x:c r="A25" s="2" t="s">
        <x:v>3</x:v>
      </x:c>
      <x:c r="B25" s="68" t="s">
        <x:v>4</x:v>
      </x:c>
      <x:c r="C25" s="69"/>
      <x:c r="D25" s="69"/>
      <x:c r="E25" s="69"/>
      <x:c r="F25" s="69"/>
      <x:c r="G25" s="70"/>
      <x:c r="H25" s="51"/>
      <x:c r="I25" s="68" t="s">
        <x:v>5</x:v>
      </x:c>
      <x:c r="J25" s="69"/>
      <x:c r="K25" s="69"/>
      <x:c r="L25" s="69"/>
      <x:c r="M25" s="69"/>
      <x:c r="N25" s="69"/>
      <x:c r="O25" s="70"/>
      <x:c r="P25" s="51"/>
      <x:c r="Q25" s="68" t="s">
        <x:v>6</x:v>
      </x:c>
      <x:c r="R25" s="69"/>
      <x:c r="S25" s="69"/>
      <x:c r="T25" s="70"/>
    </x:row>
    <x:row r="26" spans="1:22" ht="28.15" thickBot="1">
      <x:c r="B26" s="14" t="s">
        <x:v>7</x:v>
      </x:c>
      <x:c r="C26" s="4" t="s">
        <x:v>8</x:v>
      </x:c>
      <x:c r="D26" s="15" t="s">
        <x:v>9</x:v>
      </x:c>
      <x:c r="E26" s="4" t="s">
        <x:v>10</x:v>
      </x:c>
      <x:c r="F26" s="4" t="s">
        <x:v>11</x:v>
      </x:c>
      <x:c r="G26" s="16" t="s">
        <x:v>12</x:v>
      </x:c>
      <x:c r="I26" s="3" t="s">
        <x:v>13</x:v>
      </x:c>
      <x:c r="J26" s="4" t="s">
        <x:v>8</x:v>
      </x:c>
      <x:c r="K26" s="4" t="s">
        <x:v>14</x:v>
      </x:c>
      <x:c r="L26" s="5" t="s">
        <x:v>15</x:v>
      </x:c>
      <x:c r="M26" s="5" t="s">
        <x:v>16</x:v>
      </x:c>
      <x:c r="N26" s="25" t="s">
        <x:v>11</x:v>
      </x:c>
      <x:c r="O26" s="26" t="s">
        <x:v>12</x:v>
      </x:c>
      <x:c r="Q26" s="14" t="s">
        <x:v>17</x:v>
      </x:c>
      <x:c r="R26" s="25" t="s">
        <x:v>18</x:v>
      </x:c>
      <x:c r="S26" s="26" t="s">
        <x:v>19</x:v>
      </x:c>
      <x:c r="T26" s="26" t="s">
        <x:v>20</x:v>
      </x:c>
    </x:row>
    <x:row r="27" spans="1:22" ht="15.6">
      <x:c r="A27" s="49">
        <x:v>46296</x:v>
      </x:c>
      <x:c r="B27" s="42">
        <x:v>0</x:v>
      </x:c>
      <x:c r="C27" s="18">
        <x:v>0</x:v>
      </x:c>
      <x:c r="D27" s="48">
        <x:v>0</x:v>
      </x:c>
      <x:c r="E27" s="20">
        <x:v>0</x:v>
      </x:c>
      <x:c r="F27" s="20">
        <x:v>0</x:v>
      </x:c>
      <x:c r="G27" s="21">
        <x:v>0</x:v>
      </x:c>
      <x:c r="I27" s="6">
        <x:f>'SJ CC &amp; TMs original gen'!D27+'SJ CC &amp; TMs original gen'!I27</x:f>
        <x:v>201746.63793103449</x:v>
      </x:c>
      <x:c r="J27" s="7">
        <x:f>'SJ CC &amp; TMs original gen'!C27+'SJ CC &amp; TMs original gen'!J27</x:f>
        <x:v>1170130.5</x:v>
      </x:c>
      <x:c r="K27" s="19">
        <x:f>O27*J27</x:f>
        <x:v>39832628.58921051</x:v>
      </x:c>
      <x:c r="L27" s="8">
        <x:f>I27*0.4</x:f>
        <x:v>80698.655172413797</x:v>
      </x:c>
      <x:c r="M27" s="20">
        <x:f>K27+L27</x:f>
        <x:v>39913327.244382925</x:v>
      </x:c>
      <x:c r="N27" s="21">
        <x:f t="shared" ref="N27:O29" si="10">N9</x:f>
        <x:v>197.54105023711551</x:v>
      </x:c>
      <x:c r="O27" s="21">
        <x:f t="shared" si="10"/>
        <x:v>34.041184798798518</x:v>
      </x:c>
      <x:c r="Q27" s="31">
        <x:f>'SJ CC &amp; TMs original gen'!R27</x:f>
        <x:v>104850</x:v>
      </x:c>
      <x:c r="R27" s="31">
        <x:v>0</x:v>
      </x:c>
      <x:c r="S27" s="32">
        <x:v>104850</x:v>
      </x:c>
      <x:c r="T27" s="22">
        <x:f>M27/Q27</x:f>
        <x:v>380.67074148195445</x:v>
      </x:c>
    </x:row>
    <x:row r="28" spans="1:22" ht="15.6">
      <x:c r="A28" s="43">
        <x:v>46327</x:v>
      </x:c>
      <x:c r="B28" s="42">
        <x:v>0</x:v>
      </x:c>
      <x:c r="C28" s="18">
        <x:v>0</x:v>
      </x:c>
      <x:c r="D28" s="48">
        <x:v>0</x:v>
      </x:c>
      <x:c r="E28" s="20">
        <x:v>0</x:v>
      </x:c>
      <x:c r="F28" s="20">
        <x:v>0</x:v>
      </x:c>
      <x:c r="G28" s="21">
        <x:v>0</x:v>
      </x:c>
      <x:c r="I28" s="6">
        <x:f>'SJ CC &amp; TMs original gen'!D28+'SJ CC &amp; TMs original gen'!I28</x:f>
        <x:v>183621.5948275862</x:v>
      </x:c>
      <x:c r="J28" s="7">
        <x:f>'SJ CC &amp; TMs original gen'!C28+'SJ CC &amp; TMs original gen'!J28</x:f>
        <x:v>1065005.25</x:v>
      </x:c>
      <x:c r="K28" s="19">
        <x:f t="shared" ref="K28:K29" si="11">O28*J28</x:f>
        <x:v>35082152.964274757</x:v>
      </x:c>
      <x:c r="L28" s="8">
        <x:f t="shared" ref="L28:L29" si="12">I28*0.4</x:f>
        <x:v>73448.637931034478</x:v>
      </x:c>
      <x:c r="M28" s="20">
        <x:f t="shared" ref="M28:M29" si="13">K28+L28</x:f>
        <x:v>35155601.602205791</x:v>
      </x:c>
      <x:c r="N28" s="21">
        <x:f t="shared" si="10"/>
        <x:v>191.15552468661718</x:v>
      </x:c>
      <x:c r="O28" s="21">
        <x:f t="shared" si="10"/>
        <x:v>32.940826314494466</x:v>
      </x:c>
      <x:c r="Q28" s="31">
        <x:f>'SJ CC &amp; TMs original gen'!R28</x:f>
        <x:v>95425</x:v>
      </x:c>
      <x:c r="R28" s="31">
        <x:v>0</x:v>
      </x:c>
      <x:c r="S28" s="32">
        <x:v>95425</x:v>
      </x:c>
      <x:c r="T28" s="22">
        <x:f t="shared" ref="T28:T29" si="14">M28/Q28</x:f>
        <x:v>368.41081060734388</x:v>
      </x:c>
    </x:row>
    <x:row r="29" spans="1:22" ht="16.149999999999999" thickBot="1">
      <x:c r="A29" s="43">
        <x:v>46357</x:v>
      </x:c>
      <x:c r="B29" s="42">
        <x:v>0</x:v>
      </x:c>
      <x:c r="C29" s="18">
        <x:v>0</x:v>
      </x:c>
      <x:c r="D29" s="48">
        <x:v>0</x:v>
      </x:c>
      <x:c r="E29" s="20">
        <x:v>0</x:v>
      </x:c>
      <x:c r="F29" s="20">
        <x:v>0</x:v>
      </x:c>
      <x:c r="G29" s="21">
        <x:v>0</x:v>
      </x:c>
      <x:c r="I29" s="6">
        <x:f>'SJ CC &amp; TMs original gen'!D29+'SJ CC &amp; TMs original gen'!I29</x:f>
        <x:v>181141.16379310345</x:v>
      </x:c>
      <x:c r="J29" s="7">
        <x:f>'SJ CC &amp; TMs original gen'!C29+'SJ CC &amp; TMs original gen'!J29</x:f>
        <x:v>1050618.75</x:v>
      </x:c>
      <x:c r="K29" s="19">
        <x:f t="shared" si="11"/>
        <x:v>32888146.704275399</x:v>
      </x:c>
      <x:c r="L29" s="8">
        <x:f t="shared" si="12"/>
        <x:v>72456.465517241377</x:v>
      </x:c>
      <x:c r="M29" s="20">
        <x:f t="shared" si="13"/>
        <x:v>32960603.169792641</x:v>
      </x:c>
      <x:c r="N29" s="21">
        <x:f t="shared" si="10"/>
        <x:v>181.65480151614278</x:v>
      </x:c>
      <x:c r="O29" s="21">
        <x:f t="shared" si="10"/>
        <x:v>31.303597717321722</x:v>
      </x:c>
      <x:c r="Q29" s="31">
        <x:f>'SJ CC &amp; TMs original gen'!R29</x:f>
        <x:v>94200</x:v>
      </x:c>
      <x:c r="R29" s="31">
        <x:v>0</x:v>
      </x:c>
      <x:c r="S29" s="32">
        <x:v>94200</x:v>
      </x:c>
      <x:c r="T29" s="22">
        <x:f t="shared" si="14"/>
        <x:v>349.90024596382847</x:v>
      </x:c>
    </x:row>
    <x:row r="30" spans="1:22" ht="16.149999999999999" thickBot="1">
      <x:c r="A30" s="46" t="s">
        <x:v>21</x:v>
      </x:c>
      <x:c r="B30" s="47">
        <x:v>0</x:v>
      </x:c>
      <x:c r="C30" s="47">
        <x:v>0</x:v>
      </x:c>
      <x:c r="D30" s="47">
        <x:v>0</x:v>
      </x:c>
      <x:c r="E30" s="38">
        <x:v>0</x:v>
      </x:c>
      <x:c r="F30" s="38">
        <x:v>0</x:v>
      </x:c>
      <x:c r="G30" s="36">
        <x:v>0</x:v>
      </x:c>
      <x:c r="I30" s="47">
        <x:f>'SJ CC &amp; TMs original gen'!D30+'SJ CC &amp; TMs original gen'!I30</x:f>
        <x:v>566509.39655172417</x:v>
      </x:c>
      <x:c r="J30" s="47">
        <x:f>'SJ CC &amp; TMs original gen'!C30+'SJ CC &amp; TMs original gen'!J30</x:f>
        <x:v>3285754.5</x:v>
      </x:c>
      <x:c r="K30" s="38">
        <x:f>SUM(K27:K29)</x:f>
        <x:v>107802928.25776067</x:v>
      </x:c>
      <x:c r="L30" s="38">
        <x:f>SUM(L27:L29)</x:f>
        <x:v>226603.75862068968</x:v>
      </x:c>
      <x:c r="M30" s="38">
        <x:f>SUM(M27:M29)</x:f>
        <x:v>108029532.01638135</x:v>
      </x:c>
      <x:c r="N30" s="35">
        <x:f>M30/I30</x:f>
        <x:v>190.69327476992325</x:v>
      </x:c>
      <x:c r="O30" s="37">
        <x:f>M30/J30</x:f>
        <x:v>32.878150822400563</x:v>
      </x:c>
      <x:c r="P30" s="12"/>
      <x:c r="Q30" s="47">
        <x:f>'SJ CC &amp; TMs original gen'!R30</x:f>
        <x:v>294475</x:v>
      </x:c>
      <x:c r="R30" s="47">
        <x:v>0</x:v>
      </x:c>
      <x:c r="S30" s="47">
        <x:v>294475</x:v>
      </x:c>
      <x:c r="T30" s="33">
        <x:f>M30/Q30</x:f>
        <x:v>366.85468041898753</x:v>
      </x:c>
    </x:row>
  </x:sheetData>
  <x:mergeCells count="13">
    <x:mergeCell ref="A1:V5"/>
    <x:mergeCell ref="B24:T24"/>
    <x:mergeCell ref="B25:G25"/>
    <x:mergeCell ref="I25:O25"/>
    <x:mergeCell ref="Q25:T25"/>
    <x:mergeCell ref="B6:T6"/>
    <x:mergeCell ref="B7:G7"/>
    <x:mergeCell ref="I7:O7"/>
    <x:mergeCell ref="Q7:S7"/>
    <x:mergeCell ref="B15:T15"/>
    <x:mergeCell ref="B16:G16"/>
    <x:mergeCell ref="I16:O16"/>
    <x:mergeCell ref="Q16:T16"/>
  </x:mergeCells>
  <x:printOptions horizontalCentered="1" verticalCentered="1"/>
  <x:pageMargins left="0.25" right="0.25" top="0.75" bottom="0.75" header="0.3" footer="0.3"/>
  <x:pageSetup paperSize="17" scale="41" fitToHeight="0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D3359A8F-F1D7-43E5-981E-1E65D41732F6}" mc:Ignorable="x14ac xr xr2 xr3">
  <x:dimension ref="B2:N23"/>
  <x:sheetViews>
    <x:sheetView tabSelected="1" topLeftCell="F1" workbookViewId="0">
      <x:selection activeCell="K12" sqref="K12"/>
    </x:sheetView>
  </x:sheetViews>
  <x:sheetFormatPr defaultRowHeight="14.45"/>
  <x:cols>
    <x:col min="3" max="3" width="16.140625" bestFit="1" customWidth="1"/>
    <x:col min="4" max="4" width="18.28515625" customWidth="1"/>
    <x:col min="5" max="5" width="16.140625" bestFit="1" customWidth="1"/>
    <x:col min="9" max="9" width="24.140625" customWidth="1"/>
    <x:col min="10" max="10" width="19.140625" customWidth="1"/>
    <x:col min="11" max="11" width="20.42578125" customWidth="1"/>
  </x:cols>
  <x:sheetData>
    <x:row r="2" spans="2:14">
      <x:c r="C2" s="64" t="s">
        <x:v>25</x:v>
      </x:c>
      <x:c r="D2" s="64"/>
      <x:c r="E2" s="64"/>
      <x:c r="I2" s="64" t="s">
        <x:v>26</x:v>
      </x:c>
      <x:c r="J2" s="64"/>
      <x:c r="K2" s="64"/>
    </x:row>
    <x:row r="3" spans="2:14" ht="26.45">
      <x:c r="C3" s="60" t="s">
        <x:v>27</x:v>
      </x:c>
      <x:c r="D3" s="61" t="s">
        <x:v>28</x:v>
      </x:c>
      <x:c r="E3" s="61" t="s">
        <x:v>29</x:v>
      </x:c>
      <x:c r="I3" s="60" t="s">
        <x:v>27</x:v>
      </x:c>
      <x:c r="J3" s="61" t="s">
        <x:v>28</x:v>
      </x:c>
      <x:c r="K3" s="61" t="s">
        <x:v>29</x:v>
      </x:c>
    </x:row>
    <x:row r="4" spans="2:14">
      <x:c r="B4" s="62">
        <x:v>46296</x:v>
      </x:c>
      <x:c r="C4" s="20">
        <x:f>'SJ CC &amp; TMs original gen'!E9+'SJ CC &amp; TMs original gen'!M9</x:f>
        <x:v>19463225.879999999</x:v>
      </x:c>
      <x:c r="D4" s="20">
        <x:f>'SJ CC &amp; TMs full diesel gen'!M9</x:f>
        <x:v>59805615.024001405</x:v>
      </x:c>
      <x:c r="E4" s="20">
        <x:f>D4-C4</x:f>
        <x:v>40342389.144001409</x:v>
      </x:c>
      <x:c r="F4" s="63"/>
      <x:c r="H4" s="62">
        <x:v>46296</x:v>
      </x:c>
      <x:c r="I4" s="20">
        <x:f>C4+C12+C20</x:f>
        <x:v>35915311.509999998</x:v>
      </x:c>
      <x:c r="J4" s="20">
        <x:f>D4+D12+D20</x:f>
        <x:v>109333389.55416983</x:v>
      </x:c>
      <x:c r="K4" s="20">
        <x:f>E4+E12+E20</x:f>
        <x:v>73418078.044169828</x:v>
      </x:c>
    </x:row>
    <x:row r="5" spans="2:14">
      <x:c r="B5" s="62">
        <x:v>46327</x:v>
      </x:c>
      <x:c r="C5" s="20">
        <x:f>'SJ CC &amp; TMs original gen'!E10+'SJ CC &amp; TMs original gen'!M10</x:f>
        <x:v>19181312.48</x:v>
      </x:c>
      <x:c r="D5" s="20">
        <x:f>'SJ CC &amp; TMs full diesel gen'!M10</x:f>
        <x:v>56632145.384387605</x:v>
      </x:c>
      <x:c r="E5" s="20">
        <x:f>D5-C5</x:f>
        <x:v>37450832.904387608</x:v>
      </x:c>
      <x:c r="F5" s="63"/>
      <x:c r="H5" s="62">
        <x:v>46327</x:v>
      </x:c>
      <x:c r="I5" s="20">
        <x:f t="shared" ref="I5:K7" si="0">C5+C13+C21</x:f>
        <x:v>34729398.109999999</x:v>
      </x:c>
      <x:c r="J5" s="20">
        <x:f t="shared" si="0"/>
        <x:v>101381108.80537859</x:v>
      </x:c>
      <x:c r="K5" s="20">
        <x:f t="shared" si="0"/>
        <x:v>66651710.695378587</x:v>
      </x:c>
    </x:row>
    <x:row r="6" spans="2:14">
      <x:c r="B6" s="62">
        <x:v>46357</x:v>
      </x:c>
      <x:c r="C6" s="20">
        <x:f>'SJ CC &amp; TMs original gen'!E11+'SJ CC &amp; TMs original gen'!M11</x:f>
        <x:v>20066966.351999998</x:v>
      </x:c>
      <x:c r="D6" s="20">
        <x:f>'SJ CC &amp; TMs full diesel gen'!M11</x:f>
        <x:v>54056114.544136852</x:v>
      </x:c>
      <x:c r="E6" s="20">
        <x:f>D6-C6</x:f>
        <x:v>33989148.192136854</x:v>
      </x:c>
      <x:c r="F6" s="63"/>
      <x:c r="H6" s="62">
        <x:v>46357</x:v>
      </x:c>
      <x:c r="I6" s="20">
        <x:f t="shared" si="0"/>
        <x:v>36849484.972000003</x:v>
      </x:c>
      <x:c r="J6" s="20">
        <x:f t="shared" si="0"/>
        <x:v>97799188.168110415</x:v>
      </x:c>
      <x:c r="K6" s="20">
        <x:f t="shared" si="0"/>
        <x:v>60949703.196110412</x:v>
      </x:c>
    </x:row>
    <x:row r="7" spans="2:14">
      <x:c r="B7" s="59" t="s">
        <x:v>21</x:v>
      </x:c>
      <x:c r="C7" s="58">
        <x:f>'SJ CC &amp; TMs original gen'!E12+'SJ CC &amp; TMs original gen'!M12</x:f>
        <x:v>58711504.711999997</x:v>
      </x:c>
      <x:c r="D7" s="58">
        <x:f>'SJ CC &amp; TMs full diesel gen'!M12</x:f>
        <x:v>170493874.95252585</x:v>
      </x:c>
      <x:c r="E7" s="58">
        <x:f>D7-C7</x:f>
        <x:v>111782370.24052586</x:v>
      </x:c>
      <x:c r="F7" s="63"/>
      <x:c r="H7" s="59" t="s">
        <x:v>21</x:v>
      </x:c>
      <x:c r="I7" s="58">
        <x:f t="shared" si="0"/>
        <x:v>107494194.59199999</x:v>
      </x:c>
      <x:c r="J7" s="58">
        <x:f t="shared" si="0"/>
        <x:v>308513686.52765882</x:v>
      </x:c>
      <x:c r="K7" s="58">
        <x:f t="shared" si="0"/>
        <x:v>201019491.93565881</x:v>
      </x:c>
    </x:row>
    <x:row r="10" spans="2:14" ht="14.45" customHeight="1">
      <x:c r="C10" s="64" t="s">
        <x:v>30</x:v>
      </x:c>
      <x:c r="D10" s="64"/>
      <x:c r="E10" s="64"/>
    </x:row>
    <x:row r="11" spans="2:14" ht="26.45">
      <x:c r="C11" s="60" t="s">
        <x:v>27</x:v>
      </x:c>
      <x:c r="D11" s="61" t="s">
        <x:v>28</x:v>
      </x:c>
      <x:c r="E11" s="61" t="s">
        <x:v>29</x:v>
      </x:c>
    </x:row>
    <x:row r="12" spans="2:14">
      <x:c r="B12" s="62">
        <x:v>46296</x:v>
      </x:c>
      <x:c r="C12" s="20">
        <x:f>'SJ CC &amp; TMs original gen'!E18</x:f>
        <x:v>3195854.25</x:v>
      </x:c>
      <x:c r="D12" s="20">
        <x:f>'SJ CC &amp; TMs full diesel gen'!M18</x:f>
        <x:v>9614447.2857854906</x:v>
      </x:c>
      <x:c r="E12" s="20">
        <x:f>D12-C12</x:f>
        <x:v>6418593.0357854906</x:v>
      </x:c>
      <x:c r="F12" s="63"/>
    </x:row>
    <x:row r="13" spans="2:14">
      <x:c r="B13" s="62">
        <x:v>46327</x:v>
      </x:c>
      <x:c r="C13" s="20">
        <x:f>'SJ CC &amp; TMs original gen'!E19</x:f>
        <x:v>3335197</x:v>
      </x:c>
      <x:c r="D13" s="20">
        <x:f>'SJ CC &amp; TMs full diesel gen'!M19</x:f>
        <x:v>9593361.8187851869</x:v>
      </x:c>
      <x:c r="E13" s="20">
        <x:f>D13-C13</x:f>
        <x:v>6258164.8187851869</x:v>
      </x:c>
      <x:c r="F13" s="63"/>
    </x:row>
    <x:row r="14" spans="2:14">
      <x:c r="B14" s="62">
        <x:v>46357</x:v>
      </x:c>
      <x:c r="C14" s="20">
        <x:f>'SJ CC &amp; TMs original gen'!E20</x:f>
        <x:v>4137102.75</x:v>
      </x:c>
      <x:c r="D14" s="20">
        <x:f>'SJ CC &amp; TMs full diesel gen'!M20</x:f>
        <x:v>10782470.454180917</x:v>
      </x:c>
      <x:c r="E14" s="20">
        <x:f>D14-C14</x:f>
        <x:v>6645367.7041809168</x:v>
      </x:c>
      <x:c r="F14" s="63"/>
    </x:row>
    <x:row r="15" spans="2:14">
      <x:c r="B15" s="59" t="s">
        <x:v>21</x:v>
      </x:c>
      <x:c r="C15" s="58">
        <x:f>'SJ CC &amp; TMs original gen'!E21</x:f>
        <x:v>10668154</x:v>
      </x:c>
      <x:c r="D15" s="58">
        <x:f>'SJ CC &amp; TMs full diesel gen'!M21</x:f>
        <x:v>29990279.558751598</x:v>
      </x:c>
      <x:c r="E15" s="58">
        <x:f>D15-C15</x:f>
        <x:v>19322125.558751598</x:v>
      </x:c>
      <x:c r="F15" s="63"/>
      <x:c r="M15" s="57"/>
      <x:c r="N15" s="57"/>
    </x:row>
    <x:row r="18" spans="2:6" ht="14.45" customHeight="1">
      <x:c r="C18" s="64" t="s">
        <x:v>31</x:v>
      </x:c>
      <x:c r="D18" s="64"/>
      <x:c r="E18" s="64"/>
    </x:row>
    <x:row r="19" spans="2:6" ht="26.45">
      <x:c r="C19" s="60" t="s">
        <x:v>27</x:v>
      </x:c>
      <x:c r="D19" s="61" t="s">
        <x:v>28</x:v>
      </x:c>
      <x:c r="E19" s="61" t="s">
        <x:v>29</x:v>
      </x:c>
    </x:row>
    <x:row r="20" spans="2:6">
      <x:c r="B20" s="62">
        <x:v>46296</x:v>
      </x:c>
      <x:c r="C20" s="20">
        <x:f>'SJ CC &amp; TMs original gen'!E27</x:f>
        <x:v>13256231.379999999</x:v>
      </x:c>
      <x:c r="D20" s="20">
        <x:f>'SJ CC &amp; TMs full diesel gen'!M27</x:f>
        <x:v>39913327.244382925</x:v>
      </x:c>
      <x:c r="E20" s="20">
        <x:f>D20-C20</x:f>
        <x:v>26657095.864382926</x:v>
      </x:c>
      <x:c r="F20" s="63"/>
    </x:row>
    <x:row r="21" spans="2:6">
      <x:c r="B21" s="62">
        <x:v>46327</x:v>
      </x:c>
      <x:c r="C21" s="20">
        <x:f>'SJ CC &amp; TMs original gen'!E28</x:f>
        <x:v>12212888.629999999</x:v>
      </x:c>
      <x:c r="D21" s="20">
        <x:f>'SJ CC &amp; TMs full diesel gen'!M28</x:f>
        <x:v>35155601.602205791</x:v>
      </x:c>
      <x:c r="E21" s="20">
        <x:f>D21-C21</x:f>
        <x:v>22942712.972205792</x:v>
      </x:c>
      <x:c r="F21" s="63"/>
    </x:row>
    <x:row r="22" spans="2:6">
      <x:c r="B22" s="62">
        <x:v>46357</x:v>
      </x:c>
      <x:c r="C22" s="20">
        <x:f>'SJ CC &amp; TMs original gen'!E29</x:f>
        <x:v>12645415.870000001</x:v>
      </x:c>
      <x:c r="D22" s="20">
        <x:f>'SJ CC &amp; TMs full diesel gen'!M29</x:f>
        <x:v>32960603.169792641</x:v>
      </x:c>
      <x:c r="E22" s="20">
        <x:f>D22-C22</x:f>
        <x:v>20315187.29979264</x:v>
      </x:c>
      <x:c r="F22" s="63"/>
    </x:row>
    <x:row r="23" spans="2:6">
      <x:c r="B23" s="59" t="s">
        <x:v>21</x:v>
      </x:c>
      <x:c r="C23" s="58">
        <x:f>'SJ CC &amp; TMs original gen'!E30</x:f>
        <x:v>38114535.879999995</x:v>
      </x:c>
      <x:c r="D23" s="58">
        <x:f>'SJ CC &amp; TMs full diesel gen'!M30</x:f>
        <x:v>108029532.01638135</x:v>
      </x:c>
      <x:c r="E23" s="58">
        <x:f>D23-C23</x:f>
        <x:v>69914996.136381358</x:v>
      </x:c>
      <x:c r="F23" s="63"/>
    </x:row>
  </x:sheetData>
  <x:mergeCells count="4">
    <x:mergeCell ref="C2:E2"/>
    <x:mergeCell ref="C10:E10"/>
    <x:mergeCell ref="C18:E18"/>
    <x:mergeCell ref="I2:K2"/>
  </x:mergeCells>
  <x:pageMargins left="0.7" right="0.7" top="0.75" bottom="0.75" header="0.3" footer="0.3"/>
</x:worksheet>
</file>

<file path=docMetadata/LabelInfo.xml><?xml version="1.0" encoding="utf-8"?>
<clbl:labelList xmlns:clbl="http://schemas.microsoft.com/office/2020/mipLabelMetadata">
  <clbl:label id="{b0a9b38e-5be3-4a10-8fdc-cef4306b5139}" enabled="0" method="" siteId="{b0a9b38e-5be3-4a10-8fdc-cef4306b5139}" removed="1"/>
</clbl:labelLis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1900-01-01T04:00:00.0000000Z</dcterms:created>
  <dcterms:modified xsi:type="dcterms:W3CDTF">1900-01-01T04:00:00.0000000Z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/>
</file>