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01"/>
  <workbookPr updateLinks="always"/>
  <mc:AlternateContent xmlns:mc="http://schemas.openxmlformats.org/markup-compatibility/2006">
    <mc:Choice Requires="x15">
      <x15ac:absPath xmlns:x15ac="http://schemas.microsoft.com/office/spreadsheetml/2010/11/ac" url="https://generapr1.sharepoint.com/sites/Genera-PRReports/Shared Documents/KPIs/"/>
    </mc:Choice>
  </mc:AlternateContent>
  <xr:revisionPtr revIDLastSave="0" documentId="8_{65556625-7074-4F9C-83C4-D03F2DE7E714}" xr6:coauthVersionLast="47" xr6:coauthVersionMax="47" xr10:uidLastSave="{00000000-0000-0000-0000-000000000000}"/>
  <bookViews>
    <workbookView xWindow="-165" yWindow="-165" windowWidth="29130" windowHeight="15810" firstSheet="1" xr2:uid="{37E767AB-9D39-4B11-922D-430F4A0B5A1F}"/>
  </bookViews>
  <sheets>
    <sheet name="KPI_FY 25-26" sheetId="1" r:id="rId1"/>
    <sheet name="Metrics ACUM" sheetId="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T33" i="1" l="1"/>
  <c r="CT37" i="1"/>
  <c r="CT39" i="1"/>
  <c r="CT42" i="1"/>
  <c r="CT46" i="1"/>
  <c r="CT49" i="1"/>
  <c r="CT54" i="1"/>
  <c r="CT69" i="1"/>
  <c r="CT70" i="1"/>
  <c r="CT72" i="1"/>
  <c r="W37" i="1"/>
  <c r="X37" i="1"/>
  <c r="Y37" i="1"/>
  <c r="Z37" i="1"/>
  <c r="AC54" i="1"/>
  <c r="AE54" i="1"/>
  <c r="AI54" i="1"/>
  <c r="L53" i="8"/>
  <c r="L54" i="8"/>
  <c r="L55" i="8"/>
  <c r="L56" i="8"/>
  <c r="L57" i="8"/>
  <c r="L58" i="8"/>
  <c r="L59" i="8"/>
  <c r="L60" i="8"/>
  <c r="L61" i="8"/>
  <c r="L62" i="8"/>
  <c r="L63" i="8"/>
  <c r="L64" i="8"/>
  <c r="L65" i="8"/>
  <c r="L66" i="8"/>
  <c r="L48" i="8"/>
  <c r="L49" i="8"/>
  <c r="L50" i="8"/>
  <c r="L51" i="8"/>
  <c r="L45" i="8"/>
  <c r="L46" i="8"/>
  <c r="L41" i="8"/>
  <c r="L42" i="8"/>
  <c r="L43" i="8"/>
  <c r="L39" i="8"/>
  <c r="L38" i="8"/>
  <c r="L40" i="8"/>
  <c r="L36" i="8"/>
  <c r="L37" i="8"/>
  <c r="L32" i="8"/>
  <c r="L33" i="8"/>
  <c r="L34" i="8"/>
  <c r="L23" i="8"/>
  <c r="L24" i="8"/>
  <c r="L25" i="8"/>
  <c r="L26" i="8"/>
  <c r="L27" i="8"/>
  <c r="L28" i="8"/>
  <c r="L29" i="8"/>
  <c r="L30" i="8"/>
  <c r="L21" i="8"/>
  <c r="L22" i="8"/>
  <c r="L17" i="8"/>
  <c r="L18" i="8"/>
  <c r="L11" i="8"/>
  <c r="L12" i="8"/>
  <c r="L5" i="8"/>
  <c r="L6" i="8"/>
  <c r="L7" i="8"/>
  <c r="L8" i="8"/>
  <c r="L9" i="8"/>
  <c r="L4" i="8"/>
  <c r="L10" i="8"/>
  <c r="HX33" i="1"/>
  <c r="HX37" i="1"/>
  <c r="HX39" i="1"/>
  <c r="HX42" i="1"/>
  <c r="HX46" i="1"/>
  <c r="HX49" i="1"/>
  <c r="HX54" i="1"/>
  <c r="HX69" i="1"/>
  <c r="L15" i="8"/>
  <c r="L14" i="8"/>
  <c r="IB20" i="1"/>
  <c r="IB19" i="1"/>
  <c r="HX21" i="1"/>
  <c r="HX18" i="1"/>
  <c r="HX15" i="1"/>
  <c r="HX12" i="1"/>
  <c r="IB7" i="1"/>
  <c r="IB8" i="1"/>
  <c r="IB9" i="1"/>
  <c r="IB10" i="1"/>
  <c r="IB11" i="1"/>
  <c r="IB6" i="1"/>
  <c r="IA6" i="1"/>
  <c r="HZ6" i="1"/>
  <c r="HZ8" i="1"/>
  <c r="HZ9" i="1"/>
  <c r="HZ10" i="1"/>
  <c r="HZ11" i="1"/>
  <c r="HZ7" i="1"/>
  <c r="IB56" i="1"/>
  <c r="IB57" i="1"/>
  <c r="IB58" i="1"/>
  <c r="IB59" i="1"/>
  <c r="IB60" i="1"/>
  <c r="IB61" i="1"/>
  <c r="IB62" i="1"/>
  <c r="IB63" i="1"/>
  <c r="IB64" i="1"/>
  <c r="IB65" i="1"/>
  <c r="IB66" i="1"/>
  <c r="IB67" i="1"/>
  <c r="IB68" i="1"/>
  <c r="IB55" i="1"/>
  <c r="IB41" i="1"/>
  <c r="IB40" i="1"/>
  <c r="IB38" i="1"/>
  <c r="IB53" i="1"/>
  <c r="IB52" i="1"/>
  <c r="IB51" i="1"/>
  <c r="IB50" i="1"/>
  <c r="IB48" i="1"/>
  <c r="IB47" i="1"/>
  <c r="IB24" i="1"/>
  <c r="IB25" i="1"/>
  <c r="IB26" i="1"/>
  <c r="IB27" i="1"/>
  <c r="IB28" i="1"/>
  <c r="IB29" i="1"/>
  <c r="IB30" i="1"/>
  <c r="IB31" i="1"/>
  <c r="IB32" i="1"/>
  <c r="IB23" i="1"/>
  <c r="HZ20" i="1"/>
  <c r="HZ19" i="1"/>
  <c r="HZ17" i="1"/>
  <c r="HZ16" i="1"/>
  <c r="IB44" i="1"/>
  <c r="IB45" i="1"/>
  <c r="IB43" i="1"/>
  <c r="IB35" i="1"/>
  <c r="IB36" i="1"/>
  <c r="IB34" i="1"/>
  <c r="IB14" i="1"/>
  <c r="IB13" i="1"/>
  <c r="HZ14" i="1"/>
  <c r="HZ13" i="1"/>
  <c r="HS38" i="1"/>
  <c r="HU38" i="1"/>
  <c r="HW38" i="1"/>
  <c r="HW41" i="1"/>
  <c r="HW40" i="1"/>
  <c r="HU41" i="1"/>
  <c r="HU40" i="1"/>
  <c r="HS41" i="1"/>
  <c r="HS40" i="1"/>
  <c r="HW48" i="1"/>
  <c r="HW47" i="1"/>
  <c r="HU48" i="1"/>
  <c r="HU47" i="1"/>
  <c r="HS48" i="1"/>
  <c r="HS47" i="1"/>
  <c r="HW68" i="1"/>
  <c r="HW67" i="1"/>
  <c r="HW66" i="1"/>
  <c r="HW65" i="1"/>
  <c r="HU68" i="1"/>
  <c r="HU67" i="1"/>
  <c r="HU66" i="1"/>
  <c r="HU65" i="1"/>
  <c r="HS68" i="1"/>
  <c r="HS67" i="1"/>
  <c r="HS66" i="1"/>
  <c r="HS65" i="1"/>
  <c r="HW64" i="1"/>
  <c r="HW63" i="1"/>
  <c r="HW62" i="1"/>
  <c r="HW61" i="1"/>
  <c r="HW60" i="1"/>
  <c r="HW59" i="1"/>
  <c r="HW58" i="1"/>
  <c r="HW57" i="1"/>
  <c r="HW56" i="1"/>
  <c r="HW55" i="1"/>
  <c r="HU64" i="1"/>
  <c r="HU63" i="1"/>
  <c r="HU62" i="1"/>
  <c r="HU61" i="1"/>
  <c r="HU60" i="1"/>
  <c r="HU59" i="1"/>
  <c r="HU58" i="1"/>
  <c r="HU57" i="1"/>
  <c r="HU56" i="1"/>
  <c r="HU55" i="1"/>
  <c r="HS64" i="1"/>
  <c r="HS63" i="1"/>
  <c r="HS62" i="1"/>
  <c r="HS61" i="1"/>
  <c r="HS60" i="1"/>
  <c r="HS59" i="1"/>
  <c r="HS58" i="1"/>
  <c r="HS57" i="1"/>
  <c r="HS56" i="1"/>
  <c r="HS55" i="1"/>
  <c r="HW53" i="1"/>
  <c r="HU53" i="1"/>
  <c r="HS53" i="1"/>
  <c r="HW52" i="1"/>
  <c r="HW51" i="1"/>
  <c r="HW50" i="1"/>
  <c r="HU52" i="1"/>
  <c r="HU51" i="1"/>
  <c r="HU50" i="1"/>
  <c r="HS52" i="1"/>
  <c r="HS51" i="1"/>
  <c r="HS50" i="1"/>
  <c r="HW45" i="1"/>
  <c r="HW44" i="1"/>
  <c r="HW43" i="1"/>
  <c r="HU45" i="1"/>
  <c r="HU44" i="1"/>
  <c r="HU43" i="1"/>
  <c r="HS45" i="1"/>
  <c r="HS44" i="1"/>
  <c r="HS43" i="1"/>
  <c r="HW36" i="1"/>
  <c r="HW35" i="1"/>
  <c r="HW34" i="1"/>
  <c r="HU36" i="1"/>
  <c r="HU35" i="1"/>
  <c r="HU34" i="1"/>
  <c r="HS36" i="1"/>
  <c r="HS35" i="1"/>
  <c r="HS34" i="1"/>
  <c r="HW32" i="1"/>
  <c r="HW31" i="1"/>
  <c r="HW30" i="1"/>
  <c r="HW29" i="1"/>
  <c r="HU32" i="1"/>
  <c r="HU31" i="1"/>
  <c r="HU30" i="1"/>
  <c r="HU29" i="1"/>
  <c r="HS29" i="1"/>
  <c r="HS30" i="1"/>
  <c r="HS31" i="1"/>
  <c r="HS32" i="1"/>
  <c r="HW28" i="1"/>
  <c r="HW27" i="1"/>
  <c r="HW26" i="1"/>
  <c r="HW25" i="1"/>
  <c r="HW24" i="1"/>
  <c r="HW23" i="1"/>
  <c r="HU28" i="1"/>
  <c r="HU27" i="1"/>
  <c r="HU26" i="1"/>
  <c r="HU25" i="1"/>
  <c r="HU24" i="1"/>
  <c r="HU23" i="1"/>
  <c r="HS28" i="1"/>
  <c r="HS27" i="1"/>
  <c r="HS26" i="1"/>
  <c r="HS25" i="1"/>
  <c r="HS24" i="1"/>
  <c r="HS23" i="1"/>
  <c r="HW17" i="1"/>
  <c r="HW16" i="1"/>
  <c r="HW20" i="1"/>
  <c r="HW19" i="1"/>
  <c r="HU20" i="1"/>
  <c r="HU19" i="1"/>
  <c r="HU17" i="1"/>
  <c r="HU16" i="1"/>
  <c r="HW14" i="1"/>
  <c r="HW13" i="1"/>
  <c r="HU14" i="1"/>
  <c r="HU13" i="1"/>
  <c r="HS20" i="1"/>
  <c r="IF20" i="1" s="1"/>
  <c r="HS19" i="1"/>
  <c r="IF19" i="1" s="1"/>
  <c r="HS17" i="1"/>
  <c r="HS16" i="1"/>
  <c r="HS14" i="1"/>
  <c r="IF14" i="1" s="1"/>
  <c r="HS13" i="1"/>
  <c r="IF13" i="1" s="1"/>
  <c r="HW11" i="1"/>
  <c r="HW10" i="1"/>
  <c r="HW9" i="1"/>
  <c r="HW8" i="1"/>
  <c r="HW7" i="1"/>
  <c r="HW6" i="1"/>
  <c r="HU11" i="1"/>
  <c r="HU10" i="1"/>
  <c r="HU9" i="1"/>
  <c r="HU8" i="1"/>
  <c r="HU7" i="1"/>
  <c r="HU6" i="1"/>
  <c r="HS7" i="1"/>
  <c r="HS8" i="1"/>
  <c r="HS9" i="1"/>
  <c r="HS10" i="1"/>
  <c r="HS11" i="1"/>
  <c r="HS6" i="1"/>
  <c r="HY39" i="1"/>
  <c r="HV39" i="1"/>
  <c r="HT39" i="1"/>
  <c r="HR39" i="1"/>
  <c r="HQ39" i="1"/>
  <c r="HP39" i="1"/>
  <c r="HO39" i="1"/>
  <c r="HY54" i="1"/>
  <c r="HV54" i="1"/>
  <c r="IE69" i="1"/>
  <c r="IE54" i="1"/>
  <c r="IE49" i="1"/>
  <c r="IE46" i="1"/>
  <c r="IE42" i="1"/>
  <c r="IE39" i="1"/>
  <c r="IE37" i="1"/>
  <c r="IE33" i="1"/>
  <c r="IE70" i="1"/>
  <c r="IE12" i="1"/>
  <c r="IE15" i="1"/>
  <c r="IE18" i="1"/>
  <c r="IE21" i="1"/>
  <c r="R19" i="8"/>
  <c r="HY69" i="1"/>
  <c r="HV69" i="1"/>
  <c r="HT69" i="1"/>
  <c r="HY49" i="1"/>
  <c r="HV49" i="1"/>
  <c r="HT49" i="1"/>
  <c r="HR49" i="1"/>
  <c r="HQ49" i="1"/>
  <c r="HP49" i="1"/>
  <c r="HO49" i="1"/>
  <c r="HY42" i="1"/>
  <c r="HV42" i="1"/>
  <c r="HT42" i="1"/>
  <c r="HR42" i="1"/>
  <c r="HQ42" i="1"/>
  <c r="HP42" i="1"/>
  <c r="HO42" i="1"/>
  <c r="HY46" i="1"/>
  <c r="HV46" i="1"/>
  <c r="HT46" i="1"/>
  <c r="HR46" i="1"/>
  <c r="HQ46" i="1"/>
  <c r="HP46" i="1"/>
  <c r="HO46" i="1"/>
  <c r="HY37" i="1"/>
  <c r="HV37" i="1"/>
  <c r="HT37" i="1"/>
  <c r="HY33" i="1"/>
  <c r="HY70" i="1"/>
  <c r="HV33" i="1"/>
  <c r="HV70" i="1"/>
  <c r="HY21" i="1"/>
  <c r="HV21" i="1"/>
  <c r="HT21" i="1"/>
  <c r="HY18" i="1"/>
  <c r="HV18" i="1"/>
  <c r="HT18" i="1"/>
  <c r="HY15" i="1"/>
  <c r="HV15" i="1"/>
  <c r="HT15" i="1"/>
  <c r="HY12" i="1"/>
  <c r="HV12" i="1"/>
  <c r="HT12" i="1"/>
  <c r="HY22" i="1"/>
  <c r="HV22" i="1"/>
  <c r="IE22" i="1"/>
  <c r="ID12" i="1"/>
  <c r="ID15" i="1"/>
  <c r="ID18" i="1"/>
  <c r="ID21" i="1"/>
  <c r="ID22" i="1"/>
  <c r="L20" i="1"/>
  <c r="L19" i="1"/>
  <c r="AF19" i="1"/>
  <c r="HD39" i="1"/>
  <c r="HB39" i="1"/>
  <c r="GZ39" i="1"/>
  <c r="GW39" i="1"/>
  <c r="GX39" i="1"/>
  <c r="GU39" i="1"/>
  <c r="HG68" i="1"/>
  <c r="HE68" i="1"/>
  <c r="HG67" i="1"/>
  <c r="HE67" i="1"/>
  <c r="HG66" i="1"/>
  <c r="HE66" i="1"/>
  <c r="HG65" i="1"/>
  <c r="HE65" i="1"/>
  <c r="HG64" i="1"/>
  <c r="HE64" i="1"/>
  <c r="HG63" i="1"/>
  <c r="HE63" i="1"/>
  <c r="HG62" i="1"/>
  <c r="HE62" i="1"/>
  <c r="HG61" i="1"/>
  <c r="HE61" i="1"/>
  <c r="HG60" i="1"/>
  <c r="HE60" i="1"/>
  <c r="HG59" i="1"/>
  <c r="HE59" i="1"/>
  <c r="HG58" i="1"/>
  <c r="HE58" i="1"/>
  <c r="HG57" i="1"/>
  <c r="HE57" i="1"/>
  <c r="HG56" i="1"/>
  <c r="HE56" i="1"/>
  <c r="HG55" i="1"/>
  <c r="HE55" i="1"/>
  <c r="HG53" i="1"/>
  <c r="HE53" i="1"/>
  <c r="HG52" i="1"/>
  <c r="HE52" i="1"/>
  <c r="HG51" i="1"/>
  <c r="HE51" i="1"/>
  <c r="HG50" i="1"/>
  <c r="HE50" i="1"/>
  <c r="HG48" i="1"/>
  <c r="HE48" i="1"/>
  <c r="HG47" i="1"/>
  <c r="HE47" i="1"/>
  <c r="HG41" i="1"/>
  <c r="HE41" i="1"/>
  <c r="HG40" i="1"/>
  <c r="HE40" i="1"/>
  <c r="HG38" i="1"/>
  <c r="HE38" i="1"/>
  <c r="HG24" i="1"/>
  <c r="HG25" i="1"/>
  <c r="HG26" i="1"/>
  <c r="HG27" i="1"/>
  <c r="HG28" i="1"/>
  <c r="HG29" i="1"/>
  <c r="HG30" i="1"/>
  <c r="HG31" i="1"/>
  <c r="HG32" i="1"/>
  <c r="HG23" i="1"/>
  <c r="HC32" i="1"/>
  <c r="HC31" i="1"/>
  <c r="HC30" i="1"/>
  <c r="HC29" i="1"/>
  <c r="HC28" i="1"/>
  <c r="HC27" i="1"/>
  <c r="HC26" i="1"/>
  <c r="HC25" i="1"/>
  <c r="HC24" i="1"/>
  <c r="HC23" i="1"/>
  <c r="HA32" i="1"/>
  <c r="HA31" i="1"/>
  <c r="HA30" i="1"/>
  <c r="HA29" i="1"/>
  <c r="HA28" i="1"/>
  <c r="HA27" i="1"/>
  <c r="HA26" i="1"/>
  <c r="HA25" i="1"/>
  <c r="HA24" i="1"/>
  <c r="HA23" i="1"/>
  <c r="HC38" i="1"/>
  <c r="HA38" i="1"/>
  <c r="HC41" i="1"/>
  <c r="HC40" i="1"/>
  <c r="HA41" i="1"/>
  <c r="HA40" i="1"/>
  <c r="HC45" i="1"/>
  <c r="HC44" i="1"/>
  <c r="HC43" i="1"/>
  <c r="HA45" i="1"/>
  <c r="HA44" i="1"/>
  <c r="HA43" i="1"/>
  <c r="HA48" i="1"/>
  <c r="HA47" i="1"/>
  <c r="HC48" i="1"/>
  <c r="HC47" i="1"/>
  <c r="HC53" i="1"/>
  <c r="HC52" i="1"/>
  <c r="HC51" i="1"/>
  <c r="HC50" i="1"/>
  <c r="HA53" i="1"/>
  <c r="HA52" i="1"/>
  <c r="HA51" i="1"/>
  <c r="HA50" i="1"/>
  <c r="HC68" i="1"/>
  <c r="HC67" i="1"/>
  <c r="HC66" i="1"/>
  <c r="HC65" i="1"/>
  <c r="HC64" i="1"/>
  <c r="HC63" i="1"/>
  <c r="HC62" i="1"/>
  <c r="HC61" i="1"/>
  <c r="HC60" i="1"/>
  <c r="HC59" i="1"/>
  <c r="HC58" i="1"/>
  <c r="HC57" i="1"/>
  <c r="HC56" i="1"/>
  <c r="HC55" i="1"/>
  <c r="HA68" i="1"/>
  <c r="HA67" i="1"/>
  <c r="HA66" i="1"/>
  <c r="HA65" i="1"/>
  <c r="HA64" i="1"/>
  <c r="HA63" i="1"/>
  <c r="HA62" i="1"/>
  <c r="HA61" i="1"/>
  <c r="HA60" i="1"/>
  <c r="HA59" i="1"/>
  <c r="HA58" i="1"/>
  <c r="HA57" i="1"/>
  <c r="HA56" i="1"/>
  <c r="HA55" i="1"/>
  <c r="GY68" i="1"/>
  <c r="HK68" i="1" s="1"/>
  <c r="GY67" i="1"/>
  <c r="HK67" i="1" s="1"/>
  <c r="GY66" i="1"/>
  <c r="HK66" i="1" s="1"/>
  <c r="GY65" i="1"/>
  <c r="HK65" i="1" s="1"/>
  <c r="GY64" i="1"/>
  <c r="HK64" i="1" s="1"/>
  <c r="GY63" i="1"/>
  <c r="HK63" i="1" s="1"/>
  <c r="GY62" i="1"/>
  <c r="HK62" i="1" s="1"/>
  <c r="GY61" i="1"/>
  <c r="HK61" i="1" s="1"/>
  <c r="GY60" i="1"/>
  <c r="HK60" i="1" s="1"/>
  <c r="GY59" i="1"/>
  <c r="HK59" i="1" s="1"/>
  <c r="GY58" i="1"/>
  <c r="HK58" i="1" s="1"/>
  <c r="GY57" i="1"/>
  <c r="HK57" i="1" s="1"/>
  <c r="GY56" i="1"/>
  <c r="HK56" i="1" s="1"/>
  <c r="GY55" i="1"/>
  <c r="HK55" i="1" s="1"/>
  <c r="GY53" i="1"/>
  <c r="HK53" i="1" s="1"/>
  <c r="GY52" i="1"/>
  <c r="HK52" i="1" s="1"/>
  <c r="GY51" i="1"/>
  <c r="HK51" i="1" s="1"/>
  <c r="GY50" i="1"/>
  <c r="HK50" i="1" s="1"/>
  <c r="GY38" i="1"/>
  <c r="HK38" i="1" s="1"/>
  <c r="GY41" i="1"/>
  <c r="HK41" i="1" s="1"/>
  <c r="GY40" i="1"/>
  <c r="HK40" i="1" s="1"/>
  <c r="GY48" i="1"/>
  <c r="HK48" i="1" s="1"/>
  <c r="GY47" i="1"/>
  <c r="HK47" i="1" s="1"/>
  <c r="GY32" i="1"/>
  <c r="GY31" i="1"/>
  <c r="GY30" i="1"/>
  <c r="GY29" i="1"/>
  <c r="GY28" i="1"/>
  <c r="GY27" i="1"/>
  <c r="GY26" i="1"/>
  <c r="GY25" i="1"/>
  <c r="GY24" i="1"/>
  <c r="GY23" i="1"/>
  <c r="GY44" i="1"/>
  <c r="GY45" i="1"/>
  <c r="GY43" i="1"/>
  <c r="HC35" i="1"/>
  <c r="HC36" i="1"/>
  <c r="HC34" i="1"/>
  <c r="HA35" i="1"/>
  <c r="HA36" i="1"/>
  <c r="HA34" i="1"/>
  <c r="GY35" i="1"/>
  <c r="GY36" i="1"/>
  <c r="GY34" i="1"/>
  <c r="HG45" i="1"/>
  <c r="HE45" i="1"/>
  <c r="HG44" i="1"/>
  <c r="HE44" i="1"/>
  <c r="HG43" i="1"/>
  <c r="HE43" i="1"/>
  <c r="HG36" i="1"/>
  <c r="HE36" i="1"/>
  <c r="HG35" i="1"/>
  <c r="HE35" i="1"/>
  <c r="HG34" i="1"/>
  <c r="HE34" i="1"/>
  <c r="HC20" i="1"/>
  <c r="HC19" i="1"/>
  <c r="HA20" i="1"/>
  <c r="HA19" i="1"/>
  <c r="GY20" i="1"/>
  <c r="GY19" i="1"/>
  <c r="GY17" i="1"/>
  <c r="GY16" i="1"/>
  <c r="HA17" i="1"/>
  <c r="HA16" i="1"/>
  <c r="HC17" i="1"/>
  <c r="HC16" i="1"/>
  <c r="HG20" i="1"/>
  <c r="HE20" i="1"/>
  <c r="HG19" i="1"/>
  <c r="HE19" i="1"/>
  <c r="HG17" i="1"/>
  <c r="HE17" i="1"/>
  <c r="HG16" i="1"/>
  <c r="HE16" i="1"/>
  <c r="HJ33" i="1"/>
  <c r="HJ37" i="1"/>
  <c r="HJ39" i="1"/>
  <c r="HJ42" i="1"/>
  <c r="HJ46" i="1"/>
  <c r="HJ49" i="1"/>
  <c r="HJ54" i="1"/>
  <c r="HJ69" i="1"/>
  <c r="HD54" i="1"/>
  <c r="HB54" i="1"/>
  <c r="HD69" i="1"/>
  <c r="HB69" i="1"/>
  <c r="GZ69" i="1"/>
  <c r="HD42" i="1"/>
  <c r="HB42" i="1"/>
  <c r="GZ42" i="1"/>
  <c r="GX42" i="1"/>
  <c r="GW42" i="1"/>
  <c r="GV42" i="1"/>
  <c r="GU42" i="1"/>
  <c r="HD49" i="1"/>
  <c r="HB49" i="1"/>
  <c r="GZ49" i="1"/>
  <c r="GX49" i="1"/>
  <c r="GW49" i="1"/>
  <c r="GV49" i="1"/>
  <c r="GU49" i="1"/>
  <c r="HD46" i="1"/>
  <c r="HB46" i="1"/>
  <c r="GZ46" i="1"/>
  <c r="GX46" i="1"/>
  <c r="GW46" i="1"/>
  <c r="GV46" i="1"/>
  <c r="GU46" i="1"/>
  <c r="HD37" i="1"/>
  <c r="HB37" i="1"/>
  <c r="GZ37" i="1"/>
  <c r="HD33" i="1"/>
  <c r="HD70" i="1"/>
  <c r="HB33" i="1"/>
  <c r="HB70" i="1"/>
  <c r="HG14" i="1"/>
  <c r="HG13" i="1"/>
  <c r="HC14" i="1"/>
  <c r="HC13" i="1"/>
  <c r="HA14" i="1"/>
  <c r="HA13" i="1"/>
  <c r="GY14" i="1"/>
  <c r="GY13" i="1"/>
  <c r="HD18" i="1"/>
  <c r="HD15" i="1"/>
  <c r="HB18" i="1"/>
  <c r="HB15" i="1"/>
  <c r="GZ18" i="1"/>
  <c r="GZ15" i="1"/>
  <c r="HD21" i="1"/>
  <c r="HB21" i="1"/>
  <c r="GZ21" i="1"/>
  <c r="HI21" i="1"/>
  <c r="HJ21" i="1"/>
  <c r="HI18" i="1"/>
  <c r="HJ18" i="1"/>
  <c r="HI15" i="1"/>
  <c r="HJ15" i="1"/>
  <c r="HI12" i="1"/>
  <c r="HJ12" i="1"/>
  <c r="HG7" i="1"/>
  <c r="HG8" i="1"/>
  <c r="HG9" i="1"/>
  <c r="HG10" i="1"/>
  <c r="HG11" i="1"/>
  <c r="HC7" i="1"/>
  <c r="HC8" i="1"/>
  <c r="HC9" i="1"/>
  <c r="HC10" i="1"/>
  <c r="HC11" i="1"/>
  <c r="HA7" i="1"/>
  <c r="HA8" i="1"/>
  <c r="HA9" i="1"/>
  <c r="HA10" i="1"/>
  <c r="HA11" i="1"/>
  <c r="GY7" i="1"/>
  <c r="GY8" i="1"/>
  <c r="GY9" i="1"/>
  <c r="GY10" i="1"/>
  <c r="GY11" i="1"/>
  <c r="GY6" i="1"/>
  <c r="GY12" i="1"/>
  <c r="GM68" i="1"/>
  <c r="GK68" i="1"/>
  <c r="GM67" i="1"/>
  <c r="GK67" i="1"/>
  <c r="GM66" i="1"/>
  <c r="GK66" i="1"/>
  <c r="GM65" i="1"/>
  <c r="GK65" i="1"/>
  <c r="GM64" i="1"/>
  <c r="GK64" i="1"/>
  <c r="GM63" i="1"/>
  <c r="GK63" i="1"/>
  <c r="GM62" i="1"/>
  <c r="GK62" i="1"/>
  <c r="GM61" i="1"/>
  <c r="GK61" i="1"/>
  <c r="GM60" i="1"/>
  <c r="GK60" i="1"/>
  <c r="GM59" i="1"/>
  <c r="GK59" i="1"/>
  <c r="GM58" i="1"/>
  <c r="GK58" i="1"/>
  <c r="GM57" i="1"/>
  <c r="GK57" i="1"/>
  <c r="GM56" i="1"/>
  <c r="GK56" i="1"/>
  <c r="GM55" i="1"/>
  <c r="GK55" i="1"/>
  <c r="GM53" i="1"/>
  <c r="GK53" i="1"/>
  <c r="GM52" i="1"/>
  <c r="GK52" i="1"/>
  <c r="GM51" i="1"/>
  <c r="GK51" i="1"/>
  <c r="GM50" i="1"/>
  <c r="GK50" i="1"/>
  <c r="GM48" i="1"/>
  <c r="GK48" i="1"/>
  <c r="GM47" i="1"/>
  <c r="GK47" i="1"/>
  <c r="GM45" i="1"/>
  <c r="GK45" i="1"/>
  <c r="GM44" i="1"/>
  <c r="GK44" i="1"/>
  <c r="GM43" i="1"/>
  <c r="GK43" i="1"/>
  <c r="GM41" i="1"/>
  <c r="GK41" i="1"/>
  <c r="GM40" i="1"/>
  <c r="GK40" i="1"/>
  <c r="GM38" i="1"/>
  <c r="GK38" i="1"/>
  <c r="GM36" i="1"/>
  <c r="GK36" i="1"/>
  <c r="GM35" i="1"/>
  <c r="GK35" i="1"/>
  <c r="GM34" i="1"/>
  <c r="GK34" i="1"/>
  <c r="GI38" i="1"/>
  <c r="GG38" i="1"/>
  <c r="GE38" i="1"/>
  <c r="GQ38" i="1" s="1"/>
  <c r="GI36" i="1"/>
  <c r="GI35" i="1"/>
  <c r="GI34" i="1"/>
  <c r="GG36" i="1"/>
  <c r="GG35" i="1"/>
  <c r="GG34" i="1"/>
  <c r="GE36" i="1"/>
  <c r="GQ36" i="1" s="1"/>
  <c r="GE35" i="1"/>
  <c r="GQ35" i="1" s="1"/>
  <c r="GE34" i="1"/>
  <c r="GQ34" i="1" s="1"/>
  <c r="GI45" i="1"/>
  <c r="GI44" i="1"/>
  <c r="GI43" i="1"/>
  <c r="GG45" i="1"/>
  <c r="GG44" i="1"/>
  <c r="GG43" i="1"/>
  <c r="GE45" i="1"/>
  <c r="GQ45" i="1" s="1"/>
  <c r="GE65" i="1"/>
  <c r="GQ65" i="1" s="1"/>
  <c r="GE66" i="1"/>
  <c r="GQ66" i="1" s="1"/>
  <c r="GE67" i="1"/>
  <c r="GQ67" i="1" s="1"/>
  <c r="GE68" i="1"/>
  <c r="GQ68" i="1" s="1"/>
  <c r="GE64" i="1"/>
  <c r="GQ64" i="1" s="1"/>
  <c r="GE63" i="1"/>
  <c r="GQ63" i="1" s="1"/>
  <c r="GE62" i="1"/>
  <c r="GQ62" i="1" s="1"/>
  <c r="GE61" i="1"/>
  <c r="GQ61" i="1" s="1"/>
  <c r="GE60" i="1"/>
  <c r="GQ60" i="1" s="1"/>
  <c r="GE59" i="1"/>
  <c r="GQ59" i="1" s="1"/>
  <c r="GE58" i="1"/>
  <c r="GQ58" i="1" s="1"/>
  <c r="GE57" i="1"/>
  <c r="GQ57" i="1" s="1"/>
  <c r="GE56" i="1"/>
  <c r="GQ56" i="1" s="1"/>
  <c r="GE55" i="1"/>
  <c r="GQ55" i="1" s="1"/>
  <c r="GI53" i="1"/>
  <c r="GI52" i="1"/>
  <c r="GI51" i="1"/>
  <c r="GI50" i="1"/>
  <c r="GG53" i="1"/>
  <c r="GG52" i="1"/>
  <c r="GG51" i="1"/>
  <c r="GG50" i="1"/>
  <c r="GE53" i="1"/>
  <c r="GQ53" i="1" s="1"/>
  <c r="GE52" i="1"/>
  <c r="GQ52" i="1" s="1"/>
  <c r="GE51" i="1"/>
  <c r="GQ51" i="1" s="1"/>
  <c r="GE50" i="1"/>
  <c r="GQ50" i="1" s="1"/>
  <c r="GI48" i="1"/>
  <c r="GI47" i="1"/>
  <c r="GG48" i="1"/>
  <c r="GG47" i="1"/>
  <c r="GE48" i="1"/>
  <c r="GQ48" i="1" s="1"/>
  <c r="GE47" i="1"/>
  <c r="GQ47" i="1" s="1"/>
  <c r="GE44" i="1"/>
  <c r="GQ44" i="1" s="1"/>
  <c r="GE43" i="1"/>
  <c r="GQ43" i="1" s="1"/>
  <c r="GI41" i="1"/>
  <c r="GI40" i="1"/>
  <c r="GG41" i="1"/>
  <c r="GG40" i="1"/>
  <c r="GE41" i="1"/>
  <c r="GQ41" i="1" s="1"/>
  <c r="GE40" i="1"/>
  <c r="GQ40" i="1" s="1"/>
  <c r="GM24" i="1"/>
  <c r="GM25" i="1"/>
  <c r="GM26" i="1"/>
  <c r="GM27" i="1"/>
  <c r="GM28" i="1"/>
  <c r="GM29" i="1"/>
  <c r="GM30" i="1"/>
  <c r="GM31" i="1"/>
  <c r="GM32" i="1"/>
  <c r="GM23" i="1"/>
  <c r="GI24" i="1"/>
  <c r="GI25" i="1"/>
  <c r="GI26" i="1"/>
  <c r="GI27" i="1"/>
  <c r="GI28" i="1"/>
  <c r="GI29" i="1"/>
  <c r="GI30" i="1"/>
  <c r="GI31" i="1"/>
  <c r="GI32" i="1"/>
  <c r="GI23" i="1"/>
  <c r="GG24" i="1"/>
  <c r="GG25" i="1"/>
  <c r="GG26" i="1"/>
  <c r="GG27" i="1"/>
  <c r="GG28" i="1"/>
  <c r="GG29" i="1"/>
  <c r="GG30" i="1"/>
  <c r="GG31" i="1"/>
  <c r="GG32" i="1"/>
  <c r="GG23" i="1"/>
  <c r="GE24" i="1"/>
  <c r="GE25" i="1"/>
  <c r="GE26" i="1"/>
  <c r="GE27" i="1"/>
  <c r="GE28" i="1"/>
  <c r="GE29" i="1"/>
  <c r="GE30" i="1"/>
  <c r="GE31" i="1"/>
  <c r="GE32" i="1"/>
  <c r="GE23" i="1"/>
  <c r="GM20" i="1"/>
  <c r="GM19" i="1"/>
  <c r="GI20" i="1"/>
  <c r="GI19" i="1"/>
  <c r="GG20" i="1"/>
  <c r="GG19" i="1"/>
  <c r="GE20" i="1"/>
  <c r="GE19" i="1"/>
  <c r="GM17" i="1"/>
  <c r="GM16" i="1"/>
  <c r="GI17" i="1"/>
  <c r="GI16" i="1"/>
  <c r="GG17" i="1"/>
  <c r="GG16" i="1"/>
  <c r="GE17" i="1"/>
  <c r="GE16" i="1"/>
  <c r="GM14" i="1"/>
  <c r="GM13" i="1"/>
  <c r="GI14" i="1"/>
  <c r="GI13" i="1"/>
  <c r="GG14" i="1"/>
  <c r="GG13" i="1"/>
  <c r="GE14" i="1"/>
  <c r="GE13" i="1"/>
  <c r="GM7" i="1"/>
  <c r="GM8" i="1"/>
  <c r="GM9" i="1"/>
  <c r="GM10" i="1"/>
  <c r="GM11" i="1"/>
  <c r="GM6" i="1"/>
  <c r="GI7" i="1"/>
  <c r="GI8" i="1"/>
  <c r="GI9" i="1"/>
  <c r="GI10" i="1"/>
  <c r="GI11" i="1"/>
  <c r="GI6" i="1"/>
  <c r="GG7" i="1"/>
  <c r="GG8" i="1"/>
  <c r="GG9" i="1"/>
  <c r="GG10" i="1"/>
  <c r="GG11" i="1"/>
  <c r="GG6" i="1"/>
  <c r="GE7" i="1"/>
  <c r="GE8" i="1"/>
  <c r="GE9" i="1"/>
  <c r="GE10" i="1"/>
  <c r="GE11" i="1"/>
  <c r="GE6" i="1"/>
  <c r="GO21" i="1"/>
  <c r="GP21" i="1"/>
  <c r="GO18" i="1"/>
  <c r="GP18" i="1"/>
  <c r="GO15" i="1"/>
  <c r="GP15" i="1"/>
  <c r="GO12" i="1"/>
  <c r="GP12" i="1"/>
  <c r="GJ49" i="1"/>
  <c r="GH49" i="1"/>
  <c r="GF49" i="1"/>
  <c r="GD49" i="1"/>
  <c r="GC49" i="1"/>
  <c r="GB49" i="1"/>
  <c r="GA49" i="1"/>
  <c r="GJ39" i="1"/>
  <c r="GH39" i="1"/>
  <c r="GF39" i="1"/>
  <c r="GD39" i="1"/>
  <c r="GC39" i="1"/>
  <c r="GB39" i="1"/>
  <c r="GA39" i="1"/>
  <c r="GJ42" i="1"/>
  <c r="GH42" i="1"/>
  <c r="GF42" i="1"/>
  <c r="GD42" i="1"/>
  <c r="GC42" i="1"/>
  <c r="GB42" i="1"/>
  <c r="GA42" i="1"/>
  <c r="GJ46" i="1"/>
  <c r="GH46" i="1"/>
  <c r="GF46" i="1"/>
  <c r="GD46" i="1"/>
  <c r="GC46" i="1"/>
  <c r="GB46" i="1"/>
  <c r="GA46" i="1"/>
  <c r="GJ54" i="1"/>
  <c r="GH54" i="1"/>
  <c r="GJ69" i="1"/>
  <c r="GH69" i="1"/>
  <c r="GF69" i="1"/>
  <c r="GO69" i="1"/>
  <c r="GP69" i="1"/>
  <c r="GO54" i="1"/>
  <c r="GP54" i="1"/>
  <c r="GO49" i="1"/>
  <c r="GP49" i="1"/>
  <c r="GO46" i="1"/>
  <c r="GP46" i="1"/>
  <c r="GO42" i="1"/>
  <c r="GP42" i="1"/>
  <c r="GO39" i="1"/>
  <c r="GP39" i="1"/>
  <c r="GO37" i="1"/>
  <c r="GP37" i="1"/>
  <c r="GJ37" i="1"/>
  <c r="GH37" i="1"/>
  <c r="GF37" i="1"/>
  <c r="GO33" i="1"/>
  <c r="GP33" i="1"/>
  <c r="GP70" i="1"/>
  <c r="GN33" i="1"/>
  <c r="GJ33" i="1"/>
  <c r="GJ70" i="1"/>
  <c r="GH33" i="1"/>
  <c r="GH70" i="1"/>
  <c r="GJ12" i="1"/>
  <c r="GH12" i="1"/>
  <c r="GF12" i="1"/>
  <c r="GJ15" i="1"/>
  <c r="GH15" i="1"/>
  <c r="GF15" i="1"/>
  <c r="GJ18" i="1"/>
  <c r="GH18" i="1"/>
  <c r="GF18" i="1"/>
  <c r="GJ21" i="1"/>
  <c r="GH21" i="1"/>
  <c r="GF21" i="1"/>
  <c r="FV48" i="1"/>
  <c r="FV47" i="1"/>
  <c r="FO68" i="1"/>
  <c r="FO67" i="1"/>
  <c r="FO66" i="1"/>
  <c r="FO65" i="1"/>
  <c r="FO64" i="1"/>
  <c r="FO63" i="1"/>
  <c r="FO62" i="1"/>
  <c r="FO61" i="1"/>
  <c r="FO60" i="1"/>
  <c r="FO59" i="1"/>
  <c r="FO58" i="1"/>
  <c r="FO57" i="1"/>
  <c r="FO56" i="1"/>
  <c r="FO55" i="1"/>
  <c r="FM68" i="1"/>
  <c r="FM67" i="1"/>
  <c r="FM66" i="1"/>
  <c r="FM65" i="1"/>
  <c r="FM64" i="1"/>
  <c r="FM63" i="1"/>
  <c r="FM62" i="1"/>
  <c r="FM61" i="1"/>
  <c r="FM60" i="1"/>
  <c r="FM59" i="1"/>
  <c r="FM58" i="1"/>
  <c r="FM57" i="1"/>
  <c r="FM56" i="1"/>
  <c r="FM55" i="1"/>
  <c r="FK68" i="1"/>
  <c r="FK67" i="1"/>
  <c r="FK66" i="1"/>
  <c r="FK65" i="1"/>
  <c r="FK64" i="1"/>
  <c r="FK63" i="1"/>
  <c r="FK62" i="1"/>
  <c r="FK61" i="1"/>
  <c r="FK60" i="1"/>
  <c r="FK59" i="1"/>
  <c r="FK58" i="1"/>
  <c r="FK57" i="1"/>
  <c r="FK56" i="1"/>
  <c r="FK55" i="1"/>
  <c r="FO48" i="1"/>
  <c r="FO47" i="1"/>
  <c r="FM48" i="1"/>
  <c r="FM47" i="1"/>
  <c r="FK48" i="1"/>
  <c r="FK47" i="1"/>
  <c r="FO53" i="1"/>
  <c r="FO52" i="1"/>
  <c r="FO51" i="1"/>
  <c r="FO50" i="1"/>
  <c r="FM53" i="1"/>
  <c r="FM52" i="1"/>
  <c r="FM51" i="1"/>
  <c r="FM50" i="1"/>
  <c r="FK53" i="1"/>
  <c r="FK52" i="1"/>
  <c r="FK51" i="1"/>
  <c r="FK50" i="1"/>
  <c r="FO38" i="1"/>
  <c r="FO41" i="1"/>
  <c r="FO40" i="1"/>
  <c r="FO45" i="1"/>
  <c r="FO44" i="1"/>
  <c r="FO43" i="1"/>
  <c r="FM45" i="1"/>
  <c r="FM44" i="1"/>
  <c r="FM43" i="1"/>
  <c r="FM41" i="1"/>
  <c r="FM40" i="1"/>
  <c r="FM38" i="1"/>
  <c r="FK45" i="1"/>
  <c r="FK44" i="1"/>
  <c r="FK43" i="1"/>
  <c r="FK41" i="1"/>
  <c r="FK40" i="1"/>
  <c r="FK38" i="1"/>
  <c r="FO35" i="1"/>
  <c r="FO36" i="1"/>
  <c r="FO34" i="1"/>
  <c r="FM35" i="1"/>
  <c r="FM36" i="1"/>
  <c r="FM34" i="1"/>
  <c r="FK35" i="1"/>
  <c r="FK36" i="1"/>
  <c r="FK34" i="1"/>
  <c r="FO24" i="1"/>
  <c r="FO25" i="1"/>
  <c r="FO26" i="1"/>
  <c r="FO27" i="1"/>
  <c r="FO28" i="1"/>
  <c r="FO29" i="1"/>
  <c r="FO30" i="1"/>
  <c r="FO31" i="1"/>
  <c r="FO32" i="1"/>
  <c r="FO23" i="1"/>
  <c r="FM24" i="1"/>
  <c r="FM25" i="1"/>
  <c r="FM26" i="1"/>
  <c r="FM27" i="1"/>
  <c r="FM28" i="1"/>
  <c r="FM29" i="1"/>
  <c r="FM30" i="1"/>
  <c r="FM31" i="1"/>
  <c r="FM32" i="1"/>
  <c r="FM23" i="1"/>
  <c r="FK24" i="1"/>
  <c r="FK25" i="1"/>
  <c r="FK26" i="1"/>
  <c r="FK27" i="1"/>
  <c r="FK28" i="1"/>
  <c r="FK29" i="1"/>
  <c r="FK30" i="1"/>
  <c r="FK31" i="1"/>
  <c r="FK32" i="1"/>
  <c r="FK23" i="1"/>
  <c r="FP69" i="1"/>
  <c r="FN69" i="1"/>
  <c r="FL69" i="1"/>
  <c r="FT18" i="1"/>
  <c r="FP33" i="1"/>
  <c r="FN33" i="1"/>
  <c r="FP37" i="1"/>
  <c r="FN37" i="1"/>
  <c r="FL37" i="1"/>
  <c r="FP39" i="1"/>
  <c r="FN39" i="1"/>
  <c r="FL39" i="1"/>
  <c r="FJ39" i="1"/>
  <c r="FI39" i="1"/>
  <c r="FH39" i="1"/>
  <c r="FG39" i="1"/>
  <c r="FP46" i="1"/>
  <c r="FN46" i="1"/>
  <c r="FL46" i="1"/>
  <c r="FP49" i="1"/>
  <c r="FN49" i="1"/>
  <c r="FL49" i="1"/>
  <c r="FP42" i="1"/>
  <c r="FN42" i="1"/>
  <c r="FL42" i="1"/>
  <c r="FJ42" i="1"/>
  <c r="FI42" i="1"/>
  <c r="FH42" i="1"/>
  <c r="FG42" i="1"/>
  <c r="FJ49" i="1"/>
  <c r="FI49" i="1"/>
  <c r="FH49" i="1"/>
  <c r="FG49" i="1"/>
  <c r="FJ46" i="1"/>
  <c r="FI46" i="1"/>
  <c r="FH46" i="1"/>
  <c r="FG46" i="1"/>
  <c r="FP54" i="1"/>
  <c r="FN54" i="1"/>
  <c r="FS41" i="1"/>
  <c r="FQ41" i="1"/>
  <c r="FS40" i="1"/>
  <c r="FQ40" i="1"/>
  <c r="FS38" i="1"/>
  <c r="FQ38" i="1"/>
  <c r="FS45" i="1"/>
  <c r="FQ45" i="1"/>
  <c r="FS44" i="1"/>
  <c r="FQ44" i="1"/>
  <c r="FS43" i="1"/>
  <c r="FQ43" i="1"/>
  <c r="FS36" i="1"/>
  <c r="FQ36" i="1"/>
  <c r="FS35" i="1"/>
  <c r="FQ35" i="1"/>
  <c r="FS34" i="1"/>
  <c r="FQ34" i="1"/>
  <c r="FU49" i="1"/>
  <c r="FV49" i="1"/>
  <c r="FU46" i="1"/>
  <c r="FV46" i="1"/>
  <c r="FU42" i="1"/>
  <c r="FV42" i="1"/>
  <c r="FU39" i="1"/>
  <c r="FV39" i="1"/>
  <c r="FU37" i="1"/>
  <c r="FV37" i="1"/>
  <c r="FU33" i="1"/>
  <c r="FV33" i="1"/>
  <c r="FV54" i="1"/>
  <c r="FT69" i="1"/>
  <c r="FU69" i="1"/>
  <c r="FV69" i="1"/>
  <c r="FS68" i="1"/>
  <c r="FQ68" i="1"/>
  <c r="FS67" i="1"/>
  <c r="FQ67" i="1"/>
  <c r="FS66" i="1"/>
  <c r="FQ66" i="1"/>
  <c r="FS65" i="1"/>
  <c r="FQ65" i="1"/>
  <c r="FS64" i="1"/>
  <c r="FQ64" i="1"/>
  <c r="FS63" i="1"/>
  <c r="FQ63" i="1"/>
  <c r="FS62" i="1"/>
  <c r="FQ62" i="1"/>
  <c r="FS61" i="1"/>
  <c r="FQ61" i="1"/>
  <c r="FS60" i="1"/>
  <c r="FQ60" i="1"/>
  <c r="FS59" i="1"/>
  <c r="FQ59" i="1"/>
  <c r="FS58" i="1"/>
  <c r="FQ58" i="1"/>
  <c r="FS57" i="1"/>
  <c r="FQ57" i="1"/>
  <c r="FS56" i="1"/>
  <c r="FQ56" i="1"/>
  <c r="FS55" i="1"/>
  <c r="FS69" i="1"/>
  <c r="FQ55" i="1"/>
  <c r="FQ69" i="1"/>
  <c r="FS53" i="1"/>
  <c r="FQ53" i="1"/>
  <c r="FS52" i="1"/>
  <c r="FQ52" i="1"/>
  <c r="FS51" i="1"/>
  <c r="FQ51" i="1"/>
  <c r="FS50" i="1"/>
  <c r="FQ50" i="1"/>
  <c r="FS48" i="1"/>
  <c r="FQ48" i="1"/>
  <c r="FS47" i="1"/>
  <c r="FS49" i="1"/>
  <c r="FQ47" i="1"/>
  <c r="FQ49" i="1"/>
  <c r="FS32" i="1"/>
  <c r="FQ32" i="1"/>
  <c r="FS31" i="1"/>
  <c r="FQ31" i="1"/>
  <c r="FS30" i="1"/>
  <c r="FQ30" i="1"/>
  <c r="FS29" i="1"/>
  <c r="FQ29" i="1"/>
  <c r="FS28" i="1"/>
  <c r="FQ28" i="1"/>
  <c r="FS27" i="1"/>
  <c r="FQ27" i="1"/>
  <c r="FS26" i="1"/>
  <c r="FQ26" i="1"/>
  <c r="FS25" i="1"/>
  <c r="FQ25" i="1"/>
  <c r="FS24" i="1"/>
  <c r="FQ24" i="1"/>
  <c r="FS23" i="1"/>
  <c r="FS33" i="1"/>
  <c r="FQ23" i="1"/>
  <c r="FQ33" i="1"/>
  <c r="FS20" i="1"/>
  <c r="FQ20" i="1"/>
  <c r="FS19" i="1"/>
  <c r="FQ19" i="1"/>
  <c r="FS17" i="1"/>
  <c r="FQ17" i="1"/>
  <c r="FS16" i="1"/>
  <c r="FQ16" i="1"/>
  <c r="FS14" i="1"/>
  <c r="FS13" i="1"/>
  <c r="FU21" i="1"/>
  <c r="FV21" i="1"/>
  <c r="FU18" i="1"/>
  <c r="FV18" i="1"/>
  <c r="FU15" i="1"/>
  <c r="FV15" i="1"/>
  <c r="FU22" i="1"/>
  <c r="FV22" i="1"/>
  <c r="FP21" i="1"/>
  <c r="FN21" i="1"/>
  <c r="FL21" i="1"/>
  <c r="FP18" i="1"/>
  <c r="FN18" i="1"/>
  <c r="FL18" i="1"/>
  <c r="FP15" i="1"/>
  <c r="FN15" i="1"/>
  <c r="FL15" i="1"/>
  <c r="FO20" i="1"/>
  <c r="FO19" i="1"/>
  <c r="FO21" i="1"/>
  <c r="FM20" i="1"/>
  <c r="FM19" i="1"/>
  <c r="FM21" i="1"/>
  <c r="FO17" i="1"/>
  <c r="FO16" i="1"/>
  <c r="FO18" i="1"/>
  <c r="FM17" i="1"/>
  <c r="FM16" i="1"/>
  <c r="FM18" i="1"/>
  <c r="FO14" i="1"/>
  <c r="FO13" i="1"/>
  <c r="FO15" i="1"/>
  <c r="FM14" i="1"/>
  <c r="FM13" i="1"/>
  <c r="FM15" i="1"/>
  <c r="FK20" i="1"/>
  <c r="FW20" i="1" s="1"/>
  <c r="FK19" i="1"/>
  <c r="FW19" i="1" s="1"/>
  <c r="FK21" i="1"/>
  <c r="FK17" i="1"/>
  <c r="FW17" i="1" s="1"/>
  <c r="FK16" i="1"/>
  <c r="FW16" i="1" s="1"/>
  <c r="FK18" i="1"/>
  <c r="FK14" i="1"/>
  <c r="FK13" i="1"/>
  <c r="FK15" i="1"/>
  <c r="FS7" i="1"/>
  <c r="FS8" i="1"/>
  <c r="FS9" i="1"/>
  <c r="FS10" i="1"/>
  <c r="FS11" i="1"/>
  <c r="FO7" i="1"/>
  <c r="FO8" i="1"/>
  <c r="FO9" i="1"/>
  <c r="FO10" i="1"/>
  <c r="FO11" i="1"/>
  <c r="FM7" i="1"/>
  <c r="FM8" i="1"/>
  <c r="FM9" i="1"/>
  <c r="FM10" i="1"/>
  <c r="FM11" i="1"/>
  <c r="FK7" i="1"/>
  <c r="FK8" i="1"/>
  <c r="FK9" i="1"/>
  <c r="FK10" i="1"/>
  <c r="FK11" i="1"/>
  <c r="FK6" i="1"/>
  <c r="FK12" i="1"/>
  <c r="FB42" i="1"/>
  <c r="EY36" i="1"/>
  <c r="EY38" i="1"/>
  <c r="EY45" i="1"/>
  <c r="EY68" i="1"/>
  <c r="EY57" i="1"/>
  <c r="EY58" i="1"/>
  <c r="EY59" i="1"/>
  <c r="EY60" i="1"/>
  <c r="EY61" i="1"/>
  <c r="EY62" i="1"/>
  <c r="EY63" i="1"/>
  <c r="EY64" i="1"/>
  <c r="EY65" i="1"/>
  <c r="EY66" i="1"/>
  <c r="EY67" i="1"/>
  <c r="EY56" i="1"/>
  <c r="EY55" i="1"/>
  <c r="EY53" i="1"/>
  <c r="EY52" i="1"/>
  <c r="EY51" i="1"/>
  <c r="EY50" i="1"/>
  <c r="EY48" i="1"/>
  <c r="EY47" i="1"/>
  <c r="EY44" i="1"/>
  <c r="EY43" i="1"/>
  <c r="EY41" i="1"/>
  <c r="EY40" i="1"/>
  <c r="EY35" i="1"/>
  <c r="EY34" i="1"/>
  <c r="EY24" i="1"/>
  <c r="EY25" i="1"/>
  <c r="EY26" i="1"/>
  <c r="EY27" i="1"/>
  <c r="EY28" i="1"/>
  <c r="EY29" i="1"/>
  <c r="EY30" i="1"/>
  <c r="EY31" i="1"/>
  <c r="EY32" i="1"/>
  <c r="EY23" i="1"/>
  <c r="EY20" i="1"/>
  <c r="EY19" i="1"/>
  <c r="EY17" i="1"/>
  <c r="EY16" i="1"/>
  <c r="EY14" i="1"/>
  <c r="EY13" i="1"/>
  <c r="ET14" i="1"/>
  <c r="ET13" i="1"/>
  <c r="ER14" i="1"/>
  <c r="ER13" i="1"/>
  <c r="ES32" i="1"/>
  <c r="ES31" i="1"/>
  <c r="ES30" i="1"/>
  <c r="ES29" i="1"/>
  <c r="ES28" i="1"/>
  <c r="ES27" i="1"/>
  <c r="ES26" i="1"/>
  <c r="ES25" i="1"/>
  <c r="ES24" i="1"/>
  <c r="ES23" i="1"/>
  <c r="EQ32" i="1"/>
  <c r="EQ31" i="1"/>
  <c r="EQ30" i="1"/>
  <c r="EQ29" i="1"/>
  <c r="EQ28" i="1"/>
  <c r="EQ27" i="1"/>
  <c r="EQ26" i="1"/>
  <c r="EQ25" i="1"/>
  <c r="EQ24" i="1"/>
  <c r="EQ23" i="1"/>
  <c r="ES36" i="1"/>
  <c r="ES35" i="1"/>
  <c r="ES34" i="1"/>
  <c r="EQ36" i="1"/>
  <c r="EQ35" i="1"/>
  <c r="EQ34" i="1"/>
  <c r="EQ38" i="1"/>
  <c r="ES38" i="1"/>
  <c r="ES41" i="1"/>
  <c r="ES40" i="1"/>
  <c r="EQ41" i="1"/>
  <c r="EQ40" i="1"/>
  <c r="ES45" i="1"/>
  <c r="ES44" i="1"/>
  <c r="ES43" i="1"/>
  <c r="EQ45" i="1"/>
  <c r="EQ44" i="1"/>
  <c r="EQ43" i="1"/>
  <c r="EQ48" i="1"/>
  <c r="EQ47" i="1"/>
  <c r="ES48" i="1"/>
  <c r="ES47" i="1"/>
  <c r="ES53" i="1"/>
  <c r="ES52" i="1"/>
  <c r="ES51" i="1"/>
  <c r="ES50" i="1"/>
  <c r="EQ53" i="1"/>
  <c r="EQ52" i="1"/>
  <c r="EQ51" i="1"/>
  <c r="EQ50" i="1"/>
  <c r="EQ68" i="1"/>
  <c r="EQ67" i="1"/>
  <c r="EQ66" i="1"/>
  <c r="EQ65" i="1"/>
  <c r="EQ64" i="1"/>
  <c r="EQ63" i="1"/>
  <c r="EQ62" i="1"/>
  <c r="EQ61" i="1"/>
  <c r="EQ60" i="1"/>
  <c r="EQ59" i="1"/>
  <c r="EQ58" i="1"/>
  <c r="EQ57" i="1"/>
  <c r="EQ56" i="1"/>
  <c r="EQ55" i="1"/>
  <c r="ES68" i="1"/>
  <c r="ES67" i="1"/>
  <c r="ES66" i="1"/>
  <c r="ES65" i="1"/>
  <c r="ES64" i="1"/>
  <c r="ES63" i="1"/>
  <c r="ES62" i="1"/>
  <c r="ES61" i="1"/>
  <c r="ES60" i="1"/>
  <c r="ES59" i="1"/>
  <c r="ES58" i="1"/>
  <c r="ES57" i="1"/>
  <c r="ES56" i="1"/>
  <c r="ES55" i="1"/>
  <c r="EU68" i="1"/>
  <c r="EU67" i="1"/>
  <c r="EU66" i="1"/>
  <c r="EU65" i="1"/>
  <c r="EU64" i="1"/>
  <c r="EU63" i="1"/>
  <c r="EU62" i="1"/>
  <c r="EU61" i="1"/>
  <c r="EU60" i="1"/>
  <c r="EU59" i="1"/>
  <c r="EU58" i="1"/>
  <c r="EU57" i="1"/>
  <c r="EU56" i="1"/>
  <c r="EU55" i="1"/>
  <c r="EU45" i="1"/>
  <c r="EU44" i="1"/>
  <c r="EU43" i="1"/>
  <c r="EU48" i="1"/>
  <c r="EU47" i="1"/>
  <c r="EU53" i="1"/>
  <c r="EU52" i="1"/>
  <c r="EU51" i="1"/>
  <c r="EU50" i="1"/>
  <c r="EU41" i="1"/>
  <c r="EU40" i="1"/>
  <c r="EU38" i="1"/>
  <c r="EU36" i="1"/>
  <c r="EU35" i="1"/>
  <c r="EU34" i="1"/>
  <c r="EU29" i="1"/>
  <c r="EU30" i="1"/>
  <c r="EU31" i="1"/>
  <c r="EU32" i="1"/>
  <c r="EU28" i="1"/>
  <c r="EU27" i="1"/>
  <c r="EU26" i="1"/>
  <c r="EU25" i="1"/>
  <c r="EU24" i="1"/>
  <c r="EU23" i="1"/>
  <c r="EU20" i="1"/>
  <c r="EU19" i="1"/>
  <c r="ES20" i="1"/>
  <c r="ES19" i="1"/>
  <c r="EQ20" i="1"/>
  <c r="EQ19" i="1"/>
  <c r="EQ17" i="1"/>
  <c r="EQ16" i="1"/>
  <c r="ES17" i="1"/>
  <c r="ES16" i="1"/>
  <c r="EU17" i="1"/>
  <c r="EU16" i="1"/>
  <c r="EU14" i="1"/>
  <c r="EU13" i="1"/>
  <c r="ES14" i="1"/>
  <c r="ES13" i="1"/>
  <c r="EQ14" i="1"/>
  <c r="EQ13" i="1"/>
  <c r="EY7" i="1"/>
  <c r="EY8" i="1"/>
  <c r="EY9" i="1"/>
  <c r="EY10" i="1"/>
  <c r="EY11" i="1"/>
  <c r="EY6" i="1"/>
  <c r="EU7" i="1"/>
  <c r="EU8" i="1"/>
  <c r="EU9" i="1"/>
  <c r="EU10" i="1"/>
  <c r="EU11" i="1"/>
  <c r="EU6" i="1"/>
  <c r="ES7" i="1"/>
  <c r="ES8" i="1"/>
  <c r="ES9" i="1"/>
  <c r="ES10" i="1"/>
  <c r="ES11" i="1"/>
  <c r="ES6" i="1"/>
  <c r="EQ7" i="1"/>
  <c r="EQ8" i="1"/>
  <c r="EQ9" i="1"/>
  <c r="EQ10" i="1"/>
  <c r="EQ11" i="1"/>
  <c r="EQ6" i="1"/>
  <c r="EX68" i="1"/>
  <c r="EX67" i="1"/>
  <c r="EX66" i="1"/>
  <c r="EX65" i="1"/>
  <c r="EX64" i="1"/>
  <c r="EX63" i="1"/>
  <c r="EX62" i="1"/>
  <c r="EX61" i="1"/>
  <c r="EX60" i="1"/>
  <c r="EX59" i="1"/>
  <c r="EX58" i="1"/>
  <c r="EX57" i="1"/>
  <c r="EX56" i="1"/>
  <c r="EX55" i="1"/>
  <c r="EX48" i="1"/>
  <c r="EX47" i="1"/>
  <c r="EX53" i="1"/>
  <c r="EX52" i="1"/>
  <c r="EX51" i="1"/>
  <c r="EX50" i="1"/>
  <c r="EX45" i="1"/>
  <c r="EX44" i="1"/>
  <c r="EX43" i="1"/>
  <c r="EX41" i="1"/>
  <c r="EX40" i="1"/>
  <c r="EX38" i="1"/>
  <c r="EX36" i="1"/>
  <c r="EX35" i="1"/>
  <c r="EX34" i="1"/>
  <c r="EX32" i="1"/>
  <c r="EX31" i="1"/>
  <c r="EX30" i="1"/>
  <c r="EX29" i="1"/>
  <c r="EX28" i="1"/>
  <c r="EX27" i="1"/>
  <c r="EX26" i="1"/>
  <c r="EX25" i="1"/>
  <c r="EX24" i="1"/>
  <c r="EX23" i="1"/>
  <c r="EX20" i="1"/>
  <c r="EX19" i="1"/>
  <c r="EX17" i="1"/>
  <c r="EX16" i="1"/>
  <c r="EX14" i="1"/>
  <c r="EX13" i="1"/>
  <c r="EX7" i="1"/>
  <c r="EX8" i="1"/>
  <c r="EX9" i="1"/>
  <c r="EX10" i="1"/>
  <c r="EX11" i="1"/>
  <c r="EX6" i="1"/>
  <c r="EV49" i="1"/>
  <c r="ET49" i="1"/>
  <c r="ER49" i="1"/>
  <c r="EP49" i="1"/>
  <c r="EO49" i="1"/>
  <c r="EN49" i="1"/>
  <c r="EM49" i="1"/>
  <c r="FA12" i="1"/>
  <c r="FA15" i="1"/>
  <c r="FA18" i="1"/>
  <c r="FA21" i="1"/>
  <c r="FB49" i="1"/>
  <c r="FA49" i="1"/>
  <c r="EZ49" i="1"/>
  <c r="FB46" i="1"/>
  <c r="FA46" i="1"/>
  <c r="EZ46" i="1"/>
  <c r="EV46" i="1"/>
  <c r="ET46" i="1"/>
  <c r="ER46" i="1"/>
  <c r="EP46" i="1"/>
  <c r="EO46" i="1"/>
  <c r="EN46" i="1"/>
  <c r="EM46" i="1"/>
  <c r="EV42" i="1"/>
  <c r="ET42" i="1"/>
  <c r="ER42" i="1"/>
  <c r="EP42" i="1"/>
  <c r="EO42" i="1"/>
  <c r="EN42" i="1"/>
  <c r="EM42" i="1"/>
  <c r="FB39" i="1"/>
  <c r="EV39" i="1"/>
  <c r="ET39" i="1"/>
  <c r="ER39" i="1"/>
  <c r="EP39" i="1"/>
  <c r="EO39" i="1"/>
  <c r="EN39" i="1"/>
  <c r="EM39" i="1"/>
  <c r="FB37" i="1"/>
  <c r="EV37" i="1"/>
  <c r="ET37" i="1"/>
  <c r="ER37" i="1"/>
  <c r="FB33" i="1"/>
  <c r="EV33" i="1"/>
  <c r="ET33" i="1"/>
  <c r="FB69" i="1"/>
  <c r="EV69" i="1"/>
  <c r="ET69" i="1"/>
  <c r="ER69" i="1"/>
  <c r="FB54" i="1"/>
  <c r="EV54" i="1"/>
  <c r="ET54" i="1"/>
  <c r="FB18" i="1"/>
  <c r="FB21" i="1"/>
  <c r="EV21" i="1"/>
  <c r="ET21" i="1"/>
  <c r="ER21" i="1"/>
  <c r="EV18" i="1"/>
  <c r="ET18" i="1"/>
  <c r="ER18" i="1"/>
  <c r="FB15" i="1"/>
  <c r="EV15" i="1"/>
  <c r="ET15" i="1"/>
  <c r="ER15" i="1"/>
  <c r="FB12" i="1"/>
  <c r="FB22" i="1"/>
  <c r="EV12" i="1"/>
  <c r="EV22" i="1"/>
  <c r="ET12" i="1"/>
  <c r="ET22" i="1"/>
  <c r="ER12" i="1"/>
  <c r="ER22" i="1"/>
  <c r="EH69" i="1"/>
  <c r="EH54" i="1"/>
  <c r="EH49" i="1"/>
  <c r="EH46" i="1"/>
  <c r="EH42" i="1"/>
  <c r="EH39" i="1"/>
  <c r="EH37" i="1"/>
  <c r="EH33" i="1"/>
  <c r="EH21" i="1"/>
  <c r="EH18" i="1"/>
  <c r="EH15" i="1"/>
  <c r="EH12" i="1"/>
  <c r="EE68" i="1"/>
  <c r="EE67" i="1"/>
  <c r="EE66" i="1"/>
  <c r="EE65" i="1"/>
  <c r="EE64" i="1"/>
  <c r="EE63" i="1"/>
  <c r="EE62" i="1"/>
  <c r="EE61" i="1"/>
  <c r="EE60" i="1"/>
  <c r="EE59" i="1"/>
  <c r="EE58" i="1"/>
  <c r="EE57" i="1"/>
  <c r="EE56" i="1"/>
  <c r="EE53" i="1"/>
  <c r="EE52" i="1"/>
  <c r="EE51" i="1"/>
  <c r="EE48" i="1"/>
  <c r="EE45" i="1"/>
  <c r="EE44" i="1"/>
  <c r="EE41" i="1"/>
  <c r="EE36" i="1"/>
  <c r="EE35" i="1"/>
  <c r="EE32" i="1"/>
  <c r="EE31" i="1"/>
  <c r="EE30" i="1"/>
  <c r="EE29" i="1"/>
  <c r="EE28" i="1"/>
  <c r="EE27" i="1"/>
  <c r="EE26" i="1"/>
  <c r="EE25" i="1"/>
  <c r="EE24" i="1"/>
  <c r="EE20" i="1"/>
  <c r="EE17" i="1"/>
  <c r="EE14" i="1"/>
  <c r="EE11" i="1"/>
  <c r="EE10" i="1"/>
  <c r="EE9" i="1"/>
  <c r="EE8" i="1"/>
  <c r="EE7" i="1"/>
  <c r="EA68" i="1"/>
  <c r="EA67" i="1"/>
  <c r="EA66" i="1"/>
  <c r="EA65" i="1"/>
  <c r="EA64" i="1"/>
  <c r="EA63" i="1"/>
  <c r="EA62" i="1"/>
  <c r="EA61" i="1"/>
  <c r="EA60" i="1"/>
  <c r="EA59" i="1"/>
  <c r="EA58" i="1"/>
  <c r="EA57" i="1"/>
  <c r="EA56" i="1"/>
  <c r="EA53" i="1"/>
  <c r="EA52" i="1"/>
  <c r="EA51" i="1"/>
  <c r="EA48" i="1"/>
  <c r="EA45" i="1"/>
  <c r="EA44" i="1"/>
  <c r="EA41" i="1"/>
  <c r="EA36" i="1"/>
  <c r="EA35" i="1"/>
  <c r="EA32" i="1"/>
  <c r="EA31" i="1"/>
  <c r="EA30" i="1"/>
  <c r="EA29" i="1"/>
  <c r="EA28" i="1"/>
  <c r="EA27" i="1"/>
  <c r="EA26" i="1"/>
  <c r="EA25" i="1"/>
  <c r="EA24" i="1"/>
  <c r="EA20" i="1"/>
  <c r="EA17" i="1"/>
  <c r="EA14" i="1"/>
  <c r="EA11" i="1"/>
  <c r="EA10" i="1"/>
  <c r="EA9" i="1"/>
  <c r="EA8" i="1"/>
  <c r="EA7" i="1"/>
  <c r="DY68" i="1"/>
  <c r="DY67" i="1"/>
  <c r="DY66" i="1"/>
  <c r="DY65" i="1"/>
  <c r="DY64" i="1"/>
  <c r="DY63" i="1"/>
  <c r="DY62" i="1"/>
  <c r="DY61" i="1"/>
  <c r="DY60" i="1"/>
  <c r="DY59" i="1"/>
  <c r="DY58" i="1"/>
  <c r="DY57" i="1"/>
  <c r="DY56" i="1"/>
  <c r="DY53" i="1"/>
  <c r="DY52" i="1"/>
  <c r="DY51" i="1"/>
  <c r="DY48" i="1"/>
  <c r="DY45" i="1"/>
  <c r="DY44" i="1"/>
  <c r="DY41" i="1"/>
  <c r="DY36" i="1"/>
  <c r="DY35" i="1"/>
  <c r="DY32" i="1"/>
  <c r="DY31" i="1"/>
  <c r="DY30" i="1"/>
  <c r="DY29" i="1"/>
  <c r="DY28" i="1"/>
  <c r="DY27" i="1"/>
  <c r="DY26" i="1"/>
  <c r="DY25" i="1"/>
  <c r="DY24" i="1"/>
  <c r="DY20" i="1"/>
  <c r="DY17" i="1"/>
  <c r="DY14" i="1"/>
  <c r="DY11" i="1"/>
  <c r="DY10" i="1"/>
  <c r="DY9" i="1"/>
  <c r="DY8" i="1"/>
  <c r="DY7" i="1"/>
  <c r="DW68" i="1"/>
  <c r="ED68" i="1"/>
  <c r="DW67" i="1"/>
  <c r="ED67" i="1"/>
  <c r="DW66" i="1"/>
  <c r="ED66" i="1"/>
  <c r="DW65" i="1"/>
  <c r="ED65" i="1"/>
  <c r="DW64" i="1"/>
  <c r="ED64" i="1"/>
  <c r="DW63" i="1"/>
  <c r="ED63" i="1"/>
  <c r="DW62" i="1"/>
  <c r="ED62" i="1"/>
  <c r="DW61" i="1"/>
  <c r="ED61" i="1"/>
  <c r="DW60" i="1"/>
  <c r="ED60" i="1"/>
  <c r="DW59" i="1"/>
  <c r="ED59" i="1"/>
  <c r="DW58" i="1"/>
  <c r="ED58" i="1"/>
  <c r="DW57" i="1"/>
  <c r="ED57" i="1"/>
  <c r="DW56" i="1"/>
  <c r="ED56" i="1"/>
  <c r="DU69" i="1"/>
  <c r="ED55" i="1"/>
  <c r="DW53" i="1"/>
  <c r="ED53" i="1"/>
  <c r="DW52" i="1"/>
  <c r="ED52" i="1"/>
  <c r="DW51" i="1"/>
  <c r="ED51" i="1"/>
  <c r="DU54" i="1"/>
  <c r="ED50" i="1"/>
  <c r="DW48" i="1"/>
  <c r="ED48" i="1"/>
  <c r="DU49" i="1"/>
  <c r="ED47" i="1"/>
  <c r="DW45" i="1"/>
  <c r="ED45" i="1"/>
  <c r="DW44" i="1"/>
  <c r="ED44" i="1"/>
  <c r="DU46" i="1"/>
  <c r="ED43" i="1"/>
  <c r="DW41" i="1"/>
  <c r="ED41" i="1"/>
  <c r="DU42" i="1"/>
  <c r="ED40" i="1"/>
  <c r="DU39" i="1"/>
  <c r="ED38" i="1"/>
  <c r="DW36" i="1"/>
  <c r="ED36" i="1"/>
  <c r="DW35" i="1"/>
  <c r="ED35" i="1"/>
  <c r="DU37" i="1"/>
  <c r="ED34" i="1"/>
  <c r="DW32" i="1"/>
  <c r="ED32" i="1"/>
  <c r="DW31" i="1"/>
  <c r="ED31" i="1"/>
  <c r="DW30" i="1"/>
  <c r="ED30" i="1"/>
  <c r="DW29" i="1"/>
  <c r="ED29" i="1"/>
  <c r="DW28" i="1"/>
  <c r="ED28" i="1"/>
  <c r="DW27" i="1"/>
  <c r="ED27" i="1"/>
  <c r="DW26" i="1"/>
  <c r="ED26" i="1"/>
  <c r="DW25" i="1"/>
  <c r="ED25" i="1"/>
  <c r="DW24" i="1"/>
  <c r="ED24" i="1"/>
  <c r="DU33" i="1"/>
  <c r="ED23" i="1"/>
  <c r="DW20" i="1"/>
  <c r="ED20" i="1"/>
  <c r="DU21" i="1"/>
  <c r="ED19" i="1"/>
  <c r="DW17" i="1"/>
  <c r="ED17" i="1"/>
  <c r="DU18" i="1"/>
  <c r="ED16" i="1"/>
  <c r="DW14" i="1"/>
  <c r="ED14" i="1"/>
  <c r="DU15" i="1"/>
  <c r="ED13" i="1"/>
  <c r="DW11" i="1"/>
  <c r="ED11" i="1"/>
  <c r="DW10" i="1"/>
  <c r="ED10" i="1"/>
  <c r="DW9" i="1"/>
  <c r="ED9" i="1"/>
  <c r="DW8" i="1"/>
  <c r="ED8" i="1"/>
  <c r="DW7" i="1"/>
  <c r="ED7" i="1"/>
  <c r="DU12" i="1"/>
  <c r="ED6" i="1"/>
  <c r="DH39" i="1"/>
  <c r="DH33" i="1"/>
  <c r="DH37" i="1"/>
  <c r="DH54" i="1"/>
  <c r="DN33" i="1"/>
  <c r="DN37" i="1"/>
  <c r="DN39" i="1"/>
  <c r="DN42" i="1"/>
  <c r="DN49" i="1"/>
  <c r="DN54" i="1"/>
  <c r="DN69" i="1"/>
  <c r="DH49" i="1"/>
  <c r="DH42" i="1"/>
  <c r="DN46" i="1"/>
  <c r="DH46" i="1"/>
  <c r="DK68" i="1"/>
  <c r="DK67" i="1"/>
  <c r="DK66" i="1"/>
  <c r="DK65" i="1"/>
  <c r="DK64" i="1"/>
  <c r="DK63" i="1"/>
  <c r="DK62" i="1"/>
  <c r="DK61" i="1"/>
  <c r="DK60" i="1"/>
  <c r="DK59" i="1"/>
  <c r="DK58" i="1"/>
  <c r="DK57" i="1"/>
  <c r="DK56" i="1"/>
  <c r="DK55" i="1"/>
  <c r="DK53" i="1"/>
  <c r="DK52" i="1"/>
  <c r="DK51" i="1"/>
  <c r="DK50" i="1"/>
  <c r="DK48" i="1"/>
  <c r="DK47" i="1"/>
  <c r="DK45" i="1"/>
  <c r="DK44" i="1"/>
  <c r="DK43" i="1"/>
  <c r="DK41" i="1"/>
  <c r="DK40" i="1"/>
  <c r="DK38" i="1"/>
  <c r="DK36" i="1"/>
  <c r="DK35" i="1"/>
  <c r="DK34" i="1"/>
  <c r="DK32" i="1"/>
  <c r="DK31" i="1"/>
  <c r="DK30" i="1"/>
  <c r="DK29" i="1"/>
  <c r="DK28" i="1"/>
  <c r="DK27" i="1"/>
  <c r="DK26" i="1"/>
  <c r="DK25" i="1"/>
  <c r="DK24" i="1"/>
  <c r="DK23" i="1"/>
  <c r="DF46" i="1"/>
  <c r="DD46" i="1"/>
  <c r="DH69" i="1"/>
  <c r="DH70" i="1"/>
  <c r="DE45" i="1"/>
  <c r="DE44" i="1"/>
  <c r="DE43" i="1"/>
  <c r="DG45" i="1"/>
  <c r="DG44" i="1"/>
  <c r="DG43" i="1"/>
  <c r="DG24" i="1"/>
  <c r="DG25" i="1"/>
  <c r="DG26" i="1"/>
  <c r="DG27" i="1"/>
  <c r="DG28" i="1"/>
  <c r="DG29" i="1"/>
  <c r="DG30" i="1"/>
  <c r="DG31" i="1"/>
  <c r="DG32" i="1"/>
  <c r="DE24" i="1"/>
  <c r="DE25" i="1"/>
  <c r="DE26" i="1"/>
  <c r="DE27" i="1"/>
  <c r="DE28" i="1"/>
  <c r="DE29" i="1"/>
  <c r="DE30" i="1"/>
  <c r="DE31" i="1"/>
  <c r="DE32" i="1"/>
  <c r="DE23" i="1"/>
  <c r="DJ23" i="1"/>
  <c r="DG53" i="1"/>
  <c r="DG52" i="1"/>
  <c r="DE53" i="1"/>
  <c r="DE52" i="1"/>
  <c r="DG51" i="1"/>
  <c r="DE51" i="1"/>
  <c r="DE50" i="1"/>
  <c r="DJ53" i="1"/>
  <c r="DJ52" i="1"/>
  <c r="DJ51" i="1"/>
  <c r="DJ50" i="1"/>
  <c r="DC38" i="1"/>
  <c r="DG41" i="1"/>
  <c r="DE41" i="1"/>
  <c r="DB42" i="1"/>
  <c r="DG48" i="1"/>
  <c r="DE48" i="1"/>
  <c r="DB49" i="1"/>
  <c r="DG56" i="1"/>
  <c r="DG57" i="1"/>
  <c r="DG58" i="1"/>
  <c r="DG59" i="1"/>
  <c r="DG60" i="1"/>
  <c r="DG61" i="1"/>
  <c r="DG62" i="1"/>
  <c r="DG63" i="1"/>
  <c r="DG64" i="1"/>
  <c r="DG65" i="1"/>
  <c r="DG66" i="1"/>
  <c r="DG67" i="1"/>
  <c r="DG68" i="1"/>
  <c r="DE56" i="1"/>
  <c r="DE57" i="1"/>
  <c r="DE58" i="1"/>
  <c r="DE59" i="1"/>
  <c r="DE60" i="1"/>
  <c r="DE61" i="1"/>
  <c r="DE62" i="1"/>
  <c r="DE63" i="1"/>
  <c r="DE64" i="1"/>
  <c r="DE65" i="1"/>
  <c r="DE66" i="1"/>
  <c r="DE67" i="1"/>
  <c r="DE68" i="1"/>
  <c r="DJ55" i="1"/>
  <c r="DG35" i="1"/>
  <c r="DG36" i="1"/>
  <c r="DE35" i="1"/>
  <c r="DE36" i="1"/>
  <c r="DJ34" i="1"/>
  <c r="DG14" i="1"/>
  <c r="DG13" i="1"/>
  <c r="DE14" i="1"/>
  <c r="DE13" i="1"/>
  <c r="DC14" i="1"/>
  <c r="DC13" i="1"/>
  <c r="DE20" i="1"/>
  <c r="DE19" i="1"/>
  <c r="DG20" i="1"/>
  <c r="DG19" i="1"/>
  <c r="DC20" i="1"/>
  <c r="DC19" i="1"/>
  <c r="DM21" i="1"/>
  <c r="DN21" i="1"/>
  <c r="DN15" i="1"/>
  <c r="DM15" i="1"/>
  <c r="DM18" i="1"/>
  <c r="DN18" i="1"/>
  <c r="DJ20" i="1"/>
  <c r="DJ19" i="1"/>
  <c r="DJ14" i="1"/>
  <c r="DJ13" i="1"/>
  <c r="DG17" i="1"/>
  <c r="DG16" i="1"/>
  <c r="DG18" i="1"/>
  <c r="DE17" i="1"/>
  <c r="DE16" i="1"/>
  <c r="DE18" i="1"/>
  <c r="DJ16" i="1"/>
  <c r="DK20" i="1"/>
  <c r="DI20" i="1"/>
  <c r="DK19" i="1"/>
  <c r="DK21" i="1"/>
  <c r="DJ21" i="1"/>
  <c r="DI19" i="1"/>
  <c r="DI21" i="1"/>
  <c r="DK17" i="1"/>
  <c r="DK16" i="1"/>
  <c r="DK18" i="1"/>
  <c r="DK14" i="1"/>
  <c r="DI14" i="1"/>
  <c r="DK13" i="1"/>
  <c r="DK15" i="1"/>
  <c r="DJ15" i="1"/>
  <c r="DI13" i="1"/>
  <c r="DI15" i="1"/>
  <c r="DH21" i="1"/>
  <c r="DF21" i="1"/>
  <c r="DD21" i="1"/>
  <c r="DH18" i="1"/>
  <c r="DF18" i="1"/>
  <c r="DD18" i="1"/>
  <c r="DH15" i="1"/>
  <c r="DF15" i="1"/>
  <c r="DD15" i="1"/>
  <c r="DM12" i="1"/>
  <c r="DN12" i="1"/>
  <c r="DK7" i="1"/>
  <c r="DK8" i="1"/>
  <c r="DK9" i="1"/>
  <c r="DK10" i="1"/>
  <c r="DK11" i="1"/>
  <c r="DG7" i="1"/>
  <c r="DG8" i="1"/>
  <c r="DG9" i="1"/>
  <c r="DG10" i="1"/>
  <c r="DG11" i="1"/>
  <c r="DE7" i="1"/>
  <c r="DE8" i="1"/>
  <c r="DE9" i="1"/>
  <c r="DE10" i="1"/>
  <c r="DE11" i="1"/>
  <c r="DJ7" i="1"/>
  <c r="DJ8" i="1"/>
  <c r="DJ9" i="1"/>
  <c r="DJ10" i="1"/>
  <c r="DJ11" i="1"/>
  <c r="CQ56" i="1"/>
  <c r="CQ57" i="1"/>
  <c r="CQ58" i="1"/>
  <c r="CQ59" i="1"/>
  <c r="CQ60" i="1"/>
  <c r="CQ61" i="1"/>
  <c r="CQ62" i="1"/>
  <c r="CQ63" i="1"/>
  <c r="CQ64" i="1"/>
  <c r="CQ65" i="1"/>
  <c r="CQ66" i="1"/>
  <c r="CQ67" i="1"/>
  <c r="CQ68" i="1"/>
  <c r="CQ55" i="1"/>
  <c r="CM56" i="1"/>
  <c r="CM57" i="1"/>
  <c r="CM58" i="1"/>
  <c r="CM59" i="1"/>
  <c r="CM60" i="1"/>
  <c r="CM61" i="1"/>
  <c r="CM62" i="1"/>
  <c r="CM63" i="1"/>
  <c r="CM64" i="1"/>
  <c r="CM65" i="1"/>
  <c r="CM66" i="1"/>
  <c r="CM67" i="1"/>
  <c r="CM68" i="1"/>
  <c r="CM55" i="1"/>
  <c r="CK56" i="1"/>
  <c r="CK57" i="1"/>
  <c r="CK58" i="1"/>
  <c r="CK59" i="1"/>
  <c r="CK60" i="1"/>
  <c r="CK61" i="1"/>
  <c r="CK62" i="1"/>
  <c r="CK63" i="1"/>
  <c r="CK64" i="1"/>
  <c r="CK65" i="1"/>
  <c r="CK66" i="1"/>
  <c r="CK67" i="1"/>
  <c r="CK68" i="1"/>
  <c r="CK55" i="1"/>
  <c r="CI56" i="1"/>
  <c r="CI57" i="1"/>
  <c r="CI58" i="1"/>
  <c r="CI59" i="1"/>
  <c r="CI60" i="1"/>
  <c r="CI61" i="1"/>
  <c r="CI62" i="1"/>
  <c r="CI63" i="1"/>
  <c r="CI64" i="1"/>
  <c r="CI65" i="1"/>
  <c r="CI66" i="1"/>
  <c r="CI67" i="1"/>
  <c r="CI68" i="1"/>
  <c r="CI55" i="1"/>
  <c r="CQ50" i="1"/>
  <c r="CQ51" i="1"/>
  <c r="CQ52" i="1"/>
  <c r="CQ53" i="1"/>
  <c r="CM51" i="1"/>
  <c r="CM52" i="1"/>
  <c r="CM53" i="1"/>
  <c r="CM50" i="1"/>
  <c r="CK52" i="1"/>
  <c r="CK53" i="1"/>
  <c r="CK51" i="1"/>
  <c r="CK50" i="1"/>
  <c r="CI50" i="1"/>
  <c r="CI51" i="1"/>
  <c r="CI52" i="1"/>
  <c r="CI53" i="1"/>
  <c r="CQ48" i="1"/>
  <c r="CQ47" i="1"/>
  <c r="CM48" i="1"/>
  <c r="CM47" i="1"/>
  <c r="CK48" i="1"/>
  <c r="CK47" i="1"/>
  <c r="CI48" i="1"/>
  <c r="CI47" i="1"/>
  <c r="CG49" i="1"/>
  <c r="CN54" i="1"/>
  <c r="CN49" i="1"/>
  <c r="CH49" i="1"/>
  <c r="CQ38" i="1"/>
  <c r="CM38" i="1"/>
  <c r="CK38" i="1"/>
  <c r="CI38" i="1"/>
  <c r="CQ41" i="1"/>
  <c r="CM41" i="1"/>
  <c r="CK41" i="1"/>
  <c r="CI41" i="1"/>
  <c r="CQ44" i="1"/>
  <c r="CQ45" i="1"/>
  <c r="CM44" i="1"/>
  <c r="CM45" i="1"/>
  <c r="CK44" i="1"/>
  <c r="CK45" i="1"/>
  <c r="CI44" i="1"/>
  <c r="CI45" i="1"/>
  <c r="CQ35" i="1"/>
  <c r="CQ36" i="1"/>
  <c r="CQ34" i="1"/>
  <c r="CM35" i="1"/>
  <c r="CM36" i="1"/>
  <c r="CM34" i="1"/>
  <c r="CK35" i="1"/>
  <c r="CK36" i="1"/>
  <c r="CK34" i="1"/>
  <c r="CI35" i="1"/>
  <c r="CI36" i="1"/>
  <c r="CI34" i="1"/>
  <c r="CP40" i="1"/>
  <c r="CP65" i="1"/>
  <c r="CP67" i="1"/>
  <c r="CP68" i="1"/>
  <c r="CP64" i="1"/>
  <c r="CP63" i="1"/>
  <c r="CP62" i="1"/>
  <c r="CP61" i="1"/>
  <c r="CP59" i="1"/>
  <c r="CP58" i="1"/>
  <c r="CP57" i="1"/>
  <c r="CP56" i="1"/>
  <c r="CP55" i="1"/>
  <c r="CP53" i="1"/>
  <c r="CP52" i="1"/>
  <c r="CP51" i="1"/>
  <c r="CP50" i="1"/>
  <c r="CP45" i="1"/>
  <c r="CP44" i="1"/>
  <c r="CP36" i="1"/>
  <c r="CP35" i="1"/>
  <c r="CP34" i="1"/>
  <c r="CP29" i="1"/>
  <c r="CP31" i="1"/>
  <c r="CP32" i="1"/>
  <c r="CP27" i="1"/>
  <c r="CP26" i="1"/>
  <c r="CP25" i="1"/>
  <c r="CP24" i="1"/>
  <c r="CP23" i="1"/>
  <c r="CQ20" i="1"/>
  <c r="CQ19" i="1"/>
  <c r="CM20" i="1"/>
  <c r="CM19" i="1"/>
  <c r="CM21" i="1"/>
  <c r="CK19" i="1"/>
  <c r="CI20" i="1"/>
  <c r="CI19" i="1"/>
  <c r="CI21" i="1"/>
  <c r="CP19" i="1"/>
  <c r="CT18" i="1"/>
  <c r="CQ17" i="1"/>
  <c r="CQ16" i="1"/>
  <c r="CQ18" i="1"/>
  <c r="CM17" i="1"/>
  <c r="CM16" i="1"/>
  <c r="CK17" i="1"/>
  <c r="CK16" i="1"/>
  <c r="CK18" i="1"/>
  <c r="CI17" i="1"/>
  <c r="CQ14" i="1"/>
  <c r="CQ13" i="1"/>
  <c r="CQ15" i="1"/>
  <c r="CM14" i="1"/>
  <c r="CM13" i="1"/>
  <c r="CM15" i="1"/>
  <c r="CK14" i="1"/>
  <c r="CK13" i="1"/>
  <c r="CI14" i="1"/>
  <c r="CI13" i="1"/>
  <c r="CI15" i="1"/>
  <c r="CP13" i="1"/>
  <c r="CP20" i="1"/>
  <c r="CP16" i="1"/>
  <c r="CT12" i="1"/>
  <c r="CQ7" i="1"/>
  <c r="CQ8" i="1"/>
  <c r="CQ9" i="1"/>
  <c r="CQ10" i="1"/>
  <c r="CQ11" i="1"/>
  <c r="CQ6" i="1"/>
  <c r="CM7" i="1"/>
  <c r="CM8" i="1"/>
  <c r="CM9" i="1"/>
  <c r="CM10" i="1"/>
  <c r="CM11" i="1"/>
  <c r="CM6" i="1"/>
  <c r="CM12" i="1"/>
  <c r="CK7" i="1"/>
  <c r="CK8" i="1"/>
  <c r="CK9" i="1"/>
  <c r="CK10" i="1"/>
  <c r="CK11" i="1"/>
  <c r="CK6" i="1"/>
  <c r="R31" i="8"/>
  <c r="R35" i="8"/>
  <c r="R37" i="8"/>
  <c r="R40" i="8"/>
  <c r="R67" i="8"/>
  <c r="R44" i="8"/>
  <c r="R47" i="8"/>
  <c r="R52" i="8"/>
  <c r="R20" i="8"/>
  <c r="BZ54" i="1"/>
  <c r="BW56" i="1"/>
  <c r="BW57" i="1"/>
  <c r="BW62" i="1"/>
  <c r="BW64" i="1"/>
  <c r="BW67" i="1"/>
  <c r="BW68" i="1"/>
  <c r="BW55" i="1"/>
  <c r="BS58" i="1"/>
  <c r="BS59" i="1"/>
  <c r="BS60" i="1"/>
  <c r="BS64" i="1"/>
  <c r="BS65" i="1"/>
  <c r="BS67" i="1"/>
  <c r="BQ59" i="1"/>
  <c r="BQ61" i="1"/>
  <c r="BQ63" i="1"/>
  <c r="BQ66" i="1"/>
  <c r="BQ67" i="1"/>
  <c r="BQ55" i="1"/>
  <c r="BO57" i="1"/>
  <c r="BO59" i="1"/>
  <c r="BO63" i="1"/>
  <c r="BO67" i="1"/>
  <c r="BV56" i="1"/>
  <c r="BV57" i="1"/>
  <c r="BV59" i="1"/>
  <c r="BV63" i="1"/>
  <c r="BS47" i="1"/>
  <c r="BQ48" i="1"/>
  <c r="BV47" i="1"/>
  <c r="BW43" i="1"/>
  <c r="BS43" i="1"/>
  <c r="BQ45" i="1"/>
  <c r="BM46" i="1"/>
  <c r="BZ39" i="1"/>
  <c r="BP39" i="1"/>
  <c r="BM39" i="1"/>
  <c r="BS38" i="1"/>
  <c r="BQ38" i="1"/>
  <c r="BO38" i="1"/>
  <c r="BS40" i="1"/>
  <c r="BQ41" i="1"/>
  <c r="BO41" i="1"/>
  <c r="BO40" i="1"/>
  <c r="BS48" i="1"/>
  <c r="BQ47" i="1"/>
  <c r="BO48" i="1"/>
  <c r="BO47" i="1"/>
  <c r="BS66" i="1"/>
  <c r="BS63" i="1"/>
  <c r="BS62" i="1"/>
  <c r="BS61" i="1"/>
  <c r="BS57" i="1"/>
  <c r="BS56" i="1"/>
  <c r="BS55" i="1"/>
  <c r="BQ68" i="1"/>
  <c r="BQ65" i="1"/>
  <c r="BQ64" i="1"/>
  <c r="BQ62" i="1"/>
  <c r="BQ60" i="1"/>
  <c r="BQ58" i="1"/>
  <c r="BQ57" i="1"/>
  <c r="BQ56" i="1"/>
  <c r="BO65" i="1"/>
  <c r="BO66" i="1"/>
  <c r="BO68" i="1"/>
  <c r="BO64" i="1"/>
  <c r="BO61" i="1"/>
  <c r="BO60" i="1"/>
  <c r="BO58" i="1"/>
  <c r="BO56" i="1"/>
  <c r="BO55" i="1"/>
  <c r="BS45" i="1"/>
  <c r="BS44" i="1"/>
  <c r="BQ44" i="1"/>
  <c r="BQ43" i="1"/>
  <c r="BO45" i="1"/>
  <c r="BO44" i="1"/>
  <c r="BO43" i="1"/>
  <c r="BW66" i="1"/>
  <c r="BW65" i="1"/>
  <c r="BW48" i="1"/>
  <c r="BW47" i="1"/>
  <c r="BW40" i="1"/>
  <c r="BW38" i="1"/>
  <c r="BW63" i="1"/>
  <c r="BW61" i="1"/>
  <c r="BW60" i="1"/>
  <c r="BW59" i="1"/>
  <c r="BW58" i="1"/>
  <c r="BW45" i="1"/>
  <c r="BW44" i="1"/>
  <c r="BW53" i="1"/>
  <c r="BW52" i="1"/>
  <c r="BW51" i="1"/>
  <c r="BW50" i="1"/>
  <c r="BS53" i="1"/>
  <c r="BS52" i="1"/>
  <c r="BS51" i="1"/>
  <c r="BS50" i="1"/>
  <c r="BQ52" i="1"/>
  <c r="BQ53" i="1"/>
  <c r="BQ51" i="1"/>
  <c r="BQ50" i="1"/>
  <c r="BO52" i="1"/>
  <c r="BO53" i="1"/>
  <c r="BV53" i="1"/>
  <c r="BV52" i="1"/>
  <c r="BO51" i="1"/>
  <c r="BO50" i="1"/>
  <c r="BV50" i="1"/>
  <c r="BZ37" i="1"/>
  <c r="BO35" i="1"/>
  <c r="BO36" i="1"/>
  <c r="BO34" i="1"/>
  <c r="BQ24" i="1"/>
  <c r="BS24" i="1"/>
  <c r="BW24" i="1"/>
  <c r="BQ25" i="1"/>
  <c r="BS25" i="1"/>
  <c r="BW25" i="1"/>
  <c r="BQ26" i="1"/>
  <c r="BS26" i="1"/>
  <c r="BW26" i="1"/>
  <c r="BQ27" i="1"/>
  <c r="BS27" i="1"/>
  <c r="BW27" i="1"/>
  <c r="BQ28" i="1"/>
  <c r="BS28" i="1"/>
  <c r="BW28" i="1"/>
  <c r="BQ29" i="1"/>
  <c r="BS29" i="1"/>
  <c r="BW29" i="1"/>
  <c r="BQ30" i="1"/>
  <c r="BS30" i="1"/>
  <c r="BW30" i="1"/>
  <c r="BQ31" i="1"/>
  <c r="BS31" i="1"/>
  <c r="BW31" i="1"/>
  <c r="BQ32" i="1"/>
  <c r="BS32" i="1"/>
  <c r="BW32" i="1"/>
  <c r="BW23" i="1"/>
  <c r="BS23" i="1"/>
  <c r="BQ23" i="1"/>
  <c r="BO24" i="1"/>
  <c r="BO25" i="1"/>
  <c r="BO26" i="1"/>
  <c r="BO27" i="1"/>
  <c r="BO28" i="1"/>
  <c r="BO29" i="1"/>
  <c r="BO30" i="1"/>
  <c r="BO31" i="1"/>
  <c r="BO32" i="1"/>
  <c r="BO23" i="1"/>
  <c r="BV23" i="1"/>
  <c r="BK39" i="1"/>
  <c r="BK49" i="1"/>
  <c r="BV41" i="1"/>
  <c r="BT69" i="1"/>
  <c r="BT39" i="1"/>
  <c r="BR39" i="1"/>
  <c r="BT49" i="1"/>
  <c r="BN49" i="1"/>
  <c r="BM49" i="1"/>
  <c r="BN39" i="1"/>
  <c r="BZ69" i="1"/>
  <c r="BZ42" i="1"/>
  <c r="BN42" i="1"/>
  <c r="BT46" i="1"/>
  <c r="BR46" i="1"/>
  <c r="BT37" i="1"/>
  <c r="BZ33" i="1"/>
  <c r="BV66" i="1"/>
  <c r="BV64" i="1"/>
  <c r="BV61" i="1"/>
  <c r="BV60" i="1"/>
  <c r="BV58" i="1"/>
  <c r="BV55" i="1"/>
  <c r="BV51" i="1"/>
  <c r="BV44" i="1"/>
  <c r="BV43" i="1"/>
  <c r="BV35" i="1"/>
  <c r="BV25" i="1"/>
  <c r="BV26" i="1"/>
  <c r="BV28" i="1"/>
  <c r="BV29" i="1"/>
  <c r="BV31" i="1"/>
  <c r="BV32" i="1"/>
  <c r="BV24" i="1"/>
  <c r="BW20" i="1"/>
  <c r="BW19" i="1"/>
  <c r="BS20" i="1"/>
  <c r="BS19" i="1"/>
  <c r="BS21" i="1"/>
  <c r="BQ20" i="1"/>
  <c r="BQ19" i="1"/>
  <c r="BQ21" i="1"/>
  <c r="BO20" i="1"/>
  <c r="BO19" i="1"/>
  <c r="BV19" i="1"/>
  <c r="BZ21" i="1"/>
  <c r="BZ18" i="1"/>
  <c r="BW17" i="1"/>
  <c r="BW16" i="1"/>
  <c r="BW18" i="1"/>
  <c r="BS17" i="1"/>
  <c r="BQ17" i="1"/>
  <c r="BO17" i="1"/>
  <c r="BO16" i="1"/>
  <c r="BO18" i="1"/>
  <c r="BV16" i="1"/>
  <c r="BZ15" i="1"/>
  <c r="BW14" i="1"/>
  <c r="BS14" i="1"/>
  <c r="BQ14" i="1"/>
  <c r="BO14" i="1"/>
  <c r="BO13" i="1"/>
  <c r="BO15" i="1"/>
  <c r="BV13" i="1"/>
  <c r="BZ12" i="1"/>
  <c r="BZ22" i="1"/>
  <c r="BW7" i="1"/>
  <c r="BW8" i="1"/>
  <c r="BW9" i="1"/>
  <c r="BW10" i="1"/>
  <c r="BW11" i="1"/>
  <c r="BW6" i="1"/>
  <c r="BS7" i="1"/>
  <c r="BS8" i="1"/>
  <c r="BS9" i="1"/>
  <c r="BS10" i="1"/>
  <c r="BS11" i="1"/>
  <c r="BQ7" i="1"/>
  <c r="BQ8" i="1"/>
  <c r="BQ9" i="1"/>
  <c r="BQ10" i="1"/>
  <c r="BQ11" i="1"/>
  <c r="BV11" i="1"/>
  <c r="BV6" i="1"/>
  <c r="CN39" i="1"/>
  <c r="CL39" i="1"/>
  <c r="CJ39" i="1"/>
  <c r="CH39" i="1"/>
  <c r="CG39" i="1"/>
  <c r="CN37" i="1"/>
  <c r="CL37" i="1"/>
  <c r="CJ37" i="1"/>
  <c r="CT21" i="1"/>
  <c r="CN21" i="1"/>
  <c r="CL21" i="1"/>
  <c r="CN18" i="1"/>
  <c r="CT15" i="1"/>
  <c r="CN15" i="1"/>
  <c r="CL15" i="1"/>
  <c r="CJ15" i="1"/>
  <c r="CN12" i="1"/>
  <c r="CN22" i="1"/>
  <c r="BE18" i="1"/>
  <c r="BE15" i="1"/>
  <c r="BE12" i="1"/>
  <c r="BE21" i="1"/>
  <c r="BE22" i="1"/>
  <c r="ID69" i="1"/>
  <c r="ID54" i="1"/>
  <c r="ID49" i="1"/>
  <c r="ID46" i="1"/>
  <c r="ID42" i="1"/>
  <c r="ID39" i="1"/>
  <c r="ID37" i="1"/>
  <c r="ID33" i="1"/>
  <c r="HI69" i="1"/>
  <c r="HI54" i="1"/>
  <c r="HI49" i="1"/>
  <c r="HI46" i="1"/>
  <c r="HI42" i="1"/>
  <c r="HI39" i="1"/>
  <c r="HI37" i="1"/>
  <c r="HI33" i="1"/>
  <c r="FU54" i="1"/>
  <c r="FA69" i="1"/>
  <c r="FA54" i="1"/>
  <c r="FA42" i="1"/>
  <c r="FA39" i="1"/>
  <c r="FA37" i="1"/>
  <c r="FA33" i="1"/>
  <c r="EG69" i="1"/>
  <c r="EG54" i="1"/>
  <c r="EG49" i="1"/>
  <c r="EG46" i="1"/>
  <c r="EG42" i="1"/>
  <c r="EG39" i="1"/>
  <c r="EG37" i="1"/>
  <c r="EG33" i="1"/>
  <c r="DM69" i="1"/>
  <c r="DM54" i="1"/>
  <c r="DM49" i="1"/>
  <c r="DM46" i="1"/>
  <c r="DM42" i="1"/>
  <c r="DM39" i="1"/>
  <c r="DM37" i="1"/>
  <c r="DK37" i="1"/>
  <c r="DM33" i="1"/>
  <c r="CS69" i="1"/>
  <c r="CS54" i="1"/>
  <c r="CS49" i="1"/>
  <c r="CS46" i="1"/>
  <c r="CS42" i="1"/>
  <c r="CS39" i="1"/>
  <c r="CS37" i="1"/>
  <c r="CS33" i="1"/>
  <c r="BY69" i="1"/>
  <c r="BY54" i="1"/>
  <c r="BY49" i="1"/>
  <c r="BY46" i="1"/>
  <c r="BY42" i="1"/>
  <c r="BY39" i="1"/>
  <c r="BY37" i="1"/>
  <c r="BY33" i="1"/>
  <c r="B2" i="8"/>
  <c r="BE33" i="1"/>
  <c r="BF54" i="1"/>
  <c r="BE39" i="1"/>
  <c r="BF39" i="1"/>
  <c r="BE42" i="1"/>
  <c r="BF42" i="1"/>
  <c r="BE46" i="1"/>
  <c r="BF46" i="1"/>
  <c r="BE69" i="1"/>
  <c r="BE54" i="1"/>
  <c r="BE49" i="1"/>
  <c r="BB44" i="1"/>
  <c r="BB43" i="1"/>
  <c r="BC38" i="1"/>
  <c r="AY66" i="1"/>
  <c r="AY67" i="1"/>
  <c r="AY68" i="1"/>
  <c r="AY58" i="1"/>
  <c r="AY59" i="1"/>
  <c r="AY60" i="1"/>
  <c r="AY61" i="1"/>
  <c r="AY63" i="1"/>
  <c r="AY64" i="1"/>
  <c r="AW65" i="1"/>
  <c r="AW66" i="1"/>
  <c r="AW67" i="1"/>
  <c r="AW68" i="1"/>
  <c r="AW58" i="1"/>
  <c r="AW59" i="1"/>
  <c r="AW60" i="1"/>
  <c r="AW61" i="1"/>
  <c r="AW63" i="1"/>
  <c r="AW64" i="1"/>
  <c r="AU57" i="1"/>
  <c r="AU58" i="1"/>
  <c r="AU59" i="1"/>
  <c r="AU61" i="1"/>
  <c r="AU62" i="1"/>
  <c r="AU63" i="1"/>
  <c r="AU64" i="1"/>
  <c r="AU65" i="1"/>
  <c r="AU66" i="1"/>
  <c r="AU68" i="1"/>
  <c r="AY56" i="1"/>
  <c r="AY55" i="1"/>
  <c r="AW56" i="1"/>
  <c r="AU55" i="1"/>
  <c r="AU52" i="1"/>
  <c r="AW53" i="1"/>
  <c r="AW52" i="1"/>
  <c r="AY51" i="1"/>
  <c r="AY50" i="1"/>
  <c r="AW51" i="1"/>
  <c r="AW50" i="1"/>
  <c r="AY41" i="1"/>
  <c r="AY40" i="1"/>
  <c r="AY42" i="1"/>
  <c r="AW40" i="1"/>
  <c r="AU45" i="1"/>
  <c r="AW45" i="1"/>
  <c r="AY45" i="1"/>
  <c r="AY44" i="1"/>
  <c r="AW44" i="1"/>
  <c r="AW43" i="1"/>
  <c r="AU44" i="1"/>
  <c r="AU43" i="1"/>
  <c r="AY48" i="1"/>
  <c r="AY47" i="1"/>
  <c r="AW47" i="1"/>
  <c r="AU48" i="1"/>
  <c r="AU47" i="1"/>
  <c r="AU49" i="1"/>
  <c r="BA48" i="1"/>
  <c r="BC47" i="1"/>
  <c r="AW38" i="1"/>
  <c r="AW39" i="1"/>
  <c r="BC66" i="1"/>
  <c r="BC67" i="1"/>
  <c r="BC68" i="1"/>
  <c r="BC65" i="1"/>
  <c r="BC64" i="1"/>
  <c r="BC63" i="1"/>
  <c r="BC62" i="1"/>
  <c r="BC61" i="1"/>
  <c r="BC59" i="1"/>
  <c r="BC58" i="1"/>
  <c r="BC57" i="1"/>
  <c r="BC56" i="1"/>
  <c r="BC55" i="1"/>
  <c r="BC53" i="1"/>
  <c r="BC52" i="1"/>
  <c r="BC51" i="1"/>
  <c r="BC50" i="1"/>
  <c r="BA44" i="1"/>
  <c r="BC43" i="1"/>
  <c r="BA43" i="1"/>
  <c r="AX49" i="1"/>
  <c r="AV49" i="1"/>
  <c r="AV46" i="1"/>
  <c r="AS46" i="1"/>
  <c r="AZ42" i="1"/>
  <c r="AX42" i="1"/>
  <c r="AZ39" i="1"/>
  <c r="AX39" i="1"/>
  <c r="AV39" i="1"/>
  <c r="AT49" i="1"/>
  <c r="AS49" i="1"/>
  <c r="AS39" i="1"/>
  <c r="BF37" i="1"/>
  <c r="BE37" i="1"/>
  <c r="AY20" i="1"/>
  <c r="AY19" i="1"/>
  <c r="AW20" i="1"/>
  <c r="AW19" i="1"/>
  <c r="AW21" i="1"/>
  <c r="AU19" i="1"/>
  <c r="BF18" i="1"/>
  <c r="BC10" i="1"/>
  <c r="AZ12" i="1"/>
  <c r="BC14" i="1"/>
  <c r="BC7" i="1"/>
  <c r="BC8" i="1"/>
  <c r="BC9" i="1"/>
  <c r="BC11" i="1"/>
  <c r="BC6" i="1"/>
  <c r="AY11" i="1"/>
  <c r="AY10" i="1"/>
  <c r="AW11" i="1"/>
  <c r="AW8" i="1"/>
  <c r="AW7" i="1"/>
  <c r="AW6" i="1"/>
  <c r="AU7" i="1"/>
  <c r="AU8" i="1"/>
  <c r="AU9" i="1"/>
  <c r="BB10" i="1"/>
  <c r="BB11" i="1"/>
  <c r="BF12" i="1"/>
  <c r="L11" i="1"/>
  <c r="L10" i="1"/>
  <c r="L9" i="1"/>
  <c r="L8" i="1"/>
  <c r="L7" i="1"/>
  <c r="L6" i="1"/>
  <c r="AK69" i="1"/>
  <c r="AK54" i="1"/>
  <c r="AK49" i="1"/>
  <c r="AK46" i="1"/>
  <c r="AK42" i="1"/>
  <c r="AK39" i="1"/>
  <c r="AK37" i="1"/>
  <c r="AK33" i="1"/>
  <c r="AK21" i="1"/>
  <c r="AK18" i="1"/>
  <c r="AK15" i="1"/>
  <c r="AK12" i="1"/>
  <c r="AZ18" i="1"/>
  <c r="AX18" i="1"/>
  <c r="BF15" i="1"/>
  <c r="AX15" i="1"/>
  <c r="AV15" i="1"/>
  <c r="AZ69" i="1"/>
  <c r="AX69" i="1"/>
  <c r="AV69" i="1"/>
  <c r="AX54" i="1"/>
  <c r="HT54" i="1"/>
  <c r="GZ54" i="1"/>
  <c r="GF54" i="1"/>
  <c r="FL54" i="1"/>
  <c r="ER54" i="1"/>
  <c r="DD54" i="1"/>
  <c r="CJ54" i="1"/>
  <c r="BP54" i="1"/>
  <c r="HT22" i="1"/>
  <c r="HT33" i="1"/>
  <c r="HT70" i="1"/>
  <c r="GZ33" i="1"/>
  <c r="GZ70" i="1"/>
  <c r="GF33" i="1"/>
  <c r="GF70" i="1"/>
  <c r="FL33" i="1"/>
  <c r="FL70" i="1"/>
  <c r="ER33" i="1"/>
  <c r="ER70" i="1"/>
  <c r="DD33" i="1"/>
  <c r="CJ33" i="1"/>
  <c r="BP33" i="1"/>
  <c r="HR37" i="1"/>
  <c r="HQ37" i="1"/>
  <c r="HP37" i="1"/>
  <c r="HO37" i="1"/>
  <c r="GX37" i="1"/>
  <c r="GW37" i="1"/>
  <c r="GV37" i="1"/>
  <c r="GU37" i="1"/>
  <c r="GD37" i="1"/>
  <c r="GC37" i="1"/>
  <c r="GB37" i="1"/>
  <c r="GA37" i="1"/>
  <c r="FJ37" i="1"/>
  <c r="FI37" i="1"/>
  <c r="FH37" i="1"/>
  <c r="FG37" i="1"/>
  <c r="EP37" i="1"/>
  <c r="EO37" i="1"/>
  <c r="EN37" i="1"/>
  <c r="EM37" i="1"/>
  <c r="DB37" i="1"/>
  <c r="DA37" i="1"/>
  <c r="CH37" i="1"/>
  <c r="CG37" i="1"/>
  <c r="CF37" i="1"/>
  <c r="BN37" i="1"/>
  <c r="BM37" i="1"/>
  <c r="AT37" i="1"/>
  <c r="HR33" i="1"/>
  <c r="HQ33" i="1"/>
  <c r="HP33" i="1"/>
  <c r="HO33" i="1"/>
  <c r="GX33" i="1"/>
  <c r="GW33" i="1"/>
  <c r="GV33" i="1"/>
  <c r="GU33" i="1"/>
  <c r="GD33" i="1"/>
  <c r="GC33" i="1"/>
  <c r="GB33" i="1"/>
  <c r="GA33" i="1"/>
  <c r="FJ33" i="1"/>
  <c r="FI33" i="1"/>
  <c r="FH33" i="1"/>
  <c r="FG33" i="1"/>
  <c r="EP33" i="1"/>
  <c r="EO33" i="1"/>
  <c r="EN33" i="1"/>
  <c r="EM33" i="1"/>
  <c r="DB33" i="1"/>
  <c r="DA33" i="1"/>
  <c r="CH33" i="1"/>
  <c r="CG33" i="1"/>
  <c r="BN33" i="1"/>
  <c r="BM33" i="1"/>
  <c r="HR12" i="1"/>
  <c r="HQ12" i="1"/>
  <c r="HP12" i="1"/>
  <c r="HO12" i="1"/>
  <c r="GX12" i="1"/>
  <c r="GW12" i="1"/>
  <c r="GV12" i="1"/>
  <c r="GU12" i="1"/>
  <c r="GD12" i="1"/>
  <c r="GC12" i="1"/>
  <c r="GB12" i="1"/>
  <c r="GA12" i="1"/>
  <c r="FJ12" i="1"/>
  <c r="FI12" i="1"/>
  <c r="FH12" i="1"/>
  <c r="FG12" i="1"/>
  <c r="EP12" i="1"/>
  <c r="EO12" i="1"/>
  <c r="EN12" i="1"/>
  <c r="EM12" i="1"/>
  <c r="DB12" i="1"/>
  <c r="DA12" i="1"/>
  <c r="CZ12" i="1"/>
  <c r="CH12" i="1"/>
  <c r="CG12" i="1"/>
  <c r="BN12" i="1"/>
  <c r="BM12" i="1"/>
  <c r="AS12" i="1"/>
  <c r="HR15" i="1"/>
  <c r="HQ15" i="1"/>
  <c r="HP15" i="1"/>
  <c r="HO15" i="1"/>
  <c r="GX15" i="1"/>
  <c r="GW15" i="1"/>
  <c r="GV15" i="1"/>
  <c r="GU15" i="1"/>
  <c r="GD15" i="1"/>
  <c r="GC15" i="1"/>
  <c r="GB15" i="1"/>
  <c r="GA15" i="1"/>
  <c r="FJ15" i="1"/>
  <c r="FI15" i="1"/>
  <c r="FH15" i="1"/>
  <c r="FG15" i="1"/>
  <c r="EP15" i="1"/>
  <c r="EO15" i="1"/>
  <c r="EN15" i="1"/>
  <c r="EM15" i="1"/>
  <c r="DB15" i="1"/>
  <c r="DA15" i="1"/>
  <c r="CZ15" i="1"/>
  <c r="CY15" i="1"/>
  <c r="CH15" i="1"/>
  <c r="CG15" i="1"/>
  <c r="BN15" i="1"/>
  <c r="BM15" i="1"/>
  <c r="AT15" i="1"/>
  <c r="HR18" i="1"/>
  <c r="HQ18" i="1"/>
  <c r="HP18" i="1"/>
  <c r="HO18" i="1"/>
  <c r="GX18" i="1"/>
  <c r="GW18" i="1"/>
  <c r="GV18" i="1"/>
  <c r="GU18" i="1"/>
  <c r="GD18" i="1"/>
  <c r="GC18" i="1"/>
  <c r="GB18" i="1"/>
  <c r="GA18" i="1"/>
  <c r="FJ18" i="1"/>
  <c r="FI18" i="1"/>
  <c r="FH18" i="1"/>
  <c r="FG18" i="1"/>
  <c r="EP18" i="1"/>
  <c r="EO18" i="1"/>
  <c r="EN18" i="1"/>
  <c r="EM18" i="1"/>
  <c r="DB18" i="1"/>
  <c r="DA18" i="1"/>
  <c r="CH18" i="1"/>
  <c r="CG18" i="1"/>
  <c r="BM18" i="1"/>
  <c r="AT18" i="1"/>
  <c r="HR21" i="1"/>
  <c r="HQ21" i="1"/>
  <c r="HP21" i="1"/>
  <c r="HO21" i="1"/>
  <c r="GX21" i="1"/>
  <c r="GW21" i="1"/>
  <c r="GV21" i="1"/>
  <c r="GU21" i="1"/>
  <c r="GD21" i="1"/>
  <c r="GC21" i="1"/>
  <c r="GB21" i="1"/>
  <c r="GA21" i="1"/>
  <c r="FJ21" i="1"/>
  <c r="FI21" i="1"/>
  <c r="FH21" i="1"/>
  <c r="FG21" i="1"/>
  <c r="EP21" i="1"/>
  <c r="EO21" i="1"/>
  <c r="EN21" i="1"/>
  <c r="EM21" i="1"/>
  <c r="DB21" i="1"/>
  <c r="DA21" i="1"/>
  <c r="CZ21" i="1"/>
  <c r="CY21" i="1"/>
  <c r="CH21" i="1"/>
  <c r="CH22" i="1"/>
  <c r="CG21" i="1"/>
  <c r="CG22" i="1"/>
  <c r="BN21" i="1"/>
  <c r="BM21" i="1"/>
  <c r="HR22" i="1"/>
  <c r="HQ22" i="1"/>
  <c r="HP22" i="1"/>
  <c r="HO22" i="1"/>
  <c r="GX22" i="1"/>
  <c r="GW22" i="1"/>
  <c r="GV22" i="1"/>
  <c r="GU22" i="1"/>
  <c r="GD22" i="1"/>
  <c r="GC22" i="1"/>
  <c r="GB22" i="1"/>
  <c r="GA22" i="1"/>
  <c r="FJ22" i="1"/>
  <c r="FI22" i="1"/>
  <c r="FH22" i="1"/>
  <c r="FG22" i="1"/>
  <c r="EP22" i="1"/>
  <c r="EO22" i="1"/>
  <c r="EN22" i="1"/>
  <c r="EM22" i="1"/>
  <c r="DB22" i="1"/>
  <c r="DA22" i="1"/>
  <c r="BM22" i="1"/>
  <c r="HR54" i="1"/>
  <c r="HQ54" i="1"/>
  <c r="HP54" i="1"/>
  <c r="HO54" i="1"/>
  <c r="GX54" i="1"/>
  <c r="GW54" i="1"/>
  <c r="GV54" i="1"/>
  <c r="GU54" i="1"/>
  <c r="GD54" i="1"/>
  <c r="GC54" i="1"/>
  <c r="GB54" i="1"/>
  <c r="GA54" i="1"/>
  <c r="FJ54" i="1"/>
  <c r="FI54" i="1"/>
  <c r="FH54" i="1"/>
  <c r="FG54" i="1"/>
  <c r="EP54" i="1"/>
  <c r="EO54" i="1"/>
  <c r="EN54" i="1"/>
  <c r="EM54" i="1"/>
  <c r="DB54" i="1"/>
  <c r="DA54" i="1"/>
  <c r="CZ54" i="1"/>
  <c r="CH54" i="1"/>
  <c r="CG54" i="1"/>
  <c r="CF54" i="1"/>
  <c r="CE54" i="1"/>
  <c r="BN54" i="1"/>
  <c r="BM54" i="1"/>
  <c r="BL54" i="1"/>
  <c r="AS54" i="1"/>
  <c r="HR69" i="1"/>
  <c r="HQ69" i="1"/>
  <c r="HP69" i="1"/>
  <c r="HO69" i="1"/>
  <c r="GX69" i="1"/>
  <c r="GW69" i="1"/>
  <c r="GV69" i="1"/>
  <c r="GU69" i="1"/>
  <c r="GD69" i="1"/>
  <c r="GC69" i="1"/>
  <c r="GB69" i="1"/>
  <c r="GA69" i="1"/>
  <c r="FJ69" i="1"/>
  <c r="FI69" i="1"/>
  <c r="FH69" i="1"/>
  <c r="FG69" i="1"/>
  <c r="EP69" i="1"/>
  <c r="EO69" i="1"/>
  <c r="EN69" i="1"/>
  <c r="EM69" i="1"/>
  <c r="DB69" i="1"/>
  <c r="DA69" i="1"/>
  <c r="CH69" i="1"/>
  <c r="CG69" i="1"/>
  <c r="BN69" i="1"/>
  <c r="BM69" i="1"/>
  <c r="AT69" i="1"/>
  <c r="AS69" i="1"/>
  <c r="IE72" i="1"/>
  <c r="IC69" i="1"/>
  <c r="IC54" i="1"/>
  <c r="IC49" i="1"/>
  <c r="IC46" i="1"/>
  <c r="IC42" i="1"/>
  <c r="IC39" i="1"/>
  <c r="IC37" i="1"/>
  <c r="IC33" i="1"/>
  <c r="IC21" i="1"/>
  <c r="IC18" i="1"/>
  <c r="IC15" i="1"/>
  <c r="IC12" i="1"/>
  <c r="IF9" i="1"/>
  <c r="IF8" i="1"/>
  <c r="IF7" i="1"/>
  <c r="IF6" i="1"/>
  <c r="HH69" i="1"/>
  <c r="HH54" i="1"/>
  <c r="HH49" i="1"/>
  <c r="HH46" i="1"/>
  <c r="HH42" i="1"/>
  <c r="HH39" i="1"/>
  <c r="HH37" i="1"/>
  <c r="HH33" i="1"/>
  <c r="HH21" i="1"/>
  <c r="HH18" i="1"/>
  <c r="HH15" i="1"/>
  <c r="HH12" i="1"/>
  <c r="GN69" i="1"/>
  <c r="GN54" i="1"/>
  <c r="GN49" i="1"/>
  <c r="GN46" i="1"/>
  <c r="GN42" i="1"/>
  <c r="GN39" i="1"/>
  <c r="GN37" i="1"/>
  <c r="GN21" i="1"/>
  <c r="GN18" i="1"/>
  <c r="GN15" i="1"/>
  <c r="GN12" i="1"/>
  <c r="FT54" i="1"/>
  <c r="FT49" i="1"/>
  <c r="FT46" i="1"/>
  <c r="FT42" i="1"/>
  <c r="FT39" i="1"/>
  <c r="FT37" i="1"/>
  <c r="FT33" i="1"/>
  <c r="FT21" i="1"/>
  <c r="FT15" i="1"/>
  <c r="FT12" i="1"/>
  <c r="EZ69" i="1"/>
  <c r="EZ54" i="1"/>
  <c r="EZ42" i="1"/>
  <c r="EZ39" i="1"/>
  <c r="EZ37" i="1"/>
  <c r="EZ33" i="1"/>
  <c r="EZ21" i="1"/>
  <c r="EZ18" i="1"/>
  <c r="EZ15" i="1"/>
  <c r="EZ12" i="1"/>
  <c r="EF69" i="1"/>
  <c r="EF54" i="1"/>
  <c r="EF49" i="1"/>
  <c r="EF46" i="1"/>
  <c r="EF42" i="1"/>
  <c r="EF39" i="1"/>
  <c r="EF37" i="1"/>
  <c r="EF33" i="1"/>
  <c r="EF21" i="1"/>
  <c r="EF18" i="1"/>
  <c r="EF15" i="1"/>
  <c r="EF12" i="1"/>
  <c r="DL69" i="1"/>
  <c r="DL54" i="1"/>
  <c r="DL49" i="1"/>
  <c r="DL46" i="1"/>
  <c r="DL42" i="1"/>
  <c r="DL39" i="1"/>
  <c r="DL37" i="1"/>
  <c r="DL33" i="1"/>
  <c r="DL21" i="1"/>
  <c r="DL18" i="1"/>
  <c r="DL15" i="1"/>
  <c r="DL12" i="1"/>
  <c r="CR69" i="1"/>
  <c r="CR54" i="1"/>
  <c r="CR49" i="1"/>
  <c r="CR46" i="1"/>
  <c r="CR42" i="1"/>
  <c r="CR39" i="1"/>
  <c r="CR37" i="1"/>
  <c r="CR33" i="1"/>
  <c r="CR21" i="1"/>
  <c r="CR18" i="1"/>
  <c r="CR15" i="1"/>
  <c r="CR12" i="1"/>
  <c r="BX69" i="1"/>
  <c r="BX54" i="1"/>
  <c r="BX49" i="1"/>
  <c r="BX46" i="1"/>
  <c r="BX42" i="1"/>
  <c r="BX39" i="1"/>
  <c r="BX37" i="1"/>
  <c r="BX33" i="1"/>
  <c r="BX21" i="1"/>
  <c r="BX18" i="1"/>
  <c r="BX15" i="1"/>
  <c r="BX12" i="1"/>
  <c r="BD69" i="1"/>
  <c r="BD54" i="1"/>
  <c r="BD49" i="1"/>
  <c r="BD46" i="1"/>
  <c r="BD42" i="1"/>
  <c r="BD39" i="1"/>
  <c r="BD37" i="1"/>
  <c r="BD33" i="1"/>
  <c r="BD21" i="1"/>
  <c r="BD18" i="1"/>
  <c r="BD15" i="1"/>
  <c r="BD12" i="1"/>
  <c r="AA14" i="1"/>
  <c r="N68" i="1"/>
  <c r="N65" i="1"/>
  <c r="N66" i="1"/>
  <c r="N67" i="1"/>
  <c r="N64" i="1"/>
  <c r="N63" i="1"/>
  <c r="N62" i="1"/>
  <c r="N61" i="1"/>
  <c r="N60" i="1"/>
  <c r="N59" i="1"/>
  <c r="N58" i="1"/>
  <c r="N57" i="1"/>
  <c r="N56" i="1"/>
  <c r="N55" i="1"/>
  <c r="N38" i="1"/>
  <c r="N41" i="1"/>
  <c r="N40" i="1"/>
  <c r="N48" i="1"/>
  <c r="N47" i="1"/>
  <c r="N45" i="1"/>
  <c r="N44" i="1"/>
  <c r="N43" i="1"/>
  <c r="N36" i="1"/>
  <c r="N35" i="1"/>
  <c r="N34" i="1"/>
  <c r="N31" i="1"/>
  <c r="N32" i="1"/>
  <c r="N29" i="1"/>
  <c r="N30" i="1"/>
  <c r="N27" i="1"/>
  <c r="N28" i="1"/>
  <c r="N25" i="1"/>
  <c r="N26" i="1"/>
  <c r="N24" i="1"/>
  <c r="N23" i="1"/>
  <c r="N17" i="1"/>
  <c r="N16" i="1"/>
  <c r="N14" i="1"/>
  <c r="N13" i="1"/>
  <c r="N9" i="1"/>
  <c r="N10" i="1"/>
  <c r="AH66" i="1"/>
  <c r="AH60" i="1"/>
  <c r="AH57" i="1"/>
  <c r="AH56" i="1"/>
  <c r="AH68" i="1"/>
  <c r="AH67" i="1"/>
  <c r="AH65" i="1"/>
  <c r="AH64" i="1"/>
  <c r="AH63" i="1"/>
  <c r="AH62" i="1"/>
  <c r="AH61" i="1"/>
  <c r="AH59" i="1"/>
  <c r="AH58" i="1"/>
  <c r="AH55" i="1"/>
  <c r="AL69" i="1"/>
  <c r="AE59" i="1"/>
  <c r="AE60" i="1"/>
  <c r="AE61" i="1"/>
  <c r="AE62" i="1"/>
  <c r="AE63" i="1"/>
  <c r="AE64" i="1"/>
  <c r="AE65" i="1"/>
  <c r="AE66" i="1"/>
  <c r="AE67" i="1"/>
  <c r="AE68" i="1"/>
  <c r="AC59" i="1"/>
  <c r="AC60" i="1"/>
  <c r="AC61" i="1"/>
  <c r="AC62" i="1"/>
  <c r="AC63" i="1"/>
  <c r="AC64" i="1"/>
  <c r="AC65" i="1"/>
  <c r="AC66" i="1"/>
  <c r="AC67" i="1"/>
  <c r="AC68" i="1"/>
  <c r="AA68" i="1"/>
  <c r="AA59" i="1"/>
  <c r="AA60" i="1"/>
  <c r="AA61" i="1"/>
  <c r="AA62" i="1"/>
  <c r="AA63" i="1"/>
  <c r="AA64" i="1"/>
  <c r="AA65" i="1"/>
  <c r="AA66" i="1"/>
  <c r="AA67" i="1"/>
  <c r="AE58" i="1"/>
  <c r="AE57" i="1"/>
  <c r="AE56" i="1"/>
  <c r="AE55" i="1"/>
  <c r="AE69" i="1"/>
  <c r="AC58" i="1"/>
  <c r="AC57" i="1"/>
  <c r="AC56" i="1"/>
  <c r="AC55" i="1"/>
  <c r="AC69" i="1"/>
  <c r="AA58" i="1"/>
  <c r="AA57" i="1"/>
  <c r="AA56" i="1"/>
  <c r="AA55" i="1"/>
  <c r="AF69" i="1"/>
  <c r="AD69" i="1"/>
  <c r="AB69" i="1"/>
  <c r="X69" i="1"/>
  <c r="Y69" i="1"/>
  <c r="Z69" i="1"/>
  <c r="W69" i="1"/>
  <c r="AH48" i="1"/>
  <c r="AH47" i="1"/>
  <c r="AH45" i="1"/>
  <c r="AH44" i="1"/>
  <c r="AH43" i="1"/>
  <c r="AH41" i="1"/>
  <c r="AH40" i="1"/>
  <c r="AH38" i="1"/>
  <c r="AE53" i="1"/>
  <c r="AC53" i="1"/>
  <c r="AE52" i="1"/>
  <c r="AE50" i="1"/>
  <c r="AC52" i="1"/>
  <c r="AC51" i="1"/>
  <c r="AC50" i="1"/>
  <c r="AL54" i="1"/>
  <c r="AF54" i="1"/>
  <c r="AB54" i="1"/>
  <c r="AD51" i="1"/>
  <c r="AG57" i="1"/>
  <c r="AI57" i="1"/>
  <c r="AG58" i="1"/>
  <c r="AI58" i="1"/>
  <c r="AG59" i="1"/>
  <c r="AI59" i="1"/>
  <c r="AG60" i="1"/>
  <c r="AI60" i="1"/>
  <c r="AG61" i="1"/>
  <c r="AI61" i="1"/>
  <c r="AG62" i="1"/>
  <c r="AI62" i="1"/>
  <c r="AG63" i="1"/>
  <c r="AI63" i="1"/>
  <c r="AG64" i="1"/>
  <c r="AI64" i="1"/>
  <c r="AG65" i="1"/>
  <c r="AI65" i="1"/>
  <c r="AG66" i="1"/>
  <c r="AI66" i="1"/>
  <c r="AG67" i="1"/>
  <c r="AI67" i="1"/>
  <c r="AG68" i="1"/>
  <c r="AI68" i="1"/>
  <c r="AE48" i="1"/>
  <c r="AE47" i="1"/>
  <c r="AE49" i="1"/>
  <c r="AC48" i="1"/>
  <c r="AC47" i="1"/>
  <c r="AC49" i="1"/>
  <c r="AA48" i="1"/>
  <c r="AA47" i="1"/>
  <c r="AA49" i="1"/>
  <c r="AL49" i="1"/>
  <c r="AL39" i="1"/>
  <c r="AL42" i="1"/>
  <c r="AL46" i="1"/>
  <c r="AA41" i="1"/>
  <c r="AA40" i="1"/>
  <c r="AA42" i="1"/>
  <c r="AA38" i="1"/>
  <c r="AA39" i="1"/>
  <c r="AC41" i="1"/>
  <c r="AC40" i="1"/>
  <c r="AC42" i="1"/>
  <c r="AC38" i="1"/>
  <c r="AC39" i="1"/>
  <c r="AE41" i="1"/>
  <c r="AE40" i="1"/>
  <c r="AE42" i="1"/>
  <c r="AE38" i="1"/>
  <c r="AE39" i="1"/>
  <c r="AI38" i="1"/>
  <c r="AI39" i="1"/>
  <c r="AH39" i="1"/>
  <c r="AG38" i="1"/>
  <c r="AG39" i="1"/>
  <c r="AI56" i="1"/>
  <c r="AG56" i="1"/>
  <c r="AI55" i="1"/>
  <c r="AI69" i="1"/>
  <c r="AG55" i="1"/>
  <c r="AG69" i="1"/>
  <c r="AI53" i="1"/>
  <c r="AI52" i="1"/>
  <c r="AI51" i="1"/>
  <c r="AI50" i="1"/>
  <c r="AI48" i="1"/>
  <c r="AG48" i="1"/>
  <c r="AI47" i="1"/>
  <c r="AI49" i="1"/>
  <c r="AH49" i="1"/>
  <c r="AG47" i="1"/>
  <c r="AG49" i="1"/>
  <c r="AI41" i="1"/>
  <c r="AG41" i="1"/>
  <c r="AI40" i="1"/>
  <c r="AI42" i="1"/>
  <c r="AH42" i="1"/>
  <c r="AG40" i="1"/>
  <c r="AG42" i="1"/>
  <c r="AI45" i="1"/>
  <c r="AG45" i="1"/>
  <c r="AI44" i="1"/>
  <c r="AG44" i="1"/>
  <c r="AI43" i="1"/>
  <c r="AI46" i="1"/>
  <c r="AH46" i="1"/>
  <c r="AG43" i="1"/>
  <c r="AG46" i="1"/>
  <c r="AE45" i="1"/>
  <c r="AE44" i="1"/>
  <c r="AE43" i="1"/>
  <c r="AE46" i="1"/>
  <c r="AC45" i="1"/>
  <c r="AC44" i="1"/>
  <c r="AC43" i="1"/>
  <c r="AC46" i="1"/>
  <c r="AA45" i="1"/>
  <c r="AM45" i="1" s="1"/>
  <c r="AA44" i="1"/>
  <c r="AM44" i="1" s="1"/>
  <c r="AA43" i="1"/>
  <c r="AM43" i="1" s="1"/>
  <c r="AA46" i="1"/>
  <c r="AM46" i="1" s="1"/>
  <c r="AF42" i="1"/>
  <c r="AD42" i="1"/>
  <c r="AB42" i="1"/>
  <c r="Z42" i="1"/>
  <c r="Y42" i="1"/>
  <c r="X42" i="1"/>
  <c r="W42" i="1"/>
  <c r="AF39" i="1"/>
  <c r="AD39" i="1"/>
  <c r="AB39" i="1"/>
  <c r="Z39" i="1"/>
  <c r="Y39" i="1"/>
  <c r="X39" i="1"/>
  <c r="W39" i="1"/>
  <c r="AF46" i="1"/>
  <c r="AD46" i="1"/>
  <c r="AB46" i="1"/>
  <c r="Z46" i="1"/>
  <c r="Y46" i="1"/>
  <c r="X46" i="1"/>
  <c r="W46" i="1"/>
  <c r="AF49" i="1"/>
  <c r="AD49" i="1"/>
  <c r="AB49" i="1"/>
  <c r="X49" i="1"/>
  <c r="Y49" i="1"/>
  <c r="Z49" i="1"/>
  <c r="W49" i="1"/>
  <c r="AH36" i="1"/>
  <c r="AH35" i="1"/>
  <c r="AH34" i="1"/>
  <c r="AH32" i="1"/>
  <c r="AH31" i="1"/>
  <c r="AH30" i="1"/>
  <c r="AH29" i="1"/>
  <c r="AH28" i="1"/>
  <c r="AH27" i="1"/>
  <c r="AH26" i="1"/>
  <c r="AH25" i="1"/>
  <c r="AH24" i="1"/>
  <c r="AH23" i="1"/>
  <c r="AH20" i="1"/>
  <c r="AI36" i="1"/>
  <c r="AG36" i="1"/>
  <c r="AI35" i="1"/>
  <c r="AG35" i="1"/>
  <c r="AI34" i="1"/>
  <c r="AI37" i="1"/>
  <c r="AH37" i="1"/>
  <c r="AG34" i="1"/>
  <c r="AG37" i="1"/>
  <c r="AE36" i="1"/>
  <c r="AE35" i="1"/>
  <c r="AE34" i="1"/>
  <c r="AE37" i="1"/>
  <c r="AC36" i="1"/>
  <c r="AC35" i="1"/>
  <c r="AC34" i="1"/>
  <c r="AC37" i="1"/>
  <c r="AA36" i="1"/>
  <c r="AM36" i="1" s="1"/>
  <c r="AA35" i="1"/>
  <c r="AM35" i="1" s="1"/>
  <c r="AA34" i="1"/>
  <c r="AM34" i="1" s="1"/>
  <c r="AA37" i="1"/>
  <c r="AM37" i="1" s="1"/>
  <c r="AL37" i="1"/>
  <c r="AF37" i="1"/>
  <c r="AD37" i="1"/>
  <c r="AB37" i="1"/>
  <c r="AL33" i="1"/>
  <c r="AG29" i="1"/>
  <c r="AI29" i="1"/>
  <c r="AG30" i="1"/>
  <c r="AI30" i="1"/>
  <c r="AG31" i="1"/>
  <c r="AI31" i="1"/>
  <c r="AG32" i="1"/>
  <c r="AI32" i="1"/>
  <c r="AI28" i="1"/>
  <c r="AG28" i="1"/>
  <c r="AI27" i="1"/>
  <c r="AG27" i="1"/>
  <c r="AI26" i="1"/>
  <c r="AG26" i="1"/>
  <c r="AI25" i="1"/>
  <c r="AG25" i="1"/>
  <c r="AI24" i="1"/>
  <c r="AG24" i="1"/>
  <c r="AI23" i="1"/>
  <c r="AI33" i="1"/>
  <c r="AH33" i="1"/>
  <c r="AG23" i="1"/>
  <c r="AG33" i="1"/>
  <c r="AE29" i="1"/>
  <c r="AE30" i="1"/>
  <c r="AE31" i="1"/>
  <c r="AE32" i="1"/>
  <c r="AE28" i="1"/>
  <c r="AE27" i="1"/>
  <c r="AE26" i="1"/>
  <c r="AE25" i="1"/>
  <c r="AE24" i="1"/>
  <c r="AE23" i="1"/>
  <c r="AE33" i="1"/>
  <c r="AC29" i="1"/>
  <c r="AC30" i="1"/>
  <c r="AC31" i="1"/>
  <c r="AC32" i="1"/>
  <c r="AC28" i="1"/>
  <c r="AC27" i="1"/>
  <c r="AC26" i="1"/>
  <c r="AC25" i="1"/>
  <c r="AC24" i="1"/>
  <c r="AC23" i="1"/>
  <c r="AC33" i="1"/>
  <c r="AA29" i="1"/>
  <c r="AM29" i="1" s="1"/>
  <c r="AA30" i="1"/>
  <c r="AM30" i="1" s="1"/>
  <c r="AA31" i="1"/>
  <c r="AM31" i="1" s="1"/>
  <c r="AA32" i="1"/>
  <c r="AM32" i="1" s="1"/>
  <c r="AA28" i="1"/>
  <c r="AM28" i="1" s="1"/>
  <c r="AA27" i="1"/>
  <c r="AM27" i="1" s="1"/>
  <c r="AA26" i="1"/>
  <c r="AM26" i="1" s="1"/>
  <c r="AA25" i="1"/>
  <c r="AM25" i="1" s="1"/>
  <c r="AA24" i="1"/>
  <c r="AM24" i="1" s="1"/>
  <c r="AA23" i="1"/>
  <c r="AM23" i="1" s="1"/>
  <c r="AA33" i="1"/>
  <c r="AM33" i="1" s="1"/>
  <c r="AI20" i="1"/>
  <c r="AG20" i="1"/>
  <c r="AI19" i="1"/>
  <c r="AI21" i="1"/>
  <c r="AG19" i="1"/>
  <c r="AG21" i="1"/>
  <c r="AE20" i="1"/>
  <c r="AE19" i="1"/>
  <c r="AE21" i="1"/>
  <c r="AC20" i="1"/>
  <c r="AC19" i="1"/>
  <c r="AC21" i="1"/>
  <c r="AA20" i="1"/>
  <c r="AM20" i="1" s="1"/>
  <c r="AA19" i="1"/>
  <c r="AM19" i="1" s="1"/>
  <c r="AA21" i="1"/>
  <c r="AM21" i="1" s="1"/>
  <c r="AL21" i="1"/>
  <c r="AE17" i="1"/>
  <c r="AE16" i="1"/>
  <c r="AE18" i="1"/>
  <c r="AC17" i="1"/>
  <c r="AC16" i="1"/>
  <c r="AC18" i="1"/>
  <c r="AA17" i="1"/>
  <c r="AA16" i="1"/>
  <c r="AA18" i="1"/>
  <c r="AI17" i="1"/>
  <c r="AI16" i="1"/>
  <c r="AI18" i="1"/>
  <c r="AH17" i="1"/>
  <c r="AL18" i="1"/>
  <c r="AL15" i="1"/>
  <c r="AI14" i="1"/>
  <c r="AI13" i="1"/>
  <c r="AE14" i="1"/>
  <c r="AE13" i="1"/>
  <c r="AC14" i="1"/>
  <c r="AC13" i="1"/>
  <c r="AA13" i="1"/>
  <c r="AH14" i="1"/>
  <c r="AH13" i="1"/>
  <c r="AL12" i="1"/>
  <c r="AH10" i="1"/>
  <c r="AH11" i="1"/>
  <c r="AH8" i="1"/>
  <c r="AH9" i="1"/>
  <c r="AH7" i="1"/>
  <c r="AH6" i="1"/>
  <c r="AI7" i="1"/>
  <c r="AI8" i="1"/>
  <c r="AI9" i="1"/>
  <c r="AI10" i="1"/>
  <c r="AI11" i="1"/>
  <c r="AI6" i="1"/>
  <c r="AI12" i="1"/>
  <c r="AG7" i="1"/>
  <c r="AG8" i="1"/>
  <c r="AG9" i="1"/>
  <c r="AG10" i="1"/>
  <c r="AG11" i="1"/>
  <c r="AG6" i="1"/>
  <c r="AH12" i="1"/>
  <c r="AE11" i="1"/>
  <c r="AE10" i="1"/>
  <c r="AE9" i="1"/>
  <c r="AE8" i="1"/>
  <c r="AE7" i="1"/>
  <c r="AE6" i="1"/>
  <c r="AE12" i="1"/>
  <c r="AC11" i="1"/>
  <c r="AC10" i="1"/>
  <c r="AC9" i="1"/>
  <c r="AC8" i="1"/>
  <c r="AC7" i="1"/>
  <c r="AC6" i="1"/>
  <c r="AC12" i="1"/>
  <c r="AA7" i="1"/>
  <c r="AA8" i="1"/>
  <c r="AA9" i="1"/>
  <c r="AA10" i="1"/>
  <c r="AA11" i="1"/>
  <c r="AA6" i="1"/>
  <c r="Z12" i="1"/>
  <c r="AF33" i="1"/>
  <c r="AD33" i="1"/>
  <c r="AB33" i="1"/>
  <c r="X33" i="1"/>
  <c r="Y33" i="1"/>
  <c r="Z33" i="1"/>
  <c r="W33" i="1"/>
  <c r="R69" i="1"/>
  <c r="R54" i="1"/>
  <c r="R49" i="1"/>
  <c r="R46" i="1"/>
  <c r="R42" i="1"/>
  <c r="R39" i="1"/>
  <c r="R37" i="1"/>
  <c r="R33" i="1"/>
  <c r="R21" i="1"/>
  <c r="R18" i="1"/>
  <c r="R15" i="1"/>
  <c r="R12" i="1"/>
  <c r="AM11" i="1"/>
  <c r="AM10" i="1"/>
  <c r="AM9" i="1"/>
  <c r="AM8" i="1"/>
  <c r="AM7" i="1"/>
  <c r="AM6" i="1"/>
  <c r="AF21" i="1"/>
  <c r="AD21" i="1"/>
  <c r="AB21" i="1"/>
  <c r="AF18" i="1"/>
  <c r="AD18" i="1"/>
  <c r="AB18" i="1"/>
  <c r="AF15" i="1"/>
  <c r="AD15" i="1"/>
  <c r="AB15" i="1"/>
  <c r="AF12" i="1"/>
  <c r="AF22" i="1"/>
  <c r="AB12" i="1"/>
  <c r="AB22" i="1"/>
  <c r="AD12" i="1"/>
  <c r="AD22" i="1"/>
  <c r="Z21" i="1"/>
  <c r="Y21" i="1"/>
  <c r="X21" i="1"/>
  <c r="W21" i="1"/>
  <c r="Z18" i="1"/>
  <c r="Y18" i="1"/>
  <c r="X18" i="1"/>
  <c r="W18" i="1"/>
  <c r="Z15" i="1"/>
  <c r="Y15" i="1"/>
  <c r="X15" i="1"/>
  <c r="W15" i="1"/>
  <c r="Z22" i="1"/>
  <c r="Y12" i="1"/>
  <c r="X12" i="1"/>
  <c r="W12" i="1"/>
  <c r="AJ69" i="1"/>
  <c r="AJ54" i="1"/>
  <c r="AJ49" i="1"/>
  <c r="AJ46" i="1"/>
  <c r="AJ42" i="1"/>
  <c r="AJ39" i="1"/>
  <c r="AJ37" i="1"/>
  <c r="AJ33" i="1"/>
  <c r="AJ21" i="1"/>
  <c r="AJ18" i="1"/>
  <c r="AJ15" i="1"/>
  <c r="AJ12" i="1"/>
  <c r="G38" i="1"/>
  <c r="G20" i="1"/>
  <c r="G19" i="1"/>
  <c r="O48" i="1"/>
  <c r="O47" i="1"/>
  <c r="O41" i="1"/>
  <c r="O40" i="1"/>
  <c r="O38" i="1"/>
  <c r="O59" i="1"/>
  <c r="O60" i="1"/>
  <c r="O61" i="1"/>
  <c r="O62" i="1"/>
  <c r="O63" i="1"/>
  <c r="O64" i="1"/>
  <c r="O65" i="1"/>
  <c r="O66" i="1"/>
  <c r="O67" i="1"/>
  <c r="O68" i="1"/>
  <c r="O58" i="1"/>
  <c r="O57" i="1"/>
  <c r="O56" i="1"/>
  <c r="O55" i="1"/>
  <c r="O53" i="1"/>
  <c r="O52" i="1"/>
  <c r="O51" i="1"/>
  <c r="O50" i="1"/>
  <c r="O45" i="1"/>
  <c r="O44" i="1"/>
  <c r="O43" i="1"/>
  <c r="O36" i="1"/>
  <c r="O35" i="1"/>
  <c r="O34" i="1"/>
  <c r="O29" i="1"/>
  <c r="O30" i="1"/>
  <c r="O31" i="1"/>
  <c r="O32" i="1"/>
  <c r="O28" i="1"/>
  <c r="O27" i="1"/>
  <c r="O26" i="1"/>
  <c r="O25" i="1"/>
  <c r="O24" i="1"/>
  <c r="O23" i="1"/>
  <c r="O20" i="1"/>
  <c r="O19" i="1"/>
  <c r="O17" i="1"/>
  <c r="O16" i="1"/>
  <c r="O14" i="1"/>
  <c r="O13" i="1"/>
  <c r="O7" i="1"/>
  <c r="O9" i="1"/>
  <c r="O11" i="1"/>
  <c r="O6" i="1"/>
  <c r="I38" i="1"/>
  <c r="K38" i="1"/>
  <c r="I53" i="1"/>
  <c r="I52" i="1"/>
  <c r="I51" i="1"/>
  <c r="I50" i="1"/>
  <c r="G51" i="1"/>
  <c r="K53" i="1"/>
  <c r="K52" i="1"/>
  <c r="J51" i="1"/>
  <c r="J50" i="1"/>
  <c r="K50" i="1"/>
  <c r="M59" i="1"/>
  <c r="M60" i="1"/>
  <c r="M61" i="1"/>
  <c r="M62" i="1"/>
  <c r="M63" i="1"/>
  <c r="M64" i="1"/>
  <c r="M65" i="1"/>
  <c r="M66" i="1"/>
  <c r="M67" i="1"/>
  <c r="M68" i="1"/>
  <c r="M58" i="1"/>
  <c r="M57" i="1"/>
  <c r="M56" i="1"/>
  <c r="M55" i="1"/>
  <c r="M48" i="1"/>
  <c r="M44" i="1"/>
  <c r="M45" i="1"/>
  <c r="M41" i="1"/>
  <c r="M47" i="1"/>
  <c r="M43" i="1"/>
  <c r="M40" i="1"/>
  <c r="M38" i="1"/>
  <c r="M36" i="1"/>
  <c r="M35" i="1"/>
  <c r="M34" i="1"/>
  <c r="M25" i="1"/>
  <c r="M26" i="1"/>
  <c r="M27" i="1"/>
  <c r="M28" i="1"/>
  <c r="M29" i="1"/>
  <c r="M30" i="1"/>
  <c r="M31" i="1"/>
  <c r="M32" i="1"/>
  <c r="M24" i="1"/>
  <c r="M23" i="1"/>
  <c r="M20" i="1"/>
  <c r="M19" i="1"/>
  <c r="M17" i="1"/>
  <c r="M16" i="1"/>
  <c r="M14" i="1"/>
  <c r="M13" i="1"/>
  <c r="M8" i="1"/>
  <c r="M10" i="1"/>
  <c r="M11" i="1"/>
  <c r="M6" i="1"/>
  <c r="Q54" i="1"/>
  <c r="K48" i="1"/>
  <c r="K47" i="1"/>
  <c r="I48" i="1"/>
  <c r="I47" i="1"/>
  <c r="G48" i="1"/>
  <c r="S48" i="1" s="1"/>
  <c r="G47" i="1"/>
  <c r="S47" i="1" s="1"/>
  <c r="Q49" i="1"/>
  <c r="O4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Q69" i="1"/>
  <c r="G65" i="1"/>
  <c r="S65" i="1" s="1"/>
  <c r="G66" i="1"/>
  <c r="S66" i="1" s="1"/>
  <c r="G67" i="1"/>
  <c r="S67" i="1" s="1"/>
  <c r="G68" i="1"/>
  <c r="S68" i="1" s="1"/>
  <c r="G64" i="1"/>
  <c r="S64" i="1" s="1"/>
  <c r="G63" i="1"/>
  <c r="S63" i="1" s="1"/>
  <c r="G62" i="1"/>
  <c r="S62" i="1" s="1"/>
  <c r="G61" i="1"/>
  <c r="S61" i="1" s="1"/>
  <c r="G60" i="1"/>
  <c r="S60" i="1" s="1"/>
  <c r="G59" i="1"/>
  <c r="S59" i="1" s="1"/>
  <c r="G58" i="1"/>
  <c r="S58" i="1" s="1"/>
  <c r="G57" i="1"/>
  <c r="S57" i="1" s="1"/>
  <c r="G56" i="1"/>
  <c r="S56" i="1" s="1"/>
  <c r="G55" i="1"/>
  <c r="S55" i="1" s="1"/>
  <c r="G69" i="1"/>
  <c r="K45" i="1"/>
  <c r="K44" i="1"/>
  <c r="K43" i="1"/>
  <c r="I45" i="1"/>
  <c r="I44" i="1"/>
  <c r="I43" i="1"/>
  <c r="G45" i="1"/>
  <c r="S45" i="1" s="1"/>
  <c r="G44" i="1"/>
  <c r="S44" i="1" s="1"/>
  <c r="G43" i="1"/>
  <c r="S43" i="1" s="1"/>
  <c r="Q46" i="1"/>
  <c r="K41" i="1"/>
  <c r="K40" i="1"/>
  <c r="I41" i="1"/>
  <c r="I40" i="1"/>
  <c r="G41" i="1"/>
  <c r="S41" i="1" s="1"/>
  <c r="G40" i="1"/>
  <c r="S40" i="1" s="1"/>
  <c r="Q39" i="1"/>
  <c r="Q42" i="1"/>
  <c r="G36" i="1"/>
  <c r="G35" i="1"/>
  <c r="G34" i="1"/>
  <c r="Q37" i="1"/>
  <c r="K36" i="1"/>
  <c r="K35" i="1"/>
  <c r="K34" i="1"/>
  <c r="K37" i="1"/>
  <c r="I36" i="1"/>
  <c r="I35" i="1"/>
  <c r="I34" i="1"/>
  <c r="I37" i="1"/>
  <c r="K29" i="1"/>
  <c r="K30" i="1"/>
  <c r="K31" i="1"/>
  <c r="K32" i="1"/>
  <c r="K28" i="1"/>
  <c r="K27" i="1"/>
  <c r="K26" i="1"/>
  <c r="K25" i="1"/>
  <c r="K24" i="1"/>
  <c r="K23" i="1"/>
  <c r="I29" i="1"/>
  <c r="I30" i="1"/>
  <c r="I31" i="1"/>
  <c r="I32" i="1"/>
  <c r="I28" i="1"/>
  <c r="I27" i="1"/>
  <c r="I26" i="1"/>
  <c r="I25" i="1"/>
  <c r="I24" i="1"/>
  <c r="I23" i="1"/>
  <c r="G29" i="1"/>
  <c r="G30" i="1"/>
  <c r="G31" i="1"/>
  <c r="G32" i="1"/>
  <c r="G28" i="1"/>
  <c r="G27" i="1"/>
  <c r="G26" i="1"/>
  <c r="G25" i="1"/>
  <c r="G24" i="1"/>
  <c r="G23" i="1"/>
  <c r="Q33" i="1"/>
  <c r="Q21" i="1"/>
  <c r="O21" i="1"/>
  <c r="K20" i="1"/>
  <c r="K19" i="1"/>
  <c r="K21" i="1"/>
  <c r="I20" i="1"/>
  <c r="I19" i="1"/>
  <c r="I21" i="1"/>
  <c r="K14" i="1"/>
  <c r="K13" i="1"/>
  <c r="I14" i="1"/>
  <c r="I13" i="1"/>
  <c r="G14" i="1"/>
  <c r="S14" i="1" s="1"/>
  <c r="G13" i="1"/>
  <c r="S13" i="1" s="1"/>
  <c r="K11" i="1"/>
  <c r="K10" i="1"/>
  <c r="K9" i="1"/>
  <c r="K8" i="1"/>
  <c r="K7" i="1"/>
  <c r="K6" i="1"/>
  <c r="I11" i="1"/>
  <c r="I10" i="1"/>
  <c r="I9" i="1"/>
  <c r="I8" i="1"/>
  <c r="I7" i="1"/>
  <c r="I6" i="1"/>
  <c r="G7" i="1"/>
  <c r="G8" i="1"/>
  <c r="G9" i="1"/>
  <c r="G10" i="1"/>
  <c r="G11" i="1"/>
  <c r="G6" i="1"/>
  <c r="Q12" i="1"/>
  <c r="K17" i="1"/>
  <c r="K16" i="1"/>
  <c r="I17" i="1"/>
  <c r="I16" i="1"/>
  <c r="G17" i="1"/>
  <c r="S17" i="1" s="1"/>
  <c r="G16" i="1"/>
  <c r="S16" i="1" s="1"/>
  <c r="Q18" i="1"/>
  <c r="Q15" i="1"/>
  <c r="J69" i="1"/>
  <c r="E69" i="1"/>
  <c r="J49" i="1"/>
  <c r="E49" i="1"/>
  <c r="J42" i="1"/>
  <c r="E42" i="1"/>
  <c r="J46" i="1"/>
  <c r="E46" i="1"/>
  <c r="E39" i="1"/>
  <c r="J39" i="1"/>
  <c r="J37" i="1"/>
  <c r="E37" i="1"/>
  <c r="J33" i="1"/>
  <c r="E33" i="1"/>
  <c r="E21" i="1"/>
  <c r="J21" i="1"/>
  <c r="J18" i="1"/>
  <c r="E18" i="1"/>
  <c r="E15" i="1"/>
  <c r="J15" i="1"/>
  <c r="J12" i="1"/>
  <c r="E12" i="1"/>
  <c r="Q31" i="8"/>
  <c r="Q37" i="8"/>
  <c r="Q35" i="8"/>
  <c r="Q47" i="8"/>
  <c r="Q40" i="8"/>
  <c r="Q67" i="8"/>
  <c r="Q16" i="8"/>
  <c r="Q19" i="8"/>
  <c r="Q13" i="8"/>
  <c r="Q52" i="8"/>
  <c r="Q10" i="8"/>
  <c r="L18" i="1"/>
  <c r="Q44" i="8"/>
  <c r="L21" i="1"/>
  <c r="L15" i="1"/>
  <c r="L37" i="1"/>
  <c r="H37" i="1"/>
  <c r="D37" i="1"/>
  <c r="F37" i="1"/>
  <c r="C37" i="1"/>
  <c r="L39" i="1"/>
  <c r="H39" i="1"/>
  <c r="F39" i="1"/>
  <c r="D39" i="1"/>
  <c r="C39" i="1"/>
  <c r="L46" i="1"/>
  <c r="H46" i="1"/>
  <c r="D46" i="1"/>
  <c r="F46" i="1"/>
  <c r="C46" i="1"/>
  <c r="L49" i="1"/>
  <c r="H49" i="1"/>
  <c r="L54" i="1"/>
  <c r="H54" i="1"/>
  <c r="F54" i="1"/>
  <c r="L69" i="1"/>
  <c r="H69" i="1"/>
  <c r="L42" i="1"/>
  <c r="H42" i="1"/>
  <c r="L33" i="1"/>
  <c r="H33" i="1"/>
  <c r="D33" i="1"/>
  <c r="F33" i="1"/>
  <c r="C33" i="1"/>
  <c r="H21" i="1"/>
  <c r="H18" i="1"/>
  <c r="H15" i="1"/>
  <c r="F69" i="1"/>
  <c r="D69" i="1"/>
  <c r="C69" i="1"/>
  <c r="F49" i="1"/>
  <c r="D49" i="1"/>
  <c r="C49" i="1"/>
  <c r="F42" i="1"/>
  <c r="D42" i="1"/>
  <c r="C42" i="1"/>
  <c r="F18" i="1"/>
  <c r="D18" i="1"/>
  <c r="C18" i="1"/>
  <c r="F21" i="1"/>
  <c r="D21" i="1"/>
  <c r="C21" i="1"/>
  <c r="D15" i="1"/>
  <c r="F15" i="1"/>
  <c r="C15" i="1"/>
  <c r="L12" i="1"/>
  <c r="H12" i="1"/>
  <c r="D12" i="1"/>
  <c r="F12" i="1"/>
  <c r="C12" i="1"/>
  <c r="F70" i="1"/>
  <c r="H70" i="1"/>
  <c r="L70" i="1"/>
  <c r="Q70" i="1"/>
  <c r="AJ70" i="1"/>
  <c r="R70" i="1"/>
  <c r="AH16" i="1"/>
  <c r="AH18" i="1"/>
  <c r="AB70" i="1"/>
  <c r="AF70" i="1"/>
  <c r="AL70" i="1"/>
  <c r="HH70" i="1"/>
  <c r="AK70" i="1"/>
  <c r="AH19" i="1"/>
  <c r="AH21" i="1"/>
  <c r="N19" i="1"/>
  <c r="N20" i="1"/>
  <c r="HS69" i="1"/>
  <c r="HU69" i="1"/>
  <c r="HW69" i="1"/>
  <c r="IB69" i="1"/>
  <c r="L13" i="8"/>
  <c r="L19" i="8"/>
  <c r="L31" i="8"/>
  <c r="L35" i="8"/>
  <c r="L44" i="8"/>
  <c r="L47" i="8"/>
  <c r="L52" i="8"/>
  <c r="L67" i="8"/>
  <c r="IA55" i="1"/>
  <c r="IA64" i="1"/>
  <c r="IA63" i="1"/>
  <c r="IA62" i="1"/>
  <c r="IA61" i="1"/>
  <c r="IA60" i="1"/>
  <c r="IA59" i="1"/>
  <c r="IA58" i="1"/>
  <c r="IA57" i="1"/>
  <c r="IA56" i="1"/>
  <c r="IA68" i="1"/>
  <c r="IA67" i="1"/>
  <c r="IA66" i="1"/>
  <c r="IA65" i="1"/>
  <c r="HF55" i="1"/>
  <c r="HF68" i="1"/>
  <c r="HF67" i="1"/>
  <c r="HF66" i="1"/>
  <c r="HF65" i="1"/>
  <c r="HF64" i="1"/>
  <c r="HF63" i="1"/>
  <c r="HF62" i="1"/>
  <c r="HF61" i="1"/>
  <c r="HF60" i="1"/>
  <c r="HF59" i="1"/>
  <c r="HF58" i="1"/>
  <c r="HF57" i="1"/>
  <c r="HF56" i="1"/>
  <c r="GL55" i="1"/>
  <c r="GL68" i="1"/>
  <c r="GL67" i="1"/>
  <c r="GL66" i="1"/>
  <c r="GL65" i="1"/>
  <c r="GL64" i="1"/>
  <c r="GL63" i="1"/>
  <c r="GL62" i="1"/>
  <c r="GL61" i="1"/>
  <c r="GL60" i="1"/>
  <c r="GL59" i="1"/>
  <c r="GL58" i="1"/>
  <c r="GL57" i="1"/>
  <c r="GL56" i="1"/>
  <c r="FR55" i="1"/>
  <c r="FR68" i="1"/>
  <c r="FR67" i="1"/>
  <c r="FR66" i="1"/>
  <c r="FR65" i="1"/>
  <c r="FR64" i="1"/>
  <c r="FR63" i="1"/>
  <c r="FR62" i="1"/>
  <c r="FR61" i="1"/>
  <c r="FR60" i="1"/>
  <c r="FR59" i="1"/>
  <c r="FR58" i="1"/>
  <c r="FR57" i="1"/>
  <c r="FR56" i="1"/>
  <c r="IA7" i="1"/>
  <c r="IA11" i="1"/>
  <c r="IA10" i="1"/>
  <c r="IA9" i="1"/>
  <c r="IA8" i="1"/>
  <c r="HF6" i="1"/>
  <c r="HF11" i="1"/>
  <c r="HF10" i="1"/>
  <c r="HF9" i="1"/>
  <c r="HF8" i="1"/>
  <c r="HF7" i="1"/>
  <c r="GL6" i="1"/>
  <c r="GL11" i="1"/>
  <c r="GL10" i="1"/>
  <c r="GL9" i="1"/>
  <c r="GL8" i="1"/>
  <c r="GL7" i="1"/>
  <c r="FR6" i="1"/>
  <c r="FR11" i="1"/>
  <c r="FR10" i="1"/>
  <c r="FR9" i="1"/>
  <c r="FR8" i="1"/>
  <c r="FR7" i="1"/>
  <c r="DJ6" i="1"/>
  <c r="DJ12" i="1"/>
  <c r="N6" i="1"/>
  <c r="N7" i="1"/>
  <c r="N8" i="1"/>
  <c r="N11" i="1"/>
  <c r="IA38" i="1"/>
  <c r="IA40" i="1"/>
  <c r="IA41" i="1"/>
  <c r="GV39" i="1"/>
  <c r="HF38" i="1"/>
  <c r="HF40" i="1"/>
  <c r="HF41" i="1"/>
  <c r="GL38" i="1"/>
  <c r="GL41" i="1"/>
  <c r="GL40" i="1"/>
  <c r="FR34" i="1"/>
  <c r="FR36" i="1"/>
  <c r="FR35" i="1"/>
  <c r="FR40" i="1"/>
  <c r="FR41" i="1"/>
  <c r="FR38" i="1"/>
  <c r="FR43" i="1"/>
  <c r="FR45" i="1"/>
  <c r="FR44" i="1"/>
  <c r="IA13" i="1"/>
  <c r="IA14" i="1"/>
  <c r="IA34" i="1"/>
  <c r="IA36" i="1"/>
  <c r="IA35" i="1"/>
  <c r="IA43" i="1"/>
  <c r="IA45" i="1"/>
  <c r="IA44" i="1"/>
  <c r="HF13" i="1"/>
  <c r="HF14" i="1"/>
  <c r="HF34" i="1"/>
  <c r="HF36" i="1"/>
  <c r="HF35" i="1"/>
  <c r="HF43" i="1"/>
  <c r="HF45" i="1"/>
  <c r="HF44" i="1"/>
  <c r="GL13" i="1"/>
  <c r="GL14" i="1"/>
  <c r="GL34" i="1"/>
  <c r="GL36" i="1"/>
  <c r="GL35" i="1"/>
  <c r="GL43" i="1"/>
  <c r="GL45" i="1"/>
  <c r="GL44" i="1"/>
  <c r="FR13" i="1"/>
  <c r="FR14" i="1"/>
  <c r="IA50" i="1"/>
  <c r="IA51" i="1"/>
  <c r="IA52" i="1"/>
  <c r="IA53" i="1"/>
  <c r="HF50" i="1"/>
  <c r="HF51" i="1"/>
  <c r="HF52" i="1"/>
  <c r="HF53" i="1"/>
  <c r="GL50" i="1"/>
  <c r="GL51" i="1"/>
  <c r="GL52" i="1"/>
  <c r="GL53" i="1"/>
  <c r="FR50" i="1"/>
  <c r="FR51" i="1"/>
  <c r="FR52" i="1"/>
  <c r="FR53" i="1"/>
  <c r="IA16" i="1"/>
  <c r="IA17" i="1"/>
  <c r="HF16" i="1"/>
  <c r="HF17" i="1"/>
  <c r="GL16" i="1"/>
  <c r="GL17" i="1"/>
  <c r="FR16" i="1"/>
  <c r="FR17" i="1"/>
  <c r="IA47" i="1"/>
  <c r="IA48" i="1"/>
  <c r="HF47" i="1"/>
  <c r="HF48" i="1"/>
  <c r="GL47" i="1"/>
  <c r="GL48" i="1"/>
  <c r="FR47" i="1"/>
  <c r="FR48" i="1"/>
  <c r="IA23" i="1"/>
  <c r="IA32" i="1"/>
  <c r="IA31" i="1"/>
  <c r="IA30" i="1"/>
  <c r="IA29" i="1"/>
  <c r="IA28" i="1"/>
  <c r="IA27" i="1"/>
  <c r="IA26" i="1"/>
  <c r="IA25" i="1"/>
  <c r="IA24" i="1"/>
  <c r="HF23" i="1"/>
  <c r="HF32" i="1"/>
  <c r="HF31" i="1"/>
  <c r="HF30" i="1"/>
  <c r="HF29" i="1"/>
  <c r="HF28" i="1"/>
  <c r="HF27" i="1"/>
  <c r="HF26" i="1"/>
  <c r="HF25" i="1"/>
  <c r="HF24" i="1"/>
  <c r="GL23" i="1"/>
  <c r="GL32" i="1"/>
  <c r="GL31" i="1"/>
  <c r="GL30" i="1"/>
  <c r="GL29" i="1"/>
  <c r="GL28" i="1"/>
  <c r="GL27" i="1"/>
  <c r="GL26" i="1"/>
  <c r="GL25" i="1"/>
  <c r="GL24" i="1"/>
  <c r="FR23" i="1"/>
  <c r="FR32" i="1"/>
  <c r="FR31" i="1"/>
  <c r="FR30" i="1"/>
  <c r="FR29" i="1"/>
  <c r="FR28" i="1"/>
  <c r="FR27" i="1"/>
  <c r="FR26" i="1"/>
  <c r="FR25" i="1"/>
  <c r="FR24" i="1"/>
  <c r="IA19" i="1"/>
  <c r="IA20" i="1"/>
  <c r="HF19" i="1"/>
  <c r="HF20" i="1"/>
  <c r="GL20" i="1"/>
  <c r="GL19" i="1"/>
  <c r="FR19" i="1"/>
  <c r="FR20" i="1"/>
  <c r="L16" i="8"/>
  <c r="L20" i="8"/>
  <c r="IB17" i="1"/>
  <c r="IB16" i="1"/>
  <c r="FT70" i="1"/>
  <c r="FU70" i="1"/>
  <c r="EZ70" i="1"/>
  <c r="FA70" i="1"/>
  <c r="EF70" i="1"/>
  <c r="EG70" i="1"/>
  <c r="DL70" i="1"/>
  <c r="DM70" i="1"/>
  <c r="CR70" i="1"/>
  <c r="CS70" i="1"/>
  <c r="GU70" i="1"/>
  <c r="GU72" i="1"/>
  <c r="GV70" i="1"/>
  <c r="GV72" i="1"/>
  <c r="GW70" i="1"/>
  <c r="GW72" i="1"/>
  <c r="GX70" i="1"/>
  <c r="GX72" i="1"/>
  <c r="FG70" i="1"/>
  <c r="FH70" i="1"/>
  <c r="FI70" i="1"/>
  <c r="FJ70" i="1"/>
  <c r="FV70" i="1"/>
  <c r="EM70" i="1"/>
  <c r="EN70" i="1"/>
  <c r="EO70" i="1"/>
  <c r="EP70" i="1"/>
  <c r="ET70" i="1"/>
  <c r="EV70" i="1"/>
  <c r="FB70" i="1"/>
  <c r="HJ70" i="1"/>
  <c r="FN70" i="1"/>
  <c r="FP70" i="1"/>
  <c r="DN70" i="1"/>
  <c r="DU70" i="1"/>
  <c r="EH70" i="1"/>
  <c r="BX70" i="1"/>
  <c r="BY70" i="1"/>
  <c r="BD70" i="1"/>
  <c r="BE70" i="1"/>
  <c r="HI70" i="1"/>
  <c r="HX22" i="1"/>
  <c r="HX70" i="1"/>
  <c r="Q68" i="8"/>
  <c r="HX72" i="1"/>
  <c r="IC70" i="1"/>
  <c r="ID70" i="1"/>
  <c r="HS15" i="1"/>
  <c r="HS18" i="1"/>
  <c r="HS21" i="1"/>
  <c r="HU15" i="1"/>
  <c r="HW15" i="1"/>
  <c r="HU18" i="1"/>
  <c r="HU21" i="1"/>
  <c r="HW21" i="1"/>
  <c r="HW18" i="1"/>
  <c r="HS33" i="1"/>
  <c r="HU33" i="1"/>
  <c r="HW33" i="1"/>
  <c r="HS37" i="1"/>
  <c r="HU37" i="1"/>
  <c r="HW37" i="1"/>
  <c r="HS46" i="1"/>
  <c r="HU46" i="1"/>
  <c r="HW46" i="1"/>
  <c r="HS54" i="1"/>
  <c r="HU54" i="1"/>
  <c r="HW54" i="1"/>
  <c r="HS49" i="1"/>
  <c r="HU49" i="1"/>
  <c r="HW49" i="1"/>
  <c r="HS42" i="1"/>
  <c r="HU42" i="1"/>
  <c r="HW42" i="1"/>
  <c r="IB15" i="1"/>
  <c r="IB37" i="1"/>
  <c r="IB46" i="1"/>
  <c r="IB18" i="1"/>
  <c r="IB21" i="1"/>
  <c r="IB33" i="1"/>
  <c r="IB49" i="1"/>
  <c r="IB54" i="1"/>
  <c r="IB42" i="1"/>
  <c r="HW12" i="1"/>
  <c r="HU12" i="1"/>
  <c r="HS12" i="1"/>
  <c r="HW39" i="1"/>
  <c r="HW70" i="1"/>
  <c r="HU39" i="1"/>
  <c r="HU70" i="1"/>
  <c r="HS39" i="1"/>
  <c r="HS70" i="1"/>
  <c r="IB39" i="1"/>
  <c r="HW22" i="1"/>
  <c r="IB70" i="1"/>
  <c r="HO70" i="1"/>
  <c r="HO72" i="1"/>
  <c r="HP70" i="1"/>
  <c r="HP72" i="1"/>
  <c r="HQ70" i="1"/>
  <c r="HQ72" i="1"/>
  <c r="HR70" i="1"/>
  <c r="HR72" i="1"/>
  <c r="HS22" i="1"/>
  <c r="HU22" i="1"/>
  <c r="HZ55" i="1"/>
  <c r="HZ64" i="1"/>
  <c r="HZ63" i="1"/>
  <c r="HZ62" i="1"/>
  <c r="HZ61" i="1"/>
  <c r="HZ60" i="1"/>
  <c r="HZ59" i="1"/>
  <c r="HZ58" i="1"/>
  <c r="HZ57" i="1"/>
  <c r="HZ56" i="1"/>
  <c r="HZ68" i="1"/>
  <c r="HZ67" i="1"/>
  <c r="HZ66" i="1"/>
  <c r="HZ65" i="1"/>
  <c r="HZ38" i="1"/>
  <c r="IA39" i="1"/>
  <c r="HZ40" i="1"/>
  <c r="HZ41" i="1"/>
  <c r="HZ34" i="1"/>
  <c r="HZ36" i="1"/>
  <c r="HZ35" i="1"/>
  <c r="HZ43" i="1"/>
  <c r="HZ45" i="1"/>
  <c r="HZ44" i="1"/>
  <c r="HZ50" i="1"/>
  <c r="HZ51" i="1"/>
  <c r="HZ52" i="1"/>
  <c r="HZ53" i="1"/>
  <c r="IA54" i="1"/>
  <c r="HZ47" i="1"/>
  <c r="HZ48" i="1"/>
  <c r="HZ23" i="1"/>
  <c r="HZ32" i="1"/>
  <c r="IF32" i="1"/>
  <c r="HZ31" i="1"/>
  <c r="IF31" i="1"/>
  <c r="HZ30" i="1"/>
  <c r="IF30" i="1"/>
  <c r="HZ29" i="1"/>
  <c r="IF29" i="1"/>
  <c r="HZ28" i="1"/>
  <c r="IF28" i="1"/>
  <c r="HZ27" i="1"/>
  <c r="IF27" i="1"/>
  <c r="HZ26" i="1"/>
  <c r="IF26" i="1"/>
  <c r="HZ25" i="1"/>
  <c r="IF25" i="1"/>
  <c r="HZ24" i="1"/>
  <c r="IF24" i="1"/>
  <c r="HY72" i="1"/>
  <c r="HV72" i="1"/>
  <c r="HT72" i="1"/>
  <c r="HG18" i="1"/>
  <c r="HF18" i="1"/>
  <c r="HE18" i="1"/>
  <c r="HG21" i="1"/>
  <c r="HF21" i="1"/>
  <c r="HE21" i="1"/>
  <c r="HI22" i="1"/>
  <c r="GY15" i="1"/>
  <c r="HA15" i="1"/>
  <c r="HC15" i="1"/>
  <c r="HG15" i="1"/>
  <c r="HC18" i="1"/>
  <c r="HA18" i="1"/>
  <c r="GY18" i="1"/>
  <c r="HK18" i="1" s="1"/>
  <c r="GY21" i="1"/>
  <c r="HA21" i="1"/>
  <c r="HC21" i="1"/>
  <c r="HF37" i="1"/>
  <c r="HG37" i="1"/>
  <c r="HE46" i="1"/>
  <c r="HF46" i="1"/>
  <c r="HG46" i="1"/>
  <c r="HA37" i="1"/>
  <c r="HC37" i="1"/>
  <c r="GY46" i="1"/>
  <c r="GY33" i="1"/>
  <c r="GY49" i="1"/>
  <c r="GY42" i="1"/>
  <c r="GY54" i="1"/>
  <c r="GY69" i="1"/>
  <c r="HA69" i="1"/>
  <c r="HC69" i="1"/>
  <c r="HA54" i="1"/>
  <c r="HC54" i="1"/>
  <c r="HC49" i="1"/>
  <c r="HA49" i="1"/>
  <c r="HA46" i="1"/>
  <c r="HC46" i="1"/>
  <c r="HA42" i="1"/>
  <c r="HC42" i="1"/>
  <c r="HA33" i="1"/>
  <c r="HC33" i="1"/>
  <c r="HG33" i="1"/>
  <c r="HE42" i="1"/>
  <c r="HF42" i="1"/>
  <c r="HG42" i="1"/>
  <c r="HE49" i="1"/>
  <c r="HF49" i="1"/>
  <c r="HG49" i="1"/>
  <c r="HE54" i="1"/>
  <c r="HF54" i="1"/>
  <c r="HG54" i="1"/>
  <c r="HE69" i="1"/>
  <c r="HF69" i="1"/>
  <c r="HG69" i="1"/>
  <c r="GY39" i="1"/>
  <c r="HA39" i="1"/>
  <c r="HC39" i="1"/>
  <c r="HE39" i="1"/>
  <c r="HF39" i="1"/>
  <c r="HG39" i="1"/>
  <c r="HE37" i="1"/>
  <c r="GY37" i="1"/>
  <c r="HK37" i="1" s="1"/>
  <c r="HA70" i="1"/>
  <c r="HC70" i="1"/>
  <c r="GY70" i="1"/>
  <c r="HG70" i="1"/>
  <c r="GY22" i="1"/>
  <c r="HE23" i="1"/>
  <c r="HE32" i="1"/>
  <c r="HE31" i="1"/>
  <c r="HE30" i="1"/>
  <c r="HE29" i="1"/>
  <c r="HE28" i="1"/>
  <c r="HE27" i="1"/>
  <c r="HE26" i="1"/>
  <c r="HE25" i="1"/>
  <c r="HE24" i="1"/>
  <c r="HE13" i="1"/>
  <c r="HE14" i="1"/>
  <c r="HE6" i="1"/>
  <c r="HE11" i="1"/>
  <c r="HK11" i="1"/>
  <c r="HE10" i="1"/>
  <c r="HK10" i="1"/>
  <c r="HE9" i="1"/>
  <c r="HK9" i="1"/>
  <c r="HE8" i="1"/>
  <c r="HK8" i="1"/>
  <c r="HE7" i="1"/>
  <c r="HK7" i="1"/>
  <c r="HA6" i="1"/>
  <c r="GZ12" i="1"/>
  <c r="GZ22" i="1"/>
  <c r="GZ72" i="1"/>
  <c r="HC6" i="1"/>
  <c r="HC12" i="1"/>
  <c r="HC22" i="1"/>
  <c r="HB12" i="1"/>
  <c r="HB22" i="1"/>
  <c r="HB72" i="1"/>
  <c r="HD12" i="1"/>
  <c r="HD22" i="1"/>
  <c r="HD72" i="1"/>
  <c r="HG6" i="1"/>
  <c r="HG12" i="1"/>
  <c r="HJ22" i="1"/>
  <c r="HJ72" i="1"/>
  <c r="AB72" i="1"/>
  <c r="AF72" i="1"/>
  <c r="FS15" i="1"/>
  <c r="FQ18" i="1"/>
  <c r="FR18" i="1"/>
  <c r="FS18" i="1"/>
  <c r="FQ21" i="1"/>
  <c r="FR21" i="1"/>
  <c r="FS21" i="1"/>
  <c r="FQ54" i="1"/>
  <c r="FR54" i="1"/>
  <c r="FS54" i="1"/>
  <c r="FQ46" i="1"/>
  <c r="FR46" i="1"/>
  <c r="FS46" i="1"/>
  <c r="FK33" i="1"/>
  <c r="FM33" i="1"/>
  <c r="FO33" i="1"/>
  <c r="FK46" i="1"/>
  <c r="FM46" i="1"/>
  <c r="FO46" i="1"/>
  <c r="FK54" i="1"/>
  <c r="FM54" i="1"/>
  <c r="FO54" i="1"/>
  <c r="FK49" i="1"/>
  <c r="FM49" i="1"/>
  <c r="FO49" i="1"/>
  <c r="FK69" i="1"/>
  <c r="FM69" i="1"/>
  <c r="FO69" i="1"/>
  <c r="GI69" i="1"/>
  <c r="GG69" i="1"/>
  <c r="GO22" i="1"/>
  <c r="GE12" i="1"/>
  <c r="GG12" i="1"/>
  <c r="GI12" i="1"/>
  <c r="GM12" i="1"/>
  <c r="GE15" i="1"/>
  <c r="GG15" i="1"/>
  <c r="GI15" i="1"/>
  <c r="GM15" i="1"/>
  <c r="GE18" i="1"/>
  <c r="GG18" i="1"/>
  <c r="GI18" i="1"/>
  <c r="GM18" i="1"/>
  <c r="GE21" i="1"/>
  <c r="GG21" i="1"/>
  <c r="GI21" i="1"/>
  <c r="GM21" i="1"/>
  <c r="GE33" i="1"/>
  <c r="GG33" i="1"/>
  <c r="GI33" i="1"/>
  <c r="GM33" i="1"/>
  <c r="GE42" i="1"/>
  <c r="GG42" i="1"/>
  <c r="GI42" i="1"/>
  <c r="GE46" i="1"/>
  <c r="GE49" i="1"/>
  <c r="GG49" i="1"/>
  <c r="GI49" i="1"/>
  <c r="GE54" i="1"/>
  <c r="GG54" i="1"/>
  <c r="GI54" i="1"/>
  <c r="GE69" i="1"/>
  <c r="GG46" i="1"/>
  <c r="GI46" i="1"/>
  <c r="GK42" i="1"/>
  <c r="GL42" i="1"/>
  <c r="GM42" i="1"/>
  <c r="GK46" i="1"/>
  <c r="GL46" i="1"/>
  <c r="GM46" i="1"/>
  <c r="GK49" i="1"/>
  <c r="GL49" i="1"/>
  <c r="GM49" i="1"/>
  <c r="GK54" i="1"/>
  <c r="GL54" i="1"/>
  <c r="GM54" i="1"/>
  <c r="GK69" i="1"/>
  <c r="GL69" i="1"/>
  <c r="GM69" i="1"/>
  <c r="GP22" i="1"/>
  <c r="GP72" i="1"/>
  <c r="GE22" i="1"/>
  <c r="GG22" i="1"/>
  <c r="GI22" i="1"/>
  <c r="GM22" i="1"/>
  <c r="GN70" i="1"/>
  <c r="GO70" i="1"/>
  <c r="GO72" i="1"/>
  <c r="GE37" i="1"/>
  <c r="GG37" i="1"/>
  <c r="GI37" i="1"/>
  <c r="GE39" i="1"/>
  <c r="GE70" i="1"/>
  <c r="GG39" i="1"/>
  <c r="GG70" i="1"/>
  <c r="GI39" i="1"/>
  <c r="GI70" i="1"/>
  <c r="GK37" i="1"/>
  <c r="GL37" i="1"/>
  <c r="GM37" i="1"/>
  <c r="GK39" i="1"/>
  <c r="GL39" i="1"/>
  <c r="GM39" i="1"/>
  <c r="GM70" i="1"/>
  <c r="GK23" i="1"/>
  <c r="GK32" i="1"/>
  <c r="GK31" i="1"/>
  <c r="GK30" i="1"/>
  <c r="GK29" i="1"/>
  <c r="GK28" i="1"/>
  <c r="GK27" i="1"/>
  <c r="GK26" i="1"/>
  <c r="GK25" i="1"/>
  <c r="GK24" i="1"/>
  <c r="GK19" i="1"/>
  <c r="GK20" i="1"/>
  <c r="GK16" i="1"/>
  <c r="GK17" i="1"/>
  <c r="GK13" i="1"/>
  <c r="GK14" i="1"/>
  <c r="GK6" i="1"/>
  <c r="GQ6" i="1"/>
  <c r="GK11" i="1"/>
  <c r="GQ11" i="1"/>
  <c r="GK10" i="1"/>
  <c r="GQ10" i="1"/>
  <c r="GK9" i="1"/>
  <c r="GQ9" i="1"/>
  <c r="GK8" i="1"/>
  <c r="GQ8" i="1"/>
  <c r="GK7" i="1"/>
  <c r="GQ7" i="1"/>
  <c r="GB70" i="1"/>
  <c r="GB72" i="1"/>
  <c r="GC70" i="1"/>
  <c r="GC72" i="1"/>
  <c r="GD70" i="1"/>
  <c r="GD72" i="1"/>
  <c r="GA70" i="1"/>
  <c r="GA72" i="1"/>
  <c r="GJ22" i="1"/>
  <c r="GH22" i="1"/>
  <c r="GF22" i="1"/>
  <c r="GJ72" i="1"/>
  <c r="GH72" i="1"/>
  <c r="GF72" i="1"/>
  <c r="CI23" i="1"/>
  <c r="CI32" i="1"/>
  <c r="CI31" i="1"/>
  <c r="CI30" i="1"/>
  <c r="CI29" i="1"/>
  <c r="CP28" i="1"/>
  <c r="CI27" i="1"/>
  <c r="CI26" i="1"/>
  <c r="CI25" i="1"/>
  <c r="CI24" i="1"/>
  <c r="CK23" i="1"/>
  <c r="CK32" i="1"/>
  <c r="CK31" i="1"/>
  <c r="CK30" i="1"/>
  <c r="CK29" i="1"/>
  <c r="CK28" i="1"/>
  <c r="CK27" i="1"/>
  <c r="CK26" i="1"/>
  <c r="CK25" i="1"/>
  <c r="CK24" i="1"/>
  <c r="CM23" i="1"/>
  <c r="CM32" i="1"/>
  <c r="CM31" i="1"/>
  <c r="CM30" i="1"/>
  <c r="CM29" i="1"/>
  <c r="CM28" i="1"/>
  <c r="CM27" i="1"/>
  <c r="CM26" i="1"/>
  <c r="CM25" i="1"/>
  <c r="CM24" i="1"/>
  <c r="CQ23" i="1"/>
  <c r="CQ32" i="1"/>
  <c r="CQ31" i="1"/>
  <c r="CQ30" i="1"/>
  <c r="CQ29" i="1"/>
  <c r="CQ28" i="1"/>
  <c r="CQ27" i="1"/>
  <c r="CQ26" i="1"/>
  <c r="CQ25" i="1"/>
  <c r="CQ24" i="1"/>
  <c r="FQ39" i="1"/>
  <c r="FR39" i="1"/>
  <c r="FS39" i="1"/>
  <c r="FK39" i="1"/>
  <c r="FM39" i="1"/>
  <c r="FO39" i="1"/>
  <c r="FQ42" i="1"/>
  <c r="FR42" i="1"/>
  <c r="FS42" i="1"/>
  <c r="FK42" i="1"/>
  <c r="FM42" i="1"/>
  <c r="FO42" i="1"/>
  <c r="FQ37" i="1"/>
  <c r="FR37" i="1"/>
  <c r="FS37" i="1"/>
  <c r="FK37" i="1"/>
  <c r="FM37" i="1"/>
  <c r="FO37" i="1"/>
  <c r="FV72" i="1"/>
  <c r="FQ6" i="1"/>
  <c r="FQ11" i="1"/>
  <c r="FW11" i="1"/>
  <c r="FQ10" i="1"/>
  <c r="FW10" i="1"/>
  <c r="FQ9" i="1"/>
  <c r="FW9" i="1"/>
  <c r="FQ8" i="1"/>
  <c r="FW8" i="1"/>
  <c r="FQ7" i="1"/>
  <c r="FW7" i="1"/>
  <c r="FL12" i="1"/>
  <c r="FM6" i="1"/>
  <c r="FN12" i="1"/>
  <c r="FO6" i="1"/>
  <c r="FO12" i="1"/>
  <c r="FP12" i="1"/>
  <c r="FS6" i="1"/>
  <c r="FS12" i="1"/>
  <c r="FL22" i="1"/>
  <c r="FL72" i="1"/>
  <c r="FN22" i="1"/>
  <c r="FN72" i="1"/>
  <c r="FP22" i="1"/>
  <c r="FP72" i="1"/>
  <c r="FK22" i="1"/>
  <c r="FO22" i="1"/>
  <c r="FQ13" i="1"/>
  <c r="FQ14" i="1"/>
  <c r="FS22" i="1"/>
  <c r="FH72" i="1"/>
  <c r="FI72" i="1"/>
  <c r="FJ72" i="1"/>
  <c r="FG72" i="1"/>
  <c r="FA72" i="1"/>
  <c r="EG72" i="1"/>
  <c r="ER72" i="1"/>
  <c r="ET72" i="1"/>
  <c r="EV72" i="1"/>
  <c r="FB72" i="1"/>
  <c r="DK42" i="1"/>
  <c r="CS72" i="1"/>
  <c r="BE72" i="1"/>
  <c r="EM72" i="1"/>
  <c r="EN72" i="1"/>
  <c r="EO72" i="1"/>
  <c r="EP72" i="1"/>
  <c r="DJ54" i="1"/>
  <c r="DE54" i="1"/>
  <c r="DG46" i="1"/>
  <c r="DE46" i="1"/>
  <c r="DK46" i="1"/>
  <c r="DK49" i="1"/>
  <c r="DK54" i="1"/>
  <c r="DK69" i="1"/>
  <c r="EX12" i="1"/>
  <c r="EX15" i="1"/>
  <c r="EX18" i="1"/>
  <c r="EX21" i="1"/>
  <c r="EX33" i="1"/>
  <c r="EX46" i="1"/>
  <c r="EX54" i="1"/>
  <c r="EX49" i="1"/>
  <c r="EX69" i="1"/>
  <c r="EQ12" i="1"/>
  <c r="ES12" i="1"/>
  <c r="EU12" i="1"/>
  <c r="EY12" i="1"/>
  <c r="EQ15" i="1"/>
  <c r="ES15" i="1"/>
  <c r="EU15" i="1"/>
  <c r="EU18" i="1"/>
  <c r="ES18" i="1"/>
  <c r="EQ18" i="1"/>
  <c r="EQ21" i="1"/>
  <c r="ES21" i="1"/>
  <c r="EU21" i="1"/>
  <c r="EU33" i="1"/>
  <c r="EU54" i="1"/>
  <c r="EU49" i="1"/>
  <c r="EU46" i="1"/>
  <c r="EU69" i="1"/>
  <c r="ES69" i="1"/>
  <c r="EQ69" i="1"/>
  <c r="EQ54" i="1"/>
  <c r="ES54" i="1"/>
  <c r="ES49" i="1"/>
  <c r="EQ49" i="1"/>
  <c r="EQ46" i="1"/>
  <c r="ES46" i="1"/>
  <c r="EQ33" i="1"/>
  <c r="ES33" i="1"/>
  <c r="EY15" i="1"/>
  <c r="EY18" i="1"/>
  <c r="EY21" i="1"/>
  <c r="EY33" i="1"/>
  <c r="EY46" i="1"/>
  <c r="EY49" i="1"/>
  <c r="EY54" i="1"/>
  <c r="EY69" i="1"/>
  <c r="EX37" i="1"/>
  <c r="EX39" i="1"/>
  <c r="EX42" i="1"/>
  <c r="EU37" i="1"/>
  <c r="EU39" i="1"/>
  <c r="EU42" i="1"/>
  <c r="EQ42" i="1"/>
  <c r="ES42" i="1"/>
  <c r="ES39" i="1"/>
  <c r="EQ39" i="1"/>
  <c r="EQ37" i="1"/>
  <c r="ES37" i="1"/>
  <c r="EY37" i="1"/>
  <c r="EY42" i="1"/>
  <c r="EY39" i="1"/>
  <c r="EX22" i="1"/>
  <c r="EU22" i="1"/>
  <c r="ES22" i="1"/>
  <c r="EQ22" i="1"/>
  <c r="EY22" i="1"/>
  <c r="EW23" i="1"/>
  <c r="EW24" i="1"/>
  <c r="EW25" i="1"/>
  <c r="EW26" i="1"/>
  <c r="EW27" i="1"/>
  <c r="EW28" i="1"/>
  <c r="EW29" i="1"/>
  <c r="EW30" i="1"/>
  <c r="EW31" i="1"/>
  <c r="EW32" i="1"/>
  <c r="EW50" i="1"/>
  <c r="EW51" i="1"/>
  <c r="EW52" i="1"/>
  <c r="EW53" i="1"/>
  <c r="EW48" i="1"/>
  <c r="EW47" i="1"/>
  <c r="EW44" i="1"/>
  <c r="EW45" i="1"/>
  <c r="EW43" i="1"/>
  <c r="EW41" i="1"/>
  <c r="EW40" i="1"/>
  <c r="EW56" i="1"/>
  <c r="EW57" i="1"/>
  <c r="EW58" i="1"/>
  <c r="EW59" i="1"/>
  <c r="EW60" i="1"/>
  <c r="EW61" i="1"/>
  <c r="EW62" i="1"/>
  <c r="EW63" i="1"/>
  <c r="EW64" i="1"/>
  <c r="EW65" i="1"/>
  <c r="EW66" i="1"/>
  <c r="EW67" i="1"/>
  <c r="EW68" i="1"/>
  <c r="EW55" i="1"/>
  <c r="EW38" i="1"/>
  <c r="EW35" i="1"/>
  <c r="EW36" i="1"/>
  <c r="EW34" i="1"/>
  <c r="EW20" i="1"/>
  <c r="EW19" i="1"/>
  <c r="EW17" i="1"/>
  <c r="EW16" i="1"/>
  <c r="EW6" i="1"/>
  <c r="EW11" i="1"/>
  <c r="FC11" i="1"/>
  <c r="EW10" i="1"/>
  <c r="FC10" i="1"/>
  <c r="EW9" i="1"/>
  <c r="FC9" i="1"/>
  <c r="EW8" i="1"/>
  <c r="FC8" i="1"/>
  <c r="EW7" i="1"/>
  <c r="FC7" i="1"/>
  <c r="EW13" i="1"/>
  <c r="EW14" i="1"/>
  <c r="DS69" i="1"/>
  <c r="EC55" i="1"/>
  <c r="DT69" i="1"/>
  <c r="ED69" i="1"/>
  <c r="DV69" i="1"/>
  <c r="DW55" i="1"/>
  <c r="DW69" i="1"/>
  <c r="EC56" i="1"/>
  <c r="EC57" i="1"/>
  <c r="EC58" i="1"/>
  <c r="EC59" i="1"/>
  <c r="EC60" i="1"/>
  <c r="EC61" i="1"/>
  <c r="EC62" i="1"/>
  <c r="EC63" i="1"/>
  <c r="EC64" i="1"/>
  <c r="EC65" i="1"/>
  <c r="EC66" i="1"/>
  <c r="EC67" i="1"/>
  <c r="EC68" i="1"/>
  <c r="DX69" i="1"/>
  <c r="DY55" i="1"/>
  <c r="DY69" i="1"/>
  <c r="DZ69" i="1"/>
  <c r="EA55" i="1"/>
  <c r="EA69" i="1"/>
  <c r="EB69" i="1"/>
  <c r="EE55" i="1"/>
  <c r="EE69" i="1"/>
  <c r="DS37" i="1"/>
  <c r="EC34" i="1"/>
  <c r="DT37" i="1"/>
  <c r="ED37" i="1"/>
  <c r="DV37" i="1"/>
  <c r="DW34" i="1"/>
  <c r="EC35" i="1"/>
  <c r="EC36" i="1"/>
  <c r="DS39" i="1"/>
  <c r="EC38" i="1"/>
  <c r="EC39" i="1"/>
  <c r="DT39" i="1"/>
  <c r="ED39" i="1"/>
  <c r="DV39" i="1"/>
  <c r="DW38" i="1"/>
  <c r="DS42" i="1"/>
  <c r="EC40" i="1"/>
  <c r="DT42" i="1"/>
  <c r="ED42" i="1"/>
  <c r="DV42" i="1"/>
  <c r="DW40" i="1"/>
  <c r="EC41" i="1"/>
  <c r="DS46" i="1"/>
  <c r="EC43" i="1"/>
  <c r="DT46" i="1"/>
  <c r="ED46" i="1"/>
  <c r="DV46" i="1"/>
  <c r="DW43" i="1"/>
  <c r="EC44" i="1"/>
  <c r="EC45" i="1"/>
  <c r="DX37" i="1"/>
  <c r="DY34" i="1"/>
  <c r="DY37" i="1"/>
  <c r="DX39" i="1"/>
  <c r="DY38" i="1"/>
  <c r="DY39" i="1"/>
  <c r="DX42" i="1"/>
  <c r="DY40" i="1"/>
  <c r="DY42" i="1"/>
  <c r="DX46" i="1"/>
  <c r="DY43" i="1"/>
  <c r="DY46" i="1"/>
  <c r="DZ37" i="1"/>
  <c r="EA34" i="1"/>
  <c r="EA37" i="1"/>
  <c r="DZ39" i="1"/>
  <c r="EA38" i="1"/>
  <c r="EA39" i="1"/>
  <c r="DZ42" i="1"/>
  <c r="EA40" i="1"/>
  <c r="EA42" i="1"/>
  <c r="DZ46" i="1"/>
  <c r="EA43" i="1"/>
  <c r="EA46" i="1"/>
  <c r="EB37" i="1"/>
  <c r="EE34" i="1"/>
  <c r="EE37" i="1"/>
  <c r="EB39" i="1"/>
  <c r="EE38" i="1"/>
  <c r="EE39" i="1"/>
  <c r="EB42" i="1"/>
  <c r="EE40" i="1"/>
  <c r="EE42" i="1"/>
  <c r="EB46" i="1"/>
  <c r="EE43" i="1"/>
  <c r="EE46" i="1"/>
  <c r="DS54" i="1"/>
  <c r="EC50" i="1"/>
  <c r="DT54" i="1"/>
  <c r="ED54" i="1"/>
  <c r="DV54" i="1"/>
  <c r="DW50" i="1"/>
  <c r="EC51" i="1"/>
  <c r="EC52" i="1"/>
  <c r="EC53" i="1"/>
  <c r="DX54" i="1"/>
  <c r="DY50" i="1"/>
  <c r="DY54" i="1"/>
  <c r="DZ54" i="1"/>
  <c r="EA50" i="1"/>
  <c r="EA54" i="1"/>
  <c r="EB54" i="1"/>
  <c r="EE50" i="1"/>
  <c r="EE54" i="1"/>
  <c r="DS49" i="1"/>
  <c r="EC47" i="1"/>
  <c r="DT49" i="1"/>
  <c r="ED49" i="1"/>
  <c r="DV49" i="1"/>
  <c r="DW47" i="1"/>
  <c r="EC48" i="1"/>
  <c r="DX49" i="1"/>
  <c r="DY47" i="1"/>
  <c r="DY49" i="1"/>
  <c r="DZ49" i="1"/>
  <c r="EA47" i="1"/>
  <c r="EA49" i="1"/>
  <c r="EB49" i="1"/>
  <c r="EE47" i="1"/>
  <c r="EE49" i="1"/>
  <c r="DS33" i="1"/>
  <c r="EC23" i="1"/>
  <c r="DT33" i="1"/>
  <c r="ED33" i="1"/>
  <c r="DV33" i="1"/>
  <c r="DW23" i="1"/>
  <c r="EC24" i="1"/>
  <c r="EC25" i="1"/>
  <c r="EC26" i="1"/>
  <c r="EC27" i="1"/>
  <c r="EC28" i="1"/>
  <c r="EC29" i="1"/>
  <c r="EC30" i="1"/>
  <c r="EC31" i="1"/>
  <c r="EC32" i="1"/>
  <c r="DX33" i="1"/>
  <c r="DY23" i="1"/>
  <c r="DY33" i="1"/>
  <c r="DZ33" i="1"/>
  <c r="EA23" i="1"/>
  <c r="EA33" i="1"/>
  <c r="EB33" i="1"/>
  <c r="EE23" i="1"/>
  <c r="EE33" i="1"/>
  <c r="EH22" i="1"/>
  <c r="EH72" i="1"/>
  <c r="DS12" i="1"/>
  <c r="EC6" i="1"/>
  <c r="DT12" i="1"/>
  <c r="ED12" i="1"/>
  <c r="DV12" i="1"/>
  <c r="DW6" i="1"/>
  <c r="DW12" i="1"/>
  <c r="EC7" i="1"/>
  <c r="EI7" i="1"/>
  <c r="EC8" i="1"/>
  <c r="EI8" i="1"/>
  <c r="EC9" i="1"/>
  <c r="EI9" i="1"/>
  <c r="EC10" i="1"/>
  <c r="EI10" i="1"/>
  <c r="EC11" i="1"/>
  <c r="EI11" i="1"/>
  <c r="DS15" i="1"/>
  <c r="EC13" i="1"/>
  <c r="DT15" i="1"/>
  <c r="ED15" i="1"/>
  <c r="DV15" i="1"/>
  <c r="DW13" i="1"/>
  <c r="DW15" i="1"/>
  <c r="EC14" i="1"/>
  <c r="DS18" i="1"/>
  <c r="EC16" i="1"/>
  <c r="DT18" i="1"/>
  <c r="ED18" i="1"/>
  <c r="DV18" i="1"/>
  <c r="DW16" i="1"/>
  <c r="DW18" i="1"/>
  <c r="EC17" i="1"/>
  <c r="DS21" i="1"/>
  <c r="EC19" i="1"/>
  <c r="DT21" i="1"/>
  <c r="ED21" i="1"/>
  <c r="DV21" i="1"/>
  <c r="DW19" i="1"/>
  <c r="DW21" i="1"/>
  <c r="DW22" i="1"/>
  <c r="EC20" i="1"/>
  <c r="DX12" i="1"/>
  <c r="DY6" i="1"/>
  <c r="DY12" i="1"/>
  <c r="DX15" i="1"/>
  <c r="DY13" i="1"/>
  <c r="DY15" i="1"/>
  <c r="DX18" i="1"/>
  <c r="DY16" i="1"/>
  <c r="DY18" i="1"/>
  <c r="DX21" i="1"/>
  <c r="DY19" i="1"/>
  <c r="DY21" i="1"/>
  <c r="DY22" i="1"/>
  <c r="DZ12" i="1"/>
  <c r="EA6" i="1"/>
  <c r="EA12" i="1"/>
  <c r="DZ15" i="1"/>
  <c r="EA13" i="1"/>
  <c r="EA15" i="1"/>
  <c r="DZ18" i="1"/>
  <c r="EA16" i="1"/>
  <c r="EA18" i="1"/>
  <c r="DZ21" i="1"/>
  <c r="EA19" i="1"/>
  <c r="EA21" i="1"/>
  <c r="EA22" i="1"/>
  <c r="EB12" i="1"/>
  <c r="EE6" i="1"/>
  <c r="EE12" i="1"/>
  <c r="EB15" i="1"/>
  <c r="EE13" i="1"/>
  <c r="EE15" i="1"/>
  <c r="EB18" i="1"/>
  <c r="EE16" i="1"/>
  <c r="EE18" i="1"/>
  <c r="EB21" i="1"/>
  <c r="EE19" i="1"/>
  <c r="EE21" i="1"/>
  <c r="EB22" i="1"/>
  <c r="DZ22" i="1"/>
  <c r="DX22" i="1"/>
  <c r="DS22" i="1"/>
  <c r="DT22" i="1"/>
  <c r="DU22" i="1"/>
  <c r="DU72" i="1"/>
  <c r="DV22" i="1"/>
  <c r="DK39" i="1"/>
  <c r="DC39" i="1"/>
  <c r="G46" i="1"/>
  <c r="I46" i="1"/>
  <c r="K46" i="1"/>
  <c r="G49" i="1"/>
  <c r="M46" i="1"/>
  <c r="N46" i="1"/>
  <c r="O46" i="1"/>
  <c r="DM22" i="1"/>
  <c r="DC21" i="1"/>
  <c r="DG21" i="1"/>
  <c r="DE21" i="1"/>
  <c r="DC15" i="1"/>
  <c r="DE15" i="1"/>
  <c r="DG15" i="1"/>
  <c r="DJ47" i="1"/>
  <c r="DA49" i="1"/>
  <c r="DE47" i="1"/>
  <c r="DE49" i="1"/>
  <c r="DD49" i="1"/>
  <c r="DG47" i="1"/>
  <c r="DG49" i="1"/>
  <c r="DF49" i="1"/>
  <c r="DJ40" i="1"/>
  <c r="DA42" i="1"/>
  <c r="DE40" i="1"/>
  <c r="DE42" i="1"/>
  <c r="DD42" i="1"/>
  <c r="DG40" i="1"/>
  <c r="DG42" i="1"/>
  <c r="DF42" i="1"/>
  <c r="DE33" i="1"/>
  <c r="DK33" i="1"/>
  <c r="DA46" i="1"/>
  <c r="DJ43" i="1"/>
  <c r="DB46" i="1"/>
  <c r="DC43" i="1"/>
  <c r="DC45" i="1"/>
  <c r="DJ45" i="1"/>
  <c r="DC44" i="1"/>
  <c r="DC55" i="1"/>
  <c r="DC68" i="1"/>
  <c r="DC67" i="1"/>
  <c r="DC66" i="1"/>
  <c r="DC65" i="1"/>
  <c r="DC64" i="1"/>
  <c r="DC63" i="1"/>
  <c r="DC62" i="1"/>
  <c r="DC61" i="1"/>
  <c r="DC60" i="1"/>
  <c r="DC59" i="1"/>
  <c r="DC58" i="1"/>
  <c r="DC57" i="1"/>
  <c r="DC56" i="1"/>
  <c r="DD69" i="1"/>
  <c r="DE55" i="1"/>
  <c r="DE69" i="1"/>
  <c r="DF69" i="1"/>
  <c r="DG55" i="1"/>
  <c r="DG69" i="1"/>
  <c r="DC34" i="1"/>
  <c r="DC36" i="1"/>
  <c r="DC35" i="1"/>
  <c r="DD37" i="1"/>
  <c r="DE34" i="1"/>
  <c r="DE37" i="1"/>
  <c r="DF37" i="1"/>
  <c r="DG34" i="1"/>
  <c r="DG37" i="1"/>
  <c r="DC40" i="1"/>
  <c r="DC41" i="1"/>
  <c r="DD39" i="1"/>
  <c r="DE38" i="1"/>
  <c r="DE39" i="1"/>
  <c r="DF39" i="1"/>
  <c r="DG38" i="1"/>
  <c r="DG39" i="1"/>
  <c r="DC53" i="1"/>
  <c r="DC52" i="1"/>
  <c r="DC51" i="1"/>
  <c r="DC50" i="1"/>
  <c r="DC54" i="1"/>
  <c r="DF54" i="1"/>
  <c r="DG50" i="1"/>
  <c r="DG54" i="1"/>
  <c r="DC16" i="1"/>
  <c r="DC17" i="1"/>
  <c r="DN22" i="1"/>
  <c r="DN72" i="1"/>
  <c r="DC47" i="1"/>
  <c r="DC48" i="1"/>
  <c r="DC23" i="1"/>
  <c r="DC32" i="1"/>
  <c r="DC31" i="1"/>
  <c r="DC30" i="1"/>
  <c r="DC29" i="1"/>
  <c r="DC28" i="1"/>
  <c r="DC27" i="1"/>
  <c r="DC26" i="1"/>
  <c r="DC25" i="1"/>
  <c r="DC24" i="1"/>
  <c r="DF33" i="1"/>
  <c r="DF70" i="1"/>
  <c r="DG23" i="1"/>
  <c r="DG33" i="1"/>
  <c r="DG70" i="1"/>
  <c r="DJ68" i="1"/>
  <c r="DJ67" i="1"/>
  <c r="DJ66" i="1"/>
  <c r="DJ65" i="1"/>
  <c r="DJ64" i="1"/>
  <c r="DJ63" i="1"/>
  <c r="DJ62" i="1"/>
  <c r="DJ61" i="1"/>
  <c r="DJ60" i="1"/>
  <c r="DJ59" i="1"/>
  <c r="DJ58" i="1"/>
  <c r="DJ57" i="1"/>
  <c r="DJ56" i="1"/>
  <c r="DJ48" i="1"/>
  <c r="DJ32" i="1"/>
  <c r="DJ31" i="1"/>
  <c r="DJ30" i="1"/>
  <c r="DJ29" i="1"/>
  <c r="DJ28" i="1"/>
  <c r="DJ27" i="1"/>
  <c r="DJ26" i="1"/>
  <c r="DJ25" i="1"/>
  <c r="DJ24" i="1"/>
  <c r="DA39" i="1"/>
  <c r="DB39" i="1"/>
  <c r="DJ41" i="1"/>
  <c r="DJ36" i="1"/>
  <c r="DJ35" i="1"/>
  <c r="DH12" i="1"/>
  <c r="DH22" i="1"/>
  <c r="DH72" i="1"/>
  <c r="DK6" i="1"/>
  <c r="DK12" i="1"/>
  <c r="DK22" i="1"/>
  <c r="DJ17" i="1"/>
  <c r="DC11" i="1"/>
  <c r="DC10" i="1"/>
  <c r="DC9" i="1"/>
  <c r="DC8" i="1"/>
  <c r="DC7" i="1"/>
  <c r="DC6" i="1"/>
  <c r="DC12" i="1"/>
  <c r="DD12" i="1"/>
  <c r="DD22" i="1"/>
  <c r="DE6" i="1"/>
  <c r="DE12" i="1"/>
  <c r="DE22" i="1"/>
  <c r="DF12" i="1"/>
  <c r="DF22" i="1"/>
  <c r="DF72" i="1"/>
  <c r="DG6" i="1"/>
  <c r="DG12" i="1"/>
  <c r="DG22" i="1"/>
  <c r="AU53" i="1"/>
  <c r="AU50" i="1"/>
  <c r="BQ34" i="1"/>
  <c r="BQ36" i="1"/>
  <c r="BQ35" i="1"/>
  <c r="BS34" i="1"/>
  <c r="BS36" i="1"/>
  <c r="BS35" i="1"/>
  <c r="BW34" i="1"/>
  <c r="BW36" i="1"/>
  <c r="BW35" i="1"/>
  <c r="BQ40" i="1"/>
  <c r="BR42" i="1"/>
  <c r="BS41" i="1"/>
  <c r="BW41" i="1"/>
  <c r="BQ33" i="1"/>
  <c r="BS33" i="1"/>
  <c r="BO54" i="1"/>
  <c r="BQ54" i="1"/>
  <c r="BS54" i="1"/>
  <c r="BW49" i="1"/>
  <c r="BO46" i="1"/>
  <c r="BQ46" i="1"/>
  <c r="BO49" i="1"/>
  <c r="CI49" i="1"/>
  <c r="CM49" i="1"/>
  <c r="CQ49" i="1"/>
  <c r="CM69" i="1"/>
  <c r="BV65" i="1"/>
  <c r="BV62" i="1"/>
  <c r="BV68" i="1"/>
  <c r="BF69" i="1"/>
  <c r="BV36" i="1"/>
  <c r="BM42" i="1"/>
  <c r="BN46" i="1"/>
  <c r="BN70" i="1"/>
  <c r="BV45" i="1"/>
  <c r="BS46" i="1"/>
  <c r="BZ46" i="1"/>
  <c r="CP41" i="1"/>
  <c r="CP14" i="1"/>
  <c r="BV48" i="1"/>
  <c r="BS49" i="1"/>
  <c r="BZ49" i="1"/>
  <c r="BZ70" i="1"/>
  <c r="BV30" i="1"/>
  <c r="BV27" i="1"/>
  <c r="BV20" i="1"/>
  <c r="AU10" i="1"/>
  <c r="AY8" i="1"/>
  <c r="BB8" i="1"/>
  <c r="AS21" i="1"/>
  <c r="M7" i="1"/>
  <c r="AY7" i="1"/>
  <c r="AW9" i="1"/>
  <c r="BL49" i="1"/>
  <c r="BW69" i="1"/>
  <c r="CT22" i="1"/>
  <c r="AW10" i="1"/>
  <c r="AW41" i="1"/>
  <c r="AW42" i="1"/>
  <c r="AX21" i="1"/>
  <c r="AU40" i="1"/>
  <c r="AU60" i="1"/>
  <c r="AU67" i="1"/>
  <c r="AY6" i="1"/>
  <c r="BC13" i="1"/>
  <c r="BC15" i="1"/>
  <c r="AV18" i="1"/>
  <c r="AV33" i="1"/>
  <c r="AS18" i="1"/>
  <c r="BC54" i="1"/>
  <c r="AU38" i="1"/>
  <c r="AU39" i="1"/>
  <c r="AT39" i="1"/>
  <c r="AU41" i="1"/>
  <c r="O8" i="1"/>
  <c r="AS15" i="1"/>
  <c r="AZ15" i="1"/>
  <c r="AY9" i="1"/>
  <c r="AS33" i="1"/>
  <c r="BF33" i="1"/>
  <c r="AZ37" i="1"/>
  <c r="BC41" i="1"/>
  <c r="AU46" i="1"/>
  <c r="AY62" i="1"/>
  <c r="AV54" i="1"/>
  <c r="BB47" i="1"/>
  <c r="CP21" i="1"/>
  <c r="CF21" i="1"/>
  <c r="AT33" i="1"/>
  <c r="AS37" i="1"/>
  <c r="AU6" i="1"/>
  <c r="BF21" i="1"/>
  <c r="AV42" i="1"/>
  <c r="AZ49" i="1"/>
  <c r="AW62" i="1"/>
  <c r="AV37" i="1"/>
  <c r="AW46" i="1"/>
  <c r="AY38" i="1"/>
  <c r="AY39" i="1"/>
  <c r="AT12" i="1"/>
  <c r="M9" i="1"/>
  <c r="BC12" i="1"/>
  <c r="AW57" i="1"/>
  <c r="AY57" i="1"/>
  <c r="O10" i="1"/>
  <c r="BB6" i="1"/>
  <c r="BB7" i="1"/>
  <c r="BC40" i="1"/>
  <c r="BC42" i="1"/>
  <c r="AT54" i="1"/>
  <c r="AY52" i="1"/>
  <c r="BL42" i="1"/>
  <c r="AY53" i="1"/>
  <c r="BC48" i="1"/>
  <c r="BC49" i="1"/>
  <c r="AW12" i="1"/>
  <c r="AU11" i="1"/>
  <c r="AV12" i="1"/>
  <c r="AU20" i="1"/>
  <c r="AU21" i="1"/>
  <c r="AX12" i="1"/>
  <c r="AZ21" i="1"/>
  <c r="BB9" i="1"/>
  <c r="AV21" i="1"/>
  <c r="AT42" i="1"/>
  <c r="AX37" i="1"/>
  <c r="AT46" i="1"/>
  <c r="BC60" i="1"/>
  <c r="BC69" i="1"/>
  <c r="AW54" i="1"/>
  <c r="AW55" i="1"/>
  <c r="BF49" i="1"/>
  <c r="CL12" i="1"/>
  <c r="CL18" i="1"/>
  <c r="CN33" i="1"/>
  <c r="BV14" i="1"/>
  <c r="BV34" i="1"/>
  <c r="BT33" i="1"/>
  <c r="BP46" i="1"/>
  <c r="BT42" i="1"/>
  <c r="BR69" i="1"/>
  <c r="BS68" i="1"/>
  <c r="BQ69" i="1"/>
  <c r="CI16" i="1"/>
  <c r="CI18" i="1"/>
  <c r="BS69" i="1"/>
  <c r="BW33" i="1"/>
  <c r="BW46" i="1"/>
  <c r="CP17" i="1"/>
  <c r="AZ54" i="1"/>
  <c r="AX46" i="1"/>
  <c r="BC45" i="1"/>
  <c r="AW48" i="1"/>
  <c r="AY65" i="1"/>
  <c r="BO21" i="1"/>
  <c r="BP37" i="1"/>
  <c r="BP49" i="1"/>
  <c r="BV38" i="1"/>
  <c r="AT21" i="1"/>
  <c r="AT22" i="1"/>
  <c r="AY21" i="1"/>
  <c r="AS42" i="1"/>
  <c r="AZ46" i="1"/>
  <c r="AY49" i="1"/>
  <c r="CJ21" i="1"/>
  <c r="BT12" i="1"/>
  <c r="BR37" i="1"/>
  <c r="BR49" i="1"/>
  <c r="BK42" i="1"/>
  <c r="BW54" i="1"/>
  <c r="BO33" i="1"/>
  <c r="BV10" i="1"/>
  <c r="BV9" i="1"/>
  <c r="BV17" i="1"/>
  <c r="BV67" i="1"/>
  <c r="BR54" i="1"/>
  <c r="BO62" i="1"/>
  <c r="BO69" i="1"/>
  <c r="CK20" i="1"/>
  <c r="CK21" i="1"/>
  <c r="BV8" i="1"/>
  <c r="BW12" i="1"/>
  <c r="BT18" i="1"/>
  <c r="BP21" i="1"/>
  <c r="BT54" i="1"/>
  <c r="CP6" i="1"/>
  <c r="CK12" i="1"/>
  <c r="CQ12" i="1"/>
  <c r="CP54" i="1"/>
  <c r="CI28" i="1"/>
  <c r="CI33" i="1"/>
  <c r="BV7" i="1"/>
  <c r="BR21" i="1"/>
  <c r="BP42" i="1"/>
  <c r="BN18" i="1"/>
  <c r="BN22" i="1"/>
  <c r="BN72" i="1"/>
  <c r="BC44" i="1"/>
  <c r="BC46" i="1"/>
  <c r="AY43" i="1"/>
  <c r="AY46" i="1"/>
  <c r="AU51" i="1"/>
  <c r="AU54" i="1"/>
  <c r="AU56" i="1"/>
  <c r="AU69" i="1"/>
  <c r="BB48" i="1"/>
  <c r="CJ12" i="1"/>
  <c r="CJ18" i="1"/>
  <c r="CL33" i="1"/>
  <c r="BT21" i="1"/>
  <c r="BW21" i="1"/>
  <c r="BK37" i="1"/>
  <c r="BK54" i="1"/>
  <c r="BR33" i="1"/>
  <c r="BR70" i="1"/>
  <c r="BP69" i="1"/>
  <c r="CK33" i="1"/>
  <c r="CG46" i="1"/>
  <c r="CG42" i="1"/>
  <c r="CK49" i="1"/>
  <c r="CM54" i="1"/>
  <c r="CK69" i="1"/>
  <c r="CL54" i="1"/>
  <c r="CM18" i="1"/>
  <c r="CE37" i="1"/>
  <c r="CJ69" i="1"/>
  <c r="CQ69" i="1"/>
  <c r="CL69" i="1"/>
  <c r="CN69" i="1"/>
  <c r="CQ33" i="1"/>
  <c r="CK54" i="1"/>
  <c r="CP60" i="1"/>
  <c r="CP48" i="1"/>
  <c r="CJ49" i="1"/>
  <c r="CI69" i="1"/>
  <c r="BQ49" i="1"/>
  <c r="CK15" i="1"/>
  <c r="CQ21" i="1"/>
  <c r="CP30" i="1"/>
  <c r="CP66" i="1"/>
  <c r="CE39" i="1"/>
  <c r="CM33" i="1"/>
  <c r="CL49" i="1"/>
  <c r="CP38" i="1"/>
  <c r="BO42" i="1"/>
  <c r="BQ42" i="1"/>
  <c r="BS42" i="1"/>
  <c r="E64" i="8"/>
  <c r="E63" i="8"/>
  <c r="E62" i="8"/>
  <c r="E61" i="8"/>
  <c r="E60" i="8"/>
  <c r="E59" i="8"/>
  <c r="E58" i="8"/>
  <c r="E57" i="8"/>
  <c r="E56" i="8"/>
  <c r="E55" i="8"/>
  <c r="E54" i="8"/>
  <c r="E66" i="8"/>
  <c r="E65" i="8"/>
  <c r="H53" i="8"/>
  <c r="H65" i="8"/>
  <c r="I65" i="8"/>
  <c r="H64" i="8"/>
  <c r="I64" i="8"/>
  <c r="H63" i="8"/>
  <c r="I63" i="8"/>
  <c r="H62" i="8"/>
  <c r="I62" i="8"/>
  <c r="H61" i="8"/>
  <c r="I61" i="8"/>
  <c r="H60" i="8"/>
  <c r="I60" i="8"/>
  <c r="H59" i="8"/>
  <c r="I59" i="8"/>
  <c r="H58" i="8"/>
  <c r="I58" i="8"/>
  <c r="H57" i="8"/>
  <c r="I57" i="8"/>
  <c r="H56" i="8"/>
  <c r="I56" i="8"/>
  <c r="H55" i="8"/>
  <c r="I55" i="8"/>
  <c r="H54" i="8"/>
  <c r="I54" i="8"/>
  <c r="H66" i="8"/>
  <c r="I66" i="8"/>
  <c r="J64" i="8"/>
  <c r="K64" i="8"/>
  <c r="J63" i="8"/>
  <c r="K63" i="8"/>
  <c r="J62" i="8"/>
  <c r="K62" i="8"/>
  <c r="J61" i="8"/>
  <c r="K61" i="8"/>
  <c r="J60" i="8"/>
  <c r="K60" i="8"/>
  <c r="J59" i="8"/>
  <c r="K59" i="8"/>
  <c r="J58" i="8"/>
  <c r="K58" i="8"/>
  <c r="J57" i="8"/>
  <c r="K57" i="8"/>
  <c r="J56" i="8"/>
  <c r="K56" i="8"/>
  <c r="J55" i="8"/>
  <c r="K55" i="8"/>
  <c r="J54" i="8"/>
  <c r="K54" i="8"/>
  <c r="J66" i="8"/>
  <c r="K66" i="8"/>
  <c r="J65" i="8"/>
  <c r="K65" i="8"/>
  <c r="M53" i="8"/>
  <c r="P53" i="8"/>
  <c r="M66" i="8"/>
  <c r="P66" i="8"/>
  <c r="M65" i="8"/>
  <c r="P65" i="8"/>
  <c r="M64" i="8"/>
  <c r="P64" i="8"/>
  <c r="M63" i="8"/>
  <c r="P63" i="8"/>
  <c r="M62" i="8"/>
  <c r="P62" i="8"/>
  <c r="M61" i="8"/>
  <c r="P61" i="8"/>
  <c r="M60" i="8"/>
  <c r="P60" i="8"/>
  <c r="M59" i="8"/>
  <c r="P59" i="8"/>
  <c r="M58" i="8"/>
  <c r="P58" i="8"/>
  <c r="M57" i="8"/>
  <c r="P57" i="8"/>
  <c r="M56" i="8"/>
  <c r="P56" i="8"/>
  <c r="M55" i="8"/>
  <c r="P55" i="8"/>
  <c r="M54" i="8"/>
  <c r="P54" i="8"/>
  <c r="J53" i="8"/>
  <c r="K53" i="8"/>
  <c r="K67" i="8"/>
  <c r="E4" i="8"/>
  <c r="E9" i="8"/>
  <c r="E8" i="8"/>
  <c r="E7" i="8"/>
  <c r="E6" i="8"/>
  <c r="E5" i="8"/>
  <c r="F9" i="8"/>
  <c r="F8" i="8"/>
  <c r="F7" i="8"/>
  <c r="F6" i="8"/>
  <c r="F5" i="8"/>
  <c r="F4" i="8"/>
  <c r="H4" i="8"/>
  <c r="H9" i="8"/>
  <c r="H8" i="8"/>
  <c r="H7" i="8"/>
  <c r="H6" i="8"/>
  <c r="H5" i="8"/>
  <c r="I5" i="8"/>
  <c r="J4" i="8"/>
  <c r="J6" i="8"/>
  <c r="J5" i="8"/>
  <c r="J9" i="8"/>
  <c r="J8" i="8"/>
  <c r="J7" i="8"/>
  <c r="M4" i="8"/>
  <c r="M5" i="8"/>
  <c r="M6" i="8"/>
  <c r="M7" i="8"/>
  <c r="P7" i="8"/>
  <c r="M8" i="8"/>
  <c r="M9" i="8"/>
  <c r="F32" i="8"/>
  <c r="E32" i="8"/>
  <c r="F34" i="8"/>
  <c r="G34" i="8"/>
  <c r="E34" i="8"/>
  <c r="F33" i="8"/>
  <c r="G33" i="8"/>
  <c r="E33" i="8"/>
  <c r="E36" i="8"/>
  <c r="E37" i="8"/>
  <c r="H36" i="8"/>
  <c r="J36" i="8"/>
  <c r="M36" i="8"/>
  <c r="P36" i="8"/>
  <c r="E39" i="8"/>
  <c r="H38" i="8"/>
  <c r="I38" i="8"/>
  <c r="H39" i="8"/>
  <c r="I39" i="8"/>
  <c r="J38" i="8"/>
  <c r="K38" i="8"/>
  <c r="J39" i="8"/>
  <c r="K39" i="8"/>
  <c r="M38" i="8"/>
  <c r="P38" i="8"/>
  <c r="M39" i="8"/>
  <c r="P39" i="8"/>
  <c r="C41" i="8"/>
  <c r="C42" i="8"/>
  <c r="C43" i="8"/>
  <c r="D41" i="8"/>
  <c r="D42" i="8"/>
  <c r="D43" i="8"/>
  <c r="E41" i="8"/>
  <c r="E43" i="8"/>
  <c r="E42" i="8"/>
  <c r="F43" i="8"/>
  <c r="G43" i="8"/>
  <c r="F42" i="8"/>
  <c r="G42" i="8"/>
  <c r="F41" i="8"/>
  <c r="G41" i="8"/>
  <c r="G44" i="8"/>
  <c r="H41" i="8"/>
  <c r="I41" i="8"/>
  <c r="J41" i="8"/>
  <c r="K41" i="8"/>
  <c r="J43" i="8"/>
  <c r="K43" i="8"/>
  <c r="J42" i="8"/>
  <c r="K42" i="8"/>
  <c r="H43" i="8"/>
  <c r="I43" i="8"/>
  <c r="H42" i="8"/>
  <c r="I42" i="8"/>
  <c r="M41" i="8"/>
  <c r="P41" i="8"/>
  <c r="M43" i="8"/>
  <c r="P43" i="8"/>
  <c r="M42" i="8"/>
  <c r="P42" i="8"/>
  <c r="F11" i="8"/>
  <c r="F12" i="8"/>
  <c r="E12" i="8"/>
  <c r="M11" i="8"/>
  <c r="P11" i="8"/>
  <c r="M12" i="8"/>
  <c r="P12" i="8"/>
  <c r="H48" i="8"/>
  <c r="I48" i="8"/>
  <c r="H49" i="8"/>
  <c r="I49" i="8"/>
  <c r="H50" i="8"/>
  <c r="I50" i="8"/>
  <c r="H51" i="8"/>
  <c r="I51" i="8"/>
  <c r="J48" i="8"/>
  <c r="J49" i="8"/>
  <c r="K49" i="8"/>
  <c r="J50" i="8"/>
  <c r="K50" i="8"/>
  <c r="J51" i="8"/>
  <c r="K51" i="8"/>
  <c r="M48" i="8"/>
  <c r="P48" i="8"/>
  <c r="M49" i="8"/>
  <c r="P49" i="8"/>
  <c r="M50" i="8"/>
  <c r="P50" i="8"/>
  <c r="M51" i="8"/>
  <c r="P51" i="8"/>
  <c r="F14" i="8"/>
  <c r="F15" i="8"/>
  <c r="E15" i="8"/>
  <c r="C45" i="8"/>
  <c r="C46" i="8"/>
  <c r="D45" i="8"/>
  <c r="D46" i="8"/>
  <c r="E45" i="8"/>
  <c r="F45" i="8"/>
  <c r="G45" i="8"/>
  <c r="H45" i="8"/>
  <c r="I45" i="8"/>
  <c r="H46" i="8"/>
  <c r="I46" i="8"/>
  <c r="J45" i="8"/>
  <c r="K45" i="8"/>
  <c r="J46" i="8"/>
  <c r="K46" i="8"/>
  <c r="M45" i="8"/>
  <c r="P45" i="8"/>
  <c r="M46" i="8"/>
  <c r="P46" i="8"/>
  <c r="E46" i="8"/>
  <c r="F46" i="8"/>
  <c r="G46" i="8"/>
  <c r="F30" i="8"/>
  <c r="G30" i="8"/>
  <c r="F29" i="8"/>
  <c r="G29" i="8"/>
  <c r="F28" i="8"/>
  <c r="G28" i="8"/>
  <c r="F27" i="8"/>
  <c r="G27" i="8"/>
  <c r="F26" i="8"/>
  <c r="G26" i="8"/>
  <c r="F25" i="8"/>
  <c r="G25" i="8"/>
  <c r="F24" i="8"/>
  <c r="G24" i="8"/>
  <c r="F23" i="8"/>
  <c r="G23" i="8"/>
  <c r="F22" i="8"/>
  <c r="G22" i="8"/>
  <c r="F21" i="8"/>
  <c r="G21" i="8"/>
  <c r="G31" i="8"/>
  <c r="J21" i="8"/>
  <c r="K21" i="8"/>
  <c r="M21" i="8"/>
  <c r="P21" i="8"/>
  <c r="M30" i="8"/>
  <c r="P30" i="8"/>
  <c r="M29" i="8"/>
  <c r="P29" i="8"/>
  <c r="M28" i="8"/>
  <c r="P28" i="8"/>
  <c r="M27" i="8"/>
  <c r="P27" i="8"/>
  <c r="M26" i="8"/>
  <c r="P26" i="8"/>
  <c r="M25" i="8"/>
  <c r="P25" i="8"/>
  <c r="M24" i="8"/>
  <c r="P24" i="8"/>
  <c r="M23" i="8"/>
  <c r="P23" i="8"/>
  <c r="M22" i="8"/>
  <c r="P22" i="8"/>
  <c r="E18" i="8"/>
  <c r="H17" i="8"/>
  <c r="H18" i="8"/>
  <c r="J17" i="8"/>
  <c r="J18" i="8"/>
  <c r="K18" i="8"/>
  <c r="CI6" i="1"/>
  <c r="CI11" i="1"/>
  <c r="CI10" i="1"/>
  <c r="CI9" i="1"/>
  <c r="CI8" i="1"/>
  <c r="CI7" i="1"/>
  <c r="CO34" i="1"/>
  <c r="CP37" i="1"/>
  <c r="CO35" i="1"/>
  <c r="CO36" i="1"/>
  <c r="CE46" i="1"/>
  <c r="CO43" i="1"/>
  <c r="CF46" i="1"/>
  <c r="CO44" i="1"/>
  <c r="CO45" i="1"/>
  <c r="CE42" i="1"/>
  <c r="CO40" i="1"/>
  <c r="CF42" i="1"/>
  <c r="CO41" i="1"/>
  <c r="CO38" i="1"/>
  <c r="CI37" i="1"/>
  <c r="CK37" i="1"/>
  <c r="CM37" i="1"/>
  <c r="CQ37" i="1"/>
  <c r="CH46" i="1"/>
  <c r="CI43" i="1"/>
  <c r="CJ46" i="1"/>
  <c r="CK43" i="1"/>
  <c r="CK46" i="1"/>
  <c r="CL46" i="1"/>
  <c r="CM43" i="1"/>
  <c r="CM46" i="1"/>
  <c r="CN46" i="1"/>
  <c r="CQ43" i="1"/>
  <c r="CQ46" i="1"/>
  <c r="CH42" i="1"/>
  <c r="CI40" i="1"/>
  <c r="CJ42" i="1"/>
  <c r="CK40" i="1"/>
  <c r="CK42" i="1"/>
  <c r="CL42" i="1"/>
  <c r="CM40" i="1"/>
  <c r="CM42" i="1"/>
  <c r="CN42" i="1"/>
  <c r="CQ40" i="1"/>
  <c r="CQ42" i="1"/>
  <c r="CI39" i="1"/>
  <c r="CK39" i="1"/>
  <c r="CM39" i="1"/>
  <c r="CQ39" i="1"/>
  <c r="CO13" i="1"/>
  <c r="CO14" i="1"/>
  <c r="CO16" i="1"/>
  <c r="CO17" i="1"/>
  <c r="CK22" i="1"/>
  <c r="CM22" i="1"/>
  <c r="CQ22" i="1"/>
  <c r="CO23" i="1"/>
  <c r="CO24" i="1"/>
  <c r="CO25" i="1"/>
  <c r="CO26" i="1"/>
  <c r="CO27" i="1"/>
  <c r="CO28" i="1"/>
  <c r="CO32" i="1"/>
  <c r="CO31" i="1"/>
  <c r="CO30" i="1"/>
  <c r="CO29" i="1"/>
  <c r="CO19" i="1"/>
  <c r="CO20" i="1"/>
  <c r="CO55" i="1"/>
  <c r="CO56" i="1"/>
  <c r="CO57" i="1"/>
  <c r="CO58" i="1"/>
  <c r="CO59" i="1"/>
  <c r="CO60" i="1"/>
  <c r="CO61" i="1"/>
  <c r="CO62" i="1"/>
  <c r="CO63" i="1"/>
  <c r="CO64" i="1"/>
  <c r="CO68" i="1"/>
  <c r="CO67" i="1"/>
  <c r="CO66" i="1"/>
  <c r="CO65" i="1"/>
  <c r="CO50" i="1"/>
  <c r="CO51" i="1"/>
  <c r="CO52" i="1"/>
  <c r="CO53" i="1"/>
  <c r="CI54" i="1"/>
  <c r="CQ54" i="1"/>
  <c r="CE49" i="1"/>
  <c r="CO47" i="1"/>
  <c r="CF49" i="1"/>
  <c r="CO48" i="1"/>
  <c r="CP10" i="1"/>
  <c r="CP9" i="1"/>
  <c r="CP8" i="1"/>
  <c r="H67" i="8"/>
  <c r="I53" i="8"/>
  <c r="I67" i="8"/>
  <c r="H52" i="8"/>
  <c r="J52" i="8"/>
  <c r="K48" i="8"/>
  <c r="K52" i="8"/>
  <c r="M10" i="8"/>
  <c r="BW39" i="1"/>
  <c r="BW42" i="1"/>
  <c r="BO39" i="1"/>
  <c r="BQ39" i="1"/>
  <c r="BS39" i="1"/>
  <c r="F35" i="8"/>
  <c r="G32" i="8"/>
  <c r="M37" i="8"/>
  <c r="P37" i="8"/>
  <c r="M40" i="8"/>
  <c r="P40" i="8"/>
  <c r="D44" i="8"/>
  <c r="M44" i="8"/>
  <c r="P44" i="8"/>
  <c r="M13" i="8"/>
  <c r="P13" i="8"/>
  <c r="M52" i="8"/>
  <c r="P52" i="8"/>
  <c r="C47" i="8"/>
  <c r="D47" i="8"/>
  <c r="M47" i="8"/>
  <c r="P47" i="8"/>
  <c r="P31" i="8"/>
  <c r="M67" i="8"/>
  <c r="P67" i="8"/>
  <c r="BU55" i="1"/>
  <c r="BU56" i="1"/>
  <c r="BU57" i="1"/>
  <c r="BU58" i="1"/>
  <c r="BU59" i="1"/>
  <c r="BU60" i="1"/>
  <c r="BU61" i="1"/>
  <c r="BU62" i="1"/>
  <c r="BU63" i="1"/>
  <c r="BU64" i="1"/>
  <c r="BU65" i="1"/>
  <c r="BU66" i="1"/>
  <c r="BU67" i="1"/>
  <c r="BU68" i="1"/>
  <c r="BU48" i="1"/>
  <c r="BU47" i="1"/>
  <c r="BU44" i="1"/>
  <c r="BU45" i="1"/>
  <c r="BU43" i="1"/>
  <c r="BK46" i="1"/>
  <c r="BV46" i="1"/>
  <c r="BL46" i="1"/>
  <c r="BU41" i="1"/>
  <c r="BU40" i="1"/>
  <c r="BU38" i="1"/>
  <c r="BO37" i="1"/>
  <c r="BQ37" i="1"/>
  <c r="BS37" i="1"/>
  <c r="BW37" i="1"/>
  <c r="BO11" i="1"/>
  <c r="BO10" i="1"/>
  <c r="BO9" i="1"/>
  <c r="BO8" i="1"/>
  <c r="BO7" i="1"/>
  <c r="BO6" i="1"/>
  <c r="BP12" i="1"/>
  <c r="BQ6" i="1"/>
  <c r="BQ12" i="1"/>
  <c r="BR12" i="1"/>
  <c r="BS6" i="1"/>
  <c r="BS12" i="1"/>
  <c r="BU34" i="1"/>
  <c r="BU35" i="1"/>
  <c r="BU36" i="1"/>
  <c r="BU13" i="1"/>
  <c r="BU14" i="1"/>
  <c r="BP15" i="1"/>
  <c r="BQ13" i="1"/>
  <c r="BQ15" i="1"/>
  <c r="BR15" i="1"/>
  <c r="BS13" i="1"/>
  <c r="BS15" i="1"/>
  <c r="BT15" i="1"/>
  <c r="BT22" i="1"/>
  <c r="BW13" i="1"/>
  <c r="BW15" i="1"/>
  <c r="BW22" i="1"/>
  <c r="BU50" i="1"/>
  <c r="BU51" i="1"/>
  <c r="BU52" i="1"/>
  <c r="BU53" i="1"/>
  <c r="BU16" i="1"/>
  <c r="BU17" i="1"/>
  <c r="BP18" i="1"/>
  <c r="BP22" i="1"/>
  <c r="BQ16" i="1"/>
  <c r="BQ18" i="1"/>
  <c r="BR18" i="1"/>
  <c r="BS16" i="1"/>
  <c r="BS18" i="1"/>
  <c r="BU23" i="1"/>
  <c r="BU24" i="1"/>
  <c r="BU32" i="1"/>
  <c r="BU31" i="1"/>
  <c r="BU30" i="1"/>
  <c r="BU29" i="1"/>
  <c r="BU28" i="1"/>
  <c r="BU27" i="1"/>
  <c r="BU26" i="1"/>
  <c r="BU25" i="1"/>
  <c r="BU19" i="1"/>
  <c r="BU20" i="1"/>
  <c r="K17" i="8"/>
  <c r="K19" i="8"/>
  <c r="I18" i="8"/>
  <c r="I17" i="8"/>
  <c r="I19" i="8"/>
  <c r="G15" i="8"/>
  <c r="G14" i="8"/>
  <c r="G16" i="8"/>
  <c r="K9" i="8"/>
  <c r="K8" i="8"/>
  <c r="K7" i="8"/>
  <c r="K6" i="8"/>
  <c r="K5" i="8"/>
  <c r="K4" i="8"/>
  <c r="K10" i="8"/>
  <c r="I9" i="8"/>
  <c r="I8" i="8"/>
  <c r="I7" i="8"/>
  <c r="I6" i="8"/>
  <c r="I4" i="8"/>
  <c r="G5" i="8"/>
  <c r="G6" i="8"/>
  <c r="G7" i="8"/>
  <c r="G8" i="8"/>
  <c r="G9" i="8"/>
  <c r="G4" i="8"/>
  <c r="G10" i="8"/>
  <c r="J67" i="8"/>
  <c r="AW34" i="1"/>
  <c r="H32" i="8"/>
  <c r="I32" i="8"/>
  <c r="AW36" i="1"/>
  <c r="H34" i="8"/>
  <c r="I34" i="8"/>
  <c r="AW35" i="1"/>
  <c r="H33" i="8"/>
  <c r="I33" i="8"/>
  <c r="AY34" i="1"/>
  <c r="J32" i="8"/>
  <c r="K32" i="8"/>
  <c r="AY36" i="1"/>
  <c r="J34" i="8"/>
  <c r="K34" i="8"/>
  <c r="AY35" i="1"/>
  <c r="J33" i="8"/>
  <c r="K33" i="8"/>
  <c r="BC34" i="1"/>
  <c r="M32" i="8"/>
  <c r="P32" i="8"/>
  <c r="BC36" i="1"/>
  <c r="M34" i="8"/>
  <c r="P34" i="8"/>
  <c r="BC35" i="1"/>
  <c r="M33" i="8"/>
  <c r="P33" i="8"/>
  <c r="AW13" i="1"/>
  <c r="H11" i="8"/>
  <c r="I11" i="8"/>
  <c r="AW14" i="1"/>
  <c r="H12" i="8"/>
  <c r="I12" i="8"/>
  <c r="AY13" i="1"/>
  <c r="J11" i="8"/>
  <c r="K11" i="8"/>
  <c r="AY14" i="1"/>
  <c r="J12" i="8"/>
  <c r="K12" i="8"/>
  <c r="AW16" i="1"/>
  <c r="H14" i="8"/>
  <c r="I14" i="8"/>
  <c r="AW17" i="1"/>
  <c r="H15" i="8"/>
  <c r="I15" i="8"/>
  <c r="AY16" i="1"/>
  <c r="J14" i="8"/>
  <c r="K14" i="8"/>
  <c r="AY17" i="1"/>
  <c r="J15" i="8"/>
  <c r="K15" i="8"/>
  <c r="BC16" i="1"/>
  <c r="M14" i="8"/>
  <c r="P14" i="8"/>
  <c r="BC17" i="1"/>
  <c r="M15" i="8"/>
  <c r="P15" i="8"/>
  <c r="AW23" i="1"/>
  <c r="H21" i="8"/>
  <c r="I21" i="8"/>
  <c r="AW32" i="1"/>
  <c r="H30" i="8"/>
  <c r="I30" i="8"/>
  <c r="AW31" i="1"/>
  <c r="H29" i="8"/>
  <c r="I29" i="8"/>
  <c r="AW30" i="1"/>
  <c r="H28" i="8"/>
  <c r="I28" i="8"/>
  <c r="AW29" i="1"/>
  <c r="H27" i="8"/>
  <c r="I27" i="8"/>
  <c r="AW28" i="1"/>
  <c r="H26" i="8"/>
  <c r="I26" i="8"/>
  <c r="AW27" i="1"/>
  <c r="H25" i="8"/>
  <c r="I25" i="8"/>
  <c r="AW26" i="1"/>
  <c r="H24" i="8"/>
  <c r="I24" i="8"/>
  <c r="AW25" i="1"/>
  <c r="H23" i="8"/>
  <c r="I23" i="8"/>
  <c r="AW24" i="1"/>
  <c r="H22" i="8"/>
  <c r="I22" i="8"/>
  <c r="AY32" i="1"/>
  <c r="J30" i="8"/>
  <c r="K30" i="8"/>
  <c r="AY31" i="1"/>
  <c r="J29" i="8"/>
  <c r="K29" i="8"/>
  <c r="AY30" i="1"/>
  <c r="J28" i="8"/>
  <c r="K28" i="8"/>
  <c r="AY29" i="1"/>
  <c r="J27" i="8"/>
  <c r="K27" i="8"/>
  <c r="AY28" i="1"/>
  <c r="J26" i="8"/>
  <c r="K26" i="8"/>
  <c r="AY27" i="1"/>
  <c r="J25" i="8"/>
  <c r="K25" i="8"/>
  <c r="AY26" i="1"/>
  <c r="J24" i="8"/>
  <c r="K24" i="8"/>
  <c r="AY25" i="1"/>
  <c r="J23" i="8"/>
  <c r="K23" i="8"/>
  <c r="AY24" i="1"/>
  <c r="J22" i="8"/>
  <c r="BC19" i="1"/>
  <c r="M17" i="8"/>
  <c r="BC20" i="1"/>
  <c r="M18" i="8"/>
  <c r="BF22" i="1"/>
  <c r="E53" i="8"/>
  <c r="E67" i="8"/>
  <c r="F53" i="8"/>
  <c r="G53" i="8"/>
  <c r="F64" i="8"/>
  <c r="G64" i="8"/>
  <c r="F63" i="8"/>
  <c r="G63" i="8"/>
  <c r="F62" i="8"/>
  <c r="G62" i="8"/>
  <c r="F61" i="8"/>
  <c r="G61" i="8"/>
  <c r="F60" i="8"/>
  <c r="G60" i="8"/>
  <c r="F59" i="8"/>
  <c r="G59" i="8"/>
  <c r="F58" i="8"/>
  <c r="G58" i="8"/>
  <c r="F57" i="8"/>
  <c r="G57" i="8"/>
  <c r="F56" i="8"/>
  <c r="G56" i="8"/>
  <c r="F55" i="8"/>
  <c r="G55" i="8"/>
  <c r="F54" i="8"/>
  <c r="G54" i="8"/>
  <c r="F66" i="8"/>
  <c r="G66" i="8"/>
  <c r="F65" i="8"/>
  <c r="G65" i="8"/>
  <c r="D4" i="8"/>
  <c r="D9" i="8"/>
  <c r="D8" i="8"/>
  <c r="F10" i="8"/>
  <c r="F36" i="8"/>
  <c r="E38" i="8"/>
  <c r="E40" i="8"/>
  <c r="F38" i="8"/>
  <c r="G38" i="8"/>
  <c r="F39" i="8"/>
  <c r="G39" i="8"/>
  <c r="E11" i="8"/>
  <c r="E13" i="8"/>
  <c r="BB50" i="1"/>
  <c r="E48" i="8"/>
  <c r="BB51" i="1"/>
  <c r="E49" i="8"/>
  <c r="BB52" i="1"/>
  <c r="E50" i="8"/>
  <c r="BB53" i="1"/>
  <c r="E51" i="8"/>
  <c r="F51" i="8"/>
  <c r="G51" i="8"/>
  <c r="F50" i="8"/>
  <c r="G50" i="8"/>
  <c r="F49" i="8"/>
  <c r="G49" i="8"/>
  <c r="F48" i="8"/>
  <c r="E14" i="8"/>
  <c r="E16" i="8"/>
  <c r="E21" i="8"/>
  <c r="E30" i="8"/>
  <c r="E29" i="8"/>
  <c r="E28" i="8"/>
  <c r="E27" i="8"/>
  <c r="E26" i="8"/>
  <c r="E25" i="8"/>
  <c r="E24" i="8"/>
  <c r="E23" i="8"/>
  <c r="E22" i="8"/>
  <c r="F31" i="8"/>
  <c r="E17" i="8"/>
  <c r="E19" i="8"/>
  <c r="F17" i="8"/>
  <c r="G17" i="8"/>
  <c r="F18" i="8"/>
  <c r="Q20" i="8"/>
  <c r="Q70" i="8"/>
  <c r="BY72" i="1"/>
  <c r="FU72" i="1"/>
  <c r="HI72" i="1"/>
  <c r="ID72" i="1"/>
  <c r="HS72" i="1"/>
  <c r="G15" i="1"/>
  <c r="N50" i="1"/>
  <c r="G52" i="1"/>
  <c r="G53" i="1"/>
  <c r="N52" i="1"/>
  <c r="N53" i="1"/>
  <c r="S11" i="1"/>
  <c r="S9" i="1"/>
  <c r="S8" i="1"/>
  <c r="S7" i="1"/>
  <c r="M15" i="1"/>
  <c r="M18" i="1"/>
  <c r="M21" i="1"/>
  <c r="S23" i="1"/>
  <c r="M33" i="1"/>
  <c r="S24" i="1"/>
  <c r="S32" i="1"/>
  <c r="S31" i="1"/>
  <c r="S30" i="1"/>
  <c r="S29" i="1"/>
  <c r="S28" i="1"/>
  <c r="S27" i="1"/>
  <c r="S26" i="1"/>
  <c r="S25" i="1"/>
  <c r="M37" i="1"/>
  <c r="K51" i="1"/>
  <c r="N51" i="1"/>
  <c r="O15" i="1"/>
  <c r="O18" i="1"/>
  <c r="O33" i="1"/>
  <c r="O37" i="1"/>
  <c r="O54" i="1"/>
  <c r="O69" i="1"/>
  <c r="O39" i="1"/>
  <c r="O42" i="1"/>
  <c r="R22" i="1"/>
  <c r="R72" i="1"/>
  <c r="AA12" i="1"/>
  <c r="AG12" i="1"/>
  <c r="AG13" i="1"/>
  <c r="AG14" i="1"/>
  <c r="AG16" i="1"/>
  <c r="AG17" i="1"/>
  <c r="AL22" i="1"/>
  <c r="AH51" i="1"/>
  <c r="AA51" i="1"/>
  <c r="AH50" i="1"/>
  <c r="AA50" i="1"/>
  <c r="Z54" i="1"/>
  <c r="AA53" i="1"/>
  <c r="AA52" i="1"/>
  <c r="AH52" i="1"/>
  <c r="Y54" i="1"/>
  <c r="Y70" i="1"/>
  <c r="AH53" i="1"/>
  <c r="AE51" i="1"/>
  <c r="AE70" i="1"/>
  <c r="AD54" i="1"/>
  <c r="AA69" i="1"/>
  <c r="AM69" i="1" s="1"/>
  <c r="AL72" i="1"/>
  <c r="AW37" i="1"/>
  <c r="AY37" i="1"/>
  <c r="BC37" i="1"/>
  <c r="AU12" i="1"/>
  <c r="AU34" i="1"/>
  <c r="AU36" i="1"/>
  <c r="AU35" i="1"/>
  <c r="BB20" i="1"/>
  <c r="AU32" i="1"/>
  <c r="AU31" i="1"/>
  <c r="AU30" i="1"/>
  <c r="AU29" i="1"/>
  <c r="AU28" i="1"/>
  <c r="AU27" i="1"/>
  <c r="AU26" i="1"/>
  <c r="AU25" i="1"/>
  <c r="AU24" i="1"/>
  <c r="AU23" i="1"/>
  <c r="AU33" i="1"/>
  <c r="AX33" i="1"/>
  <c r="AX70" i="1"/>
  <c r="AY23" i="1"/>
  <c r="BC23" i="1"/>
  <c r="AZ33" i="1"/>
  <c r="AZ70" i="1"/>
  <c r="BC32" i="1"/>
  <c r="BC31" i="1"/>
  <c r="BA30" i="1"/>
  <c r="BC30" i="1"/>
  <c r="BA29" i="1"/>
  <c r="BC29" i="1"/>
  <c r="BC28" i="1"/>
  <c r="BC27" i="1"/>
  <c r="BA26" i="1"/>
  <c r="BC26" i="1"/>
  <c r="BC25" i="1"/>
  <c r="BC24" i="1"/>
  <c r="BA24" i="1"/>
  <c r="AU16" i="1"/>
  <c r="AU17" i="1"/>
  <c r="AU13" i="1"/>
  <c r="AU14" i="1"/>
  <c r="BA6" i="1"/>
  <c r="BA8" i="1"/>
  <c r="BG8" i="1"/>
  <c r="BA7" i="1"/>
  <c r="BG7" i="1"/>
  <c r="BA11" i="1"/>
  <c r="BG11" i="1"/>
  <c r="BA10" i="1"/>
  <c r="BA9" i="1"/>
  <c r="BG9" i="1"/>
  <c r="AZ22" i="1"/>
  <c r="AZ72" i="1"/>
  <c r="AX22" i="1"/>
  <c r="AX72" i="1"/>
  <c r="AV22" i="1"/>
  <c r="S10" i="1"/>
  <c r="S6" i="1"/>
  <c r="AK22" i="1"/>
  <c r="AG15" i="1"/>
  <c r="AH15" i="1"/>
  <c r="AI15" i="1"/>
  <c r="AA15" i="1"/>
  <c r="AC15" i="1"/>
  <c r="AE15" i="1"/>
  <c r="GN22" i="1"/>
  <c r="HH22" i="1"/>
  <c r="IC22" i="1"/>
  <c r="BD22" i="1"/>
  <c r="BX22" i="1"/>
  <c r="CR22" i="1"/>
  <c r="DL22" i="1"/>
  <c r="EF22" i="1"/>
  <c r="EZ22" i="1"/>
  <c r="FT22" i="1"/>
  <c r="AH69" i="1"/>
  <c r="W22" i="1"/>
  <c r="X22" i="1"/>
  <c r="Y22" i="1"/>
  <c r="AJ22" i="1"/>
  <c r="AJ72" i="1"/>
  <c r="C22" i="1"/>
  <c r="D22" i="1"/>
  <c r="F22" i="1"/>
  <c r="F72" i="1"/>
  <c r="H22" i="1"/>
  <c r="H72" i="1"/>
  <c r="L22" i="1"/>
  <c r="J22" i="1"/>
  <c r="E22" i="1"/>
  <c r="G21" i="1"/>
  <c r="S21" i="1" s="1"/>
  <c r="Q22" i="1"/>
  <c r="Q72" i="1"/>
  <c r="G18" i="1"/>
  <c r="I18" i="1"/>
  <c r="K18" i="1"/>
  <c r="I12" i="1"/>
  <c r="K12" i="1"/>
  <c r="I15" i="1"/>
  <c r="K15" i="1"/>
  <c r="G33" i="1"/>
  <c r="I33" i="1"/>
  <c r="K33" i="1"/>
  <c r="G37" i="1"/>
  <c r="S37" i="1" s="1"/>
  <c r="M42" i="1"/>
  <c r="N39" i="1"/>
  <c r="M39" i="1"/>
  <c r="K39" i="1"/>
  <c r="I39" i="1"/>
  <c r="G39" i="1"/>
  <c r="S39" i="1" s="1"/>
  <c r="G42" i="1"/>
  <c r="I42" i="1"/>
  <c r="K42" i="1"/>
  <c r="N69" i="1"/>
  <c r="M69" i="1"/>
  <c r="I69" i="1"/>
  <c r="K69" i="1"/>
  <c r="N49" i="1"/>
  <c r="M49" i="1"/>
  <c r="I49" i="1"/>
  <c r="K49" i="1"/>
  <c r="G50" i="1"/>
  <c r="G54" i="1"/>
  <c r="N12" i="1"/>
  <c r="N15" i="1"/>
  <c r="N18" i="1"/>
  <c r="N21" i="1"/>
  <c r="N33" i="1"/>
  <c r="N37" i="1"/>
  <c r="N42" i="1"/>
  <c r="K54" i="1"/>
  <c r="I54" i="1"/>
  <c r="G12" i="1"/>
  <c r="G22" i="1"/>
  <c r="E54" i="1"/>
  <c r="E70" i="1"/>
  <c r="J54" i="1"/>
  <c r="J70" i="1"/>
  <c r="K70" i="1"/>
  <c r="I70" i="1"/>
  <c r="G70" i="1"/>
  <c r="AD70" i="1"/>
  <c r="AD72" i="1"/>
  <c r="Z70" i="1"/>
  <c r="Z72" i="1"/>
  <c r="O70" i="1"/>
  <c r="DK70" i="1"/>
  <c r="L68" i="8"/>
  <c r="L70" i="8"/>
  <c r="AI70" i="1"/>
  <c r="AC70" i="1"/>
  <c r="FR69" i="1"/>
  <c r="BB67" i="1"/>
  <c r="BB68" i="1"/>
  <c r="BB56" i="1"/>
  <c r="BB57" i="1"/>
  <c r="BB58" i="1"/>
  <c r="BB59" i="1"/>
  <c r="BB60" i="1"/>
  <c r="BB61" i="1"/>
  <c r="BB62" i="1"/>
  <c r="BB63" i="1"/>
  <c r="BB64" i="1"/>
  <c r="BB65" i="1"/>
  <c r="BB66" i="1"/>
  <c r="BB55" i="1"/>
  <c r="D5" i="8"/>
  <c r="CP7" i="1"/>
  <c r="CP11" i="1"/>
  <c r="DJ38" i="1"/>
  <c r="DJ39" i="1"/>
  <c r="DJ44" i="1"/>
  <c r="CP43" i="1"/>
  <c r="CP46" i="1"/>
  <c r="BV40" i="1"/>
  <c r="BV42" i="1"/>
  <c r="BB35" i="1"/>
  <c r="BB36" i="1"/>
  <c r="BB34" i="1"/>
  <c r="BB38" i="1"/>
  <c r="BB41" i="1"/>
  <c r="BB40" i="1"/>
  <c r="BB45" i="1"/>
  <c r="BB14" i="1"/>
  <c r="BB13" i="1"/>
  <c r="BB17" i="1"/>
  <c r="BB16" i="1"/>
  <c r="FR49" i="1"/>
  <c r="CP47" i="1"/>
  <c r="FR33" i="1"/>
  <c r="FR70" i="1" s="1"/>
  <c r="BB24" i="1"/>
  <c r="BB25" i="1"/>
  <c r="BB26" i="1"/>
  <c r="BB27" i="1"/>
  <c r="BB28" i="1"/>
  <c r="BB29" i="1"/>
  <c r="BB30" i="1"/>
  <c r="BB31" i="1"/>
  <c r="BB32" i="1"/>
  <c r="BB23" i="1"/>
  <c r="BB19" i="1"/>
  <c r="P9" i="8"/>
  <c r="O9" i="8"/>
  <c r="P8" i="8"/>
  <c r="O8" i="8"/>
  <c r="P6" i="8"/>
  <c r="P5" i="8"/>
  <c r="O5" i="8"/>
  <c r="P4" i="8"/>
  <c r="O4" i="8"/>
  <c r="O43" i="8"/>
  <c r="O42" i="8"/>
  <c r="O41" i="8"/>
  <c r="O46" i="8"/>
  <c r="O45" i="8"/>
  <c r="P18" i="8"/>
  <c r="P17" i="8"/>
  <c r="N46" i="8"/>
  <c r="S46" i="8" s="1"/>
  <c r="N45" i="8"/>
  <c r="S45" i="8" s="1"/>
  <c r="C44" i="8"/>
  <c r="N43" i="8"/>
  <c r="S43" i="8" s="1"/>
  <c r="N42" i="8"/>
  <c r="S42" i="8" s="1"/>
  <c r="N41" i="8"/>
  <c r="S41" i="8" s="1"/>
  <c r="IA69" i="1"/>
  <c r="HZ69" i="1"/>
  <c r="ES70" i="1"/>
  <c r="EQ70" i="1"/>
  <c r="DB70" i="1"/>
  <c r="DE70" i="1"/>
  <c r="DD70" i="1"/>
  <c r="DA70" i="1"/>
  <c r="CH70" i="1"/>
  <c r="CN70" i="1"/>
  <c r="CG70" i="1"/>
  <c r="CK70" i="1"/>
  <c r="EY70" i="1"/>
  <c r="EU70" i="1"/>
  <c r="EX70" i="1"/>
  <c r="CL70" i="1"/>
  <c r="CJ70" i="1"/>
  <c r="EE70" i="1"/>
  <c r="EB70" i="1"/>
  <c r="EB72" i="1"/>
  <c r="EA70" i="1"/>
  <c r="DZ70" i="1"/>
  <c r="DZ72" i="1"/>
  <c r="DY70" i="1"/>
  <c r="DX70" i="1"/>
  <c r="DX72" i="1"/>
  <c r="DV70" i="1"/>
  <c r="DV72" i="1"/>
  <c r="ED70" i="1"/>
  <c r="DT70" i="1"/>
  <c r="DT72" i="1"/>
  <c r="DS70" i="1"/>
  <c r="DS72" i="1"/>
  <c r="CQ70" i="1"/>
  <c r="CM70" i="1"/>
  <c r="BO70" i="1"/>
  <c r="BP70" i="1"/>
  <c r="BM70" i="1"/>
  <c r="BM72" i="1"/>
  <c r="AS70" i="1"/>
  <c r="BW70" i="1"/>
  <c r="BT70" i="1"/>
  <c r="AT70" i="1"/>
  <c r="AV70" i="1"/>
  <c r="BS70" i="1"/>
  <c r="BQ70" i="1"/>
  <c r="BF70" i="1"/>
  <c r="IB12" i="1"/>
  <c r="IB22" i="1"/>
  <c r="IA12" i="1"/>
  <c r="HZ12" i="1"/>
  <c r="IA42" i="1"/>
  <c r="HZ42" i="1"/>
  <c r="HZ39" i="1"/>
  <c r="IB72" i="1"/>
  <c r="HU72" i="1"/>
  <c r="HW72" i="1"/>
  <c r="IA46" i="1"/>
  <c r="HZ46" i="1"/>
  <c r="IA37" i="1"/>
  <c r="HZ37" i="1"/>
  <c r="IA15" i="1"/>
  <c r="HZ15" i="1"/>
  <c r="HZ54" i="1"/>
  <c r="IA18" i="1"/>
  <c r="HZ18" i="1"/>
  <c r="IA49" i="1"/>
  <c r="HZ49" i="1"/>
  <c r="IA33" i="1"/>
  <c r="IA70" i="1"/>
  <c r="IF23" i="1"/>
  <c r="HZ33" i="1"/>
  <c r="HZ70" i="1"/>
  <c r="IA21" i="1"/>
  <c r="IA22" i="1"/>
  <c r="IA72" i="1"/>
  <c r="HZ21" i="1"/>
  <c r="HZ22" i="1"/>
  <c r="HZ72" i="1"/>
  <c r="IF11" i="1"/>
  <c r="IF10" i="1"/>
  <c r="HG22" i="1"/>
  <c r="HG72" i="1"/>
  <c r="HC72" i="1"/>
  <c r="GY72" i="1"/>
  <c r="HF33" i="1"/>
  <c r="HF70" i="1"/>
  <c r="HE33" i="1"/>
  <c r="HE70" i="1"/>
  <c r="HA12" i="1"/>
  <c r="HA22" i="1"/>
  <c r="HA72" i="1"/>
  <c r="HK6" i="1"/>
  <c r="HF15" i="1"/>
  <c r="HE15" i="1"/>
  <c r="HF12" i="1"/>
  <c r="HF22" i="1"/>
  <c r="HF72" i="1"/>
  <c r="HE12" i="1"/>
  <c r="HE22" i="1"/>
  <c r="HE72" i="1"/>
  <c r="G35" i="8"/>
  <c r="J72" i="1"/>
  <c r="E72" i="1"/>
  <c r="Y72" i="1"/>
  <c r="BD72" i="1"/>
  <c r="CR72" i="1"/>
  <c r="DM72" i="1"/>
  <c r="DL72" i="1"/>
  <c r="EF72" i="1"/>
  <c r="EZ72" i="1"/>
  <c r="GM72" i="1"/>
  <c r="GI72" i="1"/>
  <c r="GG72" i="1"/>
  <c r="GE72" i="1"/>
  <c r="BA25" i="1"/>
  <c r="BA27" i="1"/>
  <c r="BA28" i="1"/>
  <c r="GL33" i="1"/>
  <c r="GL70" i="1"/>
  <c r="GK33" i="1"/>
  <c r="GK70" i="1"/>
  <c r="GL21" i="1"/>
  <c r="GK21" i="1"/>
  <c r="GL18" i="1"/>
  <c r="GK18" i="1"/>
  <c r="GL15" i="1"/>
  <c r="GK15" i="1"/>
  <c r="GL12" i="1"/>
  <c r="GK12" i="1"/>
  <c r="BA19" i="1"/>
  <c r="AR46" i="1"/>
  <c r="CE33" i="1"/>
  <c r="FM12" i="1"/>
  <c r="FM22" i="1"/>
  <c r="FW6" i="1"/>
  <c r="FR12" i="1"/>
  <c r="FQ12" i="1"/>
  <c r="FR15" i="1"/>
  <c r="FR22" i="1"/>
  <c r="FR72" i="1"/>
  <c r="FQ15" i="1"/>
  <c r="FQ22" i="1"/>
  <c r="EA72" i="1"/>
  <c r="DY72" i="1"/>
  <c r="DB72" i="1"/>
  <c r="DD72" i="1"/>
  <c r="DA72" i="1"/>
  <c r="CH72" i="1"/>
  <c r="CG72" i="1"/>
  <c r="CN72" i="1"/>
  <c r="BP72" i="1"/>
  <c r="AT72" i="1"/>
  <c r="AV72" i="1"/>
  <c r="BZ72" i="1"/>
  <c r="BF72" i="1"/>
  <c r="EC12" i="1"/>
  <c r="FC6" i="1"/>
  <c r="EW12" i="1"/>
  <c r="EX72" i="1"/>
  <c r="EU72" i="1"/>
  <c r="EY72" i="1"/>
  <c r="EW37" i="1"/>
  <c r="EW39" i="1"/>
  <c r="EW42" i="1"/>
  <c r="EW46" i="1"/>
  <c r="ES72" i="1"/>
  <c r="EQ72" i="1"/>
  <c r="EW15" i="1"/>
  <c r="EW54" i="1"/>
  <c r="EW33" i="1"/>
  <c r="EW49" i="1"/>
  <c r="EW69" i="1"/>
  <c r="EW21" i="1"/>
  <c r="EW18" i="1"/>
  <c r="EW22" i="1"/>
  <c r="EC69" i="1"/>
  <c r="DW46" i="1"/>
  <c r="EC46" i="1"/>
  <c r="DW42" i="1"/>
  <c r="EC42" i="1"/>
  <c r="DW39" i="1"/>
  <c r="EI39" i="1" s="1"/>
  <c r="DW37" i="1"/>
  <c r="EC37" i="1"/>
  <c r="DW54" i="1"/>
  <c r="EC54" i="1"/>
  <c r="DW49" i="1"/>
  <c r="EC49" i="1"/>
  <c r="DW33" i="1"/>
  <c r="DW70" i="1"/>
  <c r="EC33" i="1"/>
  <c r="EE22" i="1"/>
  <c r="EE72" i="1"/>
  <c r="EC21" i="1"/>
  <c r="EC18" i="1"/>
  <c r="EC15" i="1"/>
  <c r="EI6" i="1"/>
  <c r="ED22" i="1"/>
  <c r="ED72" i="1"/>
  <c r="EC22" i="1"/>
  <c r="DE72" i="1"/>
  <c r="DK72" i="1"/>
  <c r="DG72" i="1"/>
  <c r="DC69" i="1"/>
  <c r="DC49" i="1"/>
  <c r="DC42" i="1"/>
  <c r="DC37" i="1"/>
  <c r="DC46" i="1"/>
  <c r="DI24" i="1"/>
  <c r="DI25" i="1"/>
  <c r="DI26" i="1"/>
  <c r="DI27" i="1"/>
  <c r="DI28" i="1"/>
  <c r="DI29" i="1"/>
  <c r="DI30" i="1"/>
  <c r="DI31" i="1"/>
  <c r="DI32" i="1"/>
  <c r="DC33" i="1"/>
  <c r="DC70" i="1"/>
  <c r="DI23" i="1"/>
  <c r="DI33" i="1"/>
  <c r="DI48" i="1"/>
  <c r="CY49" i="1"/>
  <c r="DI47" i="1"/>
  <c r="CY54" i="1"/>
  <c r="DI50" i="1"/>
  <c r="DI51" i="1"/>
  <c r="DI52" i="1"/>
  <c r="DI53" i="1"/>
  <c r="CY42" i="1"/>
  <c r="DI56" i="1"/>
  <c r="DI57" i="1"/>
  <c r="DI58" i="1"/>
  <c r="DI59" i="1"/>
  <c r="DI60" i="1"/>
  <c r="DI61" i="1"/>
  <c r="DI62" i="1"/>
  <c r="DI63" i="1"/>
  <c r="DI64" i="1"/>
  <c r="DI65" i="1"/>
  <c r="DI66" i="1"/>
  <c r="DI67" i="1"/>
  <c r="DI68" i="1"/>
  <c r="DI55" i="1"/>
  <c r="DI69" i="1"/>
  <c r="DJ42" i="1"/>
  <c r="CZ49" i="1"/>
  <c r="DJ49" i="1"/>
  <c r="DJ37" i="1"/>
  <c r="CY39" i="1"/>
  <c r="DI38" i="1"/>
  <c r="DI39" i="1"/>
  <c r="DI41" i="1"/>
  <c r="DI40" i="1"/>
  <c r="DI35" i="1"/>
  <c r="DI36" i="1"/>
  <c r="DI34" i="1"/>
  <c r="DI37" i="1"/>
  <c r="DI44" i="1"/>
  <c r="DI45" i="1"/>
  <c r="CY46" i="1"/>
  <c r="DI43" i="1"/>
  <c r="DI46" i="1"/>
  <c r="CZ46" i="1"/>
  <c r="DJ46" i="1"/>
  <c r="CY69" i="1"/>
  <c r="CY37" i="1"/>
  <c r="DI17" i="1"/>
  <c r="DC18" i="1"/>
  <c r="DC22" i="1"/>
  <c r="DI16" i="1"/>
  <c r="CY18" i="1"/>
  <c r="CY33" i="1"/>
  <c r="CY70" i="1"/>
  <c r="CZ69" i="1"/>
  <c r="CZ33" i="1"/>
  <c r="CZ39" i="1"/>
  <c r="CZ42" i="1"/>
  <c r="CZ37" i="1"/>
  <c r="CY12" i="1"/>
  <c r="CY22" i="1"/>
  <c r="CY72" i="1"/>
  <c r="DI6" i="1"/>
  <c r="DI7" i="1"/>
  <c r="DO7" i="1"/>
  <c r="DI8" i="1"/>
  <c r="DO8" i="1"/>
  <c r="DI9" i="1"/>
  <c r="DO9" i="1"/>
  <c r="DI10" i="1"/>
  <c r="DO10" i="1"/>
  <c r="DI11" i="1"/>
  <c r="DO11" i="1"/>
  <c r="DJ18" i="1"/>
  <c r="DJ22" i="1"/>
  <c r="CZ18" i="1"/>
  <c r="CZ22" i="1"/>
  <c r="DO6" i="1"/>
  <c r="G12" i="8"/>
  <c r="G11" i="8"/>
  <c r="G18" i="8"/>
  <c r="G67" i="8"/>
  <c r="K13" i="8"/>
  <c r="I13" i="8"/>
  <c r="G13" i="8"/>
  <c r="I52" i="8"/>
  <c r="P16" i="8"/>
  <c r="K16" i="8"/>
  <c r="I16" i="8"/>
  <c r="K20" i="8"/>
  <c r="K47" i="8"/>
  <c r="I47" i="8"/>
  <c r="G47" i="8"/>
  <c r="I31" i="8"/>
  <c r="G19" i="8"/>
  <c r="G20" i="8"/>
  <c r="P19" i="8"/>
  <c r="G40" i="8"/>
  <c r="F37" i="8"/>
  <c r="G36" i="8"/>
  <c r="P35" i="8"/>
  <c r="K35" i="8"/>
  <c r="I35" i="8"/>
  <c r="N44" i="8"/>
  <c r="K44" i="8"/>
  <c r="I44" i="8"/>
  <c r="K40" i="8"/>
  <c r="I40" i="8"/>
  <c r="J37" i="8"/>
  <c r="K36" i="8"/>
  <c r="K37" i="8"/>
  <c r="H37" i="8"/>
  <c r="I36" i="8"/>
  <c r="I37" i="8"/>
  <c r="AY69" i="1"/>
  <c r="AY12" i="1"/>
  <c r="O12" i="1"/>
  <c r="O22" i="1"/>
  <c r="CP42" i="1"/>
  <c r="CE15" i="1"/>
  <c r="CP15" i="1"/>
  <c r="CF15" i="1"/>
  <c r="BV54" i="1"/>
  <c r="AY54" i="1"/>
  <c r="CJ22" i="1"/>
  <c r="CJ72" i="1"/>
  <c r="CE18" i="1"/>
  <c r="BV49" i="1"/>
  <c r="BK33" i="1"/>
  <c r="BL33" i="1"/>
  <c r="CE21" i="1"/>
  <c r="M31" i="8"/>
  <c r="BK21" i="1"/>
  <c r="BV21" i="1"/>
  <c r="BL21" i="1"/>
  <c r="AY33" i="1"/>
  <c r="AY70" i="1"/>
  <c r="D7" i="8"/>
  <c r="O7" i="8"/>
  <c r="F44" i="8"/>
  <c r="BA31" i="1"/>
  <c r="BA32" i="1"/>
  <c r="D6" i="8"/>
  <c r="O6" i="8"/>
  <c r="BR22" i="1"/>
  <c r="BB33" i="1"/>
  <c r="BA23" i="1"/>
  <c r="BA20" i="1"/>
  <c r="I10" i="8"/>
  <c r="I20" i="8"/>
  <c r="BK18" i="1"/>
  <c r="CL22" i="1"/>
  <c r="CL72" i="1"/>
  <c r="BV39" i="1"/>
  <c r="BL39" i="1"/>
  <c r="BA47" i="1"/>
  <c r="AQ49" i="1"/>
  <c r="BV69" i="1"/>
  <c r="AR49" i="1"/>
  <c r="AQ12" i="1"/>
  <c r="AU42" i="1"/>
  <c r="CP18" i="1"/>
  <c r="CF18" i="1"/>
  <c r="AW49" i="1"/>
  <c r="AS22" i="1"/>
  <c r="AS72" i="1"/>
  <c r="CE69" i="1"/>
  <c r="CE70" i="1"/>
  <c r="BL12" i="1"/>
  <c r="BB46" i="1"/>
  <c r="BL69" i="1"/>
  <c r="CP49" i="1"/>
  <c r="BV18" i="1"/>
  <c r="BL18" i="1"/>
  <c r="BT72" i="1"/>
  <c r="CP33" i="1"/>
  <c r="CF33" i="1"/>
  <c r="BV37" i="1"/>
  <c r="BL37" i="1"/>
  <c r="AW69" i="1"/>
  <c r="CF69" i="1"/>
  <c r="BK15" i="1"/>
  <c r="BA45" i="1"/>
  <c r="BK69" i="1"/>
  <c r="BV15" i="1"/>
  <c r="AR12" i="1"/>
  <c r="BL15" i="1"/>
  <c r="CP39" i="1"/>
  <c r="CF39" i="1"/>
  <c r="AQ46" i="1"/>
  <c r="D65" i="8"/>
  <c r="O65" i="8"/>
  <c r="D66" i="8"/>
  <c r="O66" i="8"/>
  <c r="D54" i="8"/>
  <c r="O54" i="8"/>
  <c r="D55" i="8"/>
  <c r="O55" i="8"/>
  <c r="D56" i="8"/>
  <c r="O56" i="8"/>
  <c r="D57" i="8"/>
  <c r="O57" i="8"/>
  <c r="D58" i="8"/>
  <c r="O58" i="8"/>
  <c r="D59" i="8"/>
  <c r="O59" i="8"/>
  <c r="D60" i="8"/>
  <c r="O60" i="8"/>
  <c r="D61" i="8"/>
  <c r="O61" i="8"/>
  <c r="D62" i="8"/>
  <c r="O62" i="8"/>
  <c r="D63" i="8"/>
  <c r="O63" i="8"/>
  <c r="D64" i="8"/>
  <c r="O64" i="8"/>
  <c r="J10" i="8"/>
  <c r="H10" i="8"/>
  <c r="E10" i="8"/>
  <c r="D33" i="8"/>
  <c r="O33" i="8"/>
  <c r="D34" i="8"/>
  <c r="O34" i="8"/>
  <c r="C33" i="8"/>
  <c r="N33" i="8"/>
  <c r="S33" i="8" s="1"/>
  <c r="C34" i="8"/>
  <c r="C32" i="8"/>
  <c r="N32" i="8"/>
  <c r="S32" i="8" s="1"/>
  <c r="D36" i="8"/>
  <c r="O36" i="8"/>
  <c r="D39" i="8"/>
  <c r="O39" i="8"/>
  <c r="J44" i="8"/>
  <c r="H44" i="8"/>
  <c r="E44" i="8"/>
  <c r="O44" i="8"/>
  <c r="J40" i="8"/>
  <c r="H40" i="8"/>
  <c r="E35" i="8"/>
  <c r="C12" i="8"/>
  <c r="N12" i="8"/>
  <c r="S12" i="8" s="1"/>
  <c r="C11" i="8"/>
  <c r="N11" i="8"/>
  <c r="S11" i="8" s="1"/>
  <c r="F13" i="8"/>
  <c r="C15" i="8"/>
  <c r="C14" i="8"/>
  <c r="F16" i="8"/>
  <c r="J47" i="8"/>
  <c r="H47" i="8"/>
  <c r="F47" i="8"/>
  <c r="E47" i="8"/>
  <c r="O47" i="8"/>
  <c r="C21" i="8"/>
  <c r="D18" i="8"/>
  <c r="O18" i="8"/>
  <c r="C18" i="8"/>
  <c r="N18" i="8"/>
  <c r="S18" i="8" s="1"/>
  <c r="J19" i="8"/>
  <c r="H19" i="8"/>
  <c r="CO69" i="1"/>
  <c r="CM72" i="1"/>
  <c r="CO33" i="1"/>
  <c r="CO7" i="1"/>
  <c r="CU7" i="1"/>
  <c r="CO8" i="1"/>
  <c r="CU8" i="1"/>
  <c r="CO9" i="1"/>
  <c r="CU9" i="1"/>
  <c r="CO10" i="1"/>
  <c r="CU10" i="1"/>
  <c r="CO11" i="1"/>
  <c r="CU11" i="1"/>
  <c r="CI12" i="1"/>
  <c r="CI22" i="1"/>
  <c r="CO6" i="1"/>
  <c r="CE12" i="1"/>
  <c r="CE22" i="1"/>
  <c r="CQ72" i="1"/>
  <c r="CK72" i="1"/>
  <c r="CI42" i="1"/>
  <c r="CI46" i="1"/>
  <c r="CO39" i="1"/>
  <c r="CO42" i="1"/>
  <c r="CO46" i="1"/>
  <c r="CO37" i="1"/>
  <c r="CO15" i="1"/>
  <c r="CO18" i="1"/>
  <c r="CO21" i="1"/>
  <c r="CO54" i="1"/>
  <c r="CO49" i="1"/>
  <c r="CF12" i="1"/>
  <c r="CF22" i="1"/>
  <c r="J31" i="8"/>
  <c r="K22" i="8"/>
  <c r="K31" i="8"/>
  <c r="O10" i="8"/>
  <c r="P10" i="8"/>
  <c r="D37" i="8"/>
  <c r="N13" i="8"/>
  <c r="S13" i="8" s="1"/>
  <c r="F52" i="8"/>
  <c r="G48" i="8"/>
  <c r="G52" i="8"/>
  <c r="BU69" i="1"/>
  <c r="BU49" i="1"/>
  <c r="BU46" i="1"/>
  <c r="BU42" i="1"/>
  <c r="BU39" i="1"/>
  <c r="BU18" i="1"/>
  <c r="BU54" i="1"/>
  <c r="BW72" i="1"/>
  <c r="BU33" i="1"/>
  <c r="BU15" i="1"/>
  <c r="BU37" i="1"/>
  <c r="BS22" i="1"/>
  <c r="BQ22" i="1"/>
  <c r="BQ72" i="1"/>
  <c r="BO12" i="1"/>
  <c r="BO22" i="1"/>
  <c r="BU6" i="1"/>
  <c r="BK12" i="1"/>
  <c r="C4" i="8"/>
  <c r="N4" i="8"/>
  <c r="BU7" i="1"/>
  <c r="CA7" i="1"/>
  <c r="C5" i="8"/>
  <c r="N5" i="8"/>
  <c r="BU8" i="1"/>
  <c r="CA8" i="1"/>
  <c r="C6" i="8"/>
  <c r="N6" i="8"/>
  <c r="BU9" i="1"/>
  <c r="CA9" i="1"/>
  <c r="C7" i="8"/>
  <c r="N7" i="8"/>
  <c r="BU10" i="1"/>
  <c r="C8" i="8"/>
  <c r="N8" i="8"/>
  <c r="BU11" i="1"/>
  <c r="CA11" i="1"/>
  <c r="C9" i="8"/>
  <c r="N9" i="8"/>
  <c r="BU21" i="1"/>
  <c r="M35" i="8"/>
  <c r="J35" i="8"/>
  <c r="H35" i="8"/>
  <c r="J13" i="8"/>
  <c r="AY15" i="1"/>
  <c r="H13" i="8"/>
  <c r="AW15" i="1"/>
  <c r="M16" i="8"/>
  <c r="BC18" i="1"/>
  <c r="J16" i="8"/>
  <c r="AY18" i="1"/>
  <c r="H16" i="8"/>
  <c r="H20" i="8"/>
  <c r="AW18" i="1"/>
  <c r="H31" i="8"/>
  <c r="H68" i="8"/>
  <c r="AW33" i="1"/>
  <c r="AW70" i="1"/>
  <c r="M19" i="8"/>
  <c r="M20" i="8"/>
  <c r="BC21" i="1"/>
  <c r="BC22" i="1"/>
  <c r="E20" i="8"/>
  <c r="E52" i="8"/>
  <c r="F67" i="8"/>
  <c r="C65" i="8"/>
  <c r="N65" i="8"/>
  <c r="S65" i="8" s="1"/>
  <c r="BA67" i="1"/>
  <c r="C66" i="8"/>
  <c r="N66" i="8"/>
  <c r="S66" i="8" s="1"/>
  <c r="BA68" i="1"/>
  <c r="C54" i="8"/>
  <c r="N54" i="8"/>
  <c r="S54" i="8" s="1"/>
  <c r="BA56" i="1"/>
  <c r="C55" i="8"/>
  <c r="N55" i="8"/>
  <c r="S55" i="8" s="1"/>
  <c r="BA57" i="1"/>
  <c r="C56" i="8"/>
  <c r="N56" i="8"/>
  <c r="S56" i="8" s="1"/>
  <c r="BA58" i="1"/>
  <c r="C57" i="8"/>
  <c r="N57" i="8"/>
  <c r="S57" i="8" s="1"/>
  <c r="BA59" i="1"/>
  <c r="C58" i="8"/>
  <c r="N58" i="8"/>
  <c r="S58" i="8" s="1"/>
  <c r="BA60" i="1"/>
  <c r="C59" i="8"/>
  <c r="N59" i="8"/>
  <c r="S59" i="8" s="1"/>
  <c r="BA61" i="1"/>
  <c r="C60" i="8"/>
  <c r="N60" i="8"/>
  <c r="S60" i="8" s="1"/>
  <c r="BA62" i="1"/>
  <c r="C61" i="8"/>
  <c r="N61" i="8"/>
  <c r="S61" i="8" s="1"/>
  <c r="BA63" i="1"/>
  <c r="C62" i="8"/>
  <c r="N62" i="8"/>
  <c r="S62" i="8" s="1"/>
  <c r="BA64" i="1"/>
  <c r="C63" i="8"/>
  <c r="N63" i="8"/>
  <c r="S63" i="8" s="1"/>
  <c r="BA65" i="1"/>
  <c r="C64" i="8"/>
  <c r="N64" i="8"/>
  <c r="S64" i="8" s="1"/>
  <c r="BA66" i="1"/>
  <c r="C53" i="8"/>
  <c r="N53" i="8"/>
  <c r="S53" i="8" s="1"/>
  <c r="BA55" i="1"/>
  <c r="AQ69" i="1"/>
  <c r="D53" i="8"/>
  <c r="O53" i="8"/>
  <c r="D10" i="8"/>
  <c r="BB12" i="1"/>
  <c r="D32" i="8"/>
  <c r="O32" i="8"/>
  <c r="C39" i="8"/>
  <c r="N39" i="8"/>
  <c r="S39" i="8" s="1"/>
  <c r="BA41" i="1"/>
  <c r="F40" i="8"/>
  <c r="C38" i="8"/>
  <c r="N38" i="8"/>
  <c r="S38" i="8" s="1"/>
  <c r="BA40" i="1"/>
  <c r="AQ42" i="1"/>
  <c r="D38" i="8"/>
  <c r="O38" i="8"/>
  <c r="BA38" i="1"/>
  <c r="C36" i="8"/>
  <c r="N36" i="8"/>
  <c r="S36" i="8" s="1"/>
  <c r="AQ39" i="1"/>
  <c r="D12" i="8"/>
  <c r="O12" i="8"/>
  <c r="C13" i="8"/>
  <c r="D11" i="8"/>
  <c r="O11" i="8"/>
  <c r="C48" i="8"/>
  <c r="N48" i="8"/>
  <c r="S48" i="8" s="1"/>
  <c r="BA50" i="1"/>
  <c r="AQ54" i="1"/>
  <c r="C49" i="8"/>
  <c r="N49" i="8"/>
  <c r="S49" i="8" s="1"/>
  <c r="BA51" i="1"/>
  <c r="C50" i="8"/>
  <c r="N50" i="8"/>
  <c r="S50" i="8" s="1"/>
  <c r="BA52" i="1"/>
  <c r="C51" i="8"/>
  <c r="N51" i="8"/>
  <c r="S51" i="8" s="1"/>
  <c r="BA53" i="1"/>
  <c r="D51" i="8"/>
  <c r="O51" i="8"/>
  <c r="D50" i="8"/>
  <c r="O50" i="8"/>
  <c r="D49" i="8"/>
  <c r="O49" i="8"/>
  <c r="D48" i="8"/>
  <c r="O48" i="8"/>
  <c r="AR54" i="1"/>
  <c r="D15" i="8"/>
  <c r="O15" i="8"/>
  <c r="D14" i="8"/>
  <c r="O14" i="8"/>
  <c r="C22" i="8"/>
  <c r="N22" i="8"/>
  <c r="C23" i="8"/>
  <c r="N23" i="8"/>
  <c r="C24" i="8"/>
  <c r="N24" i="8"/>
  <c r="C25" i="8"/>
  <c r="N25" i="8"/>
  <c r="C26" i="8"/>
  <c r="N26" i="8"/>
  <c r="C27" i="8"/>
  <c r="N27" i="8"/>
  <c r="C28" i="8"/>
  <c r="N28" i="8"/>
  <c r="C29" i="8"/>
  <c r="N29" i="8"/>
  <c r="C30" i="8"/>
  <c r="N30" i="8"/>
  <c r="D22" i="8"/>
  <c r="O22" i="8"/>
  <c r="D23" i="8"/>
  <c r="O23" i="8"/>
  <c r="D24" i="8"/>
  <c r="O24" i="8"/>
  <c r="D25" i="8"/>
  <c r="O25" i="8"/>
  <c r="D26" i="8"/>
  <c r="O26" i="8"/>
  <c r="D27" i="8"/>
  <c r="O27" i="8"/>
  <c r="D28" i="8"/>
  <c r="O28" i="8"/>
  <c r="D29" i="8"/>
  <c r="O29" i="8"/>
  <c r="D30" i="8"/>
  <c r="O30" i="8"/>
  <c r="E31" i="8"/>
  <c r="E68" i="8"/>
  <c r="D21" i="8"/>
  <c r="O21" i="8"/>
  <c r="AR33" i="1"/>
  <c r="F19" i="8"/>
  <c r="C17" i="8"/>
  <c r="N17" i="8"/>
  <c r="S17" i="8" s="1"/>
  <c r="AQ21" i="1"/>
  <c r="D17" i="8"/>
  <c r="O17" i="8"/>
  <c r="AR69" i="1"/>
  <c r="AR42" i="1"/>
  <c r="AR39" i="1"/>
  <c r="IC72" i="1"/>
  <c r="HH72" i="1"/>
  <c r="GN72" i="1"/>
  <c r="FT72" i="1"/>
  <c r="BX72" i="1"/>
  <c r="AG52" i="1"/>
  <c r="AG53" i="1"/>
  <c r="AA54" i="1"/>
  <c r="AA70" i="1"/>
  <c r="W54" i="1"/>
  <c r="AG50" i="1"/>
  <c r="X54" i="1"/>
  <c r="AG51" i="1"/>
  <c r="AG18" i="1"/>
  <c r="M51" i="1"/>
  <c r="M53" i="1"/>
  <c r="M52" i="1"/>
  <c r="M50" i="1"/>
  <c r="C54" i="1"/>
  <c r="C70" i="1"/>
  <c r="D54" i="1"/>
  <c r="D70" i="1"/>
  <c r="AU37" i="1"/>
  <c r="AU70" i="1"/>
  <c r="BA35" i="1"/>
  <c r="BA36" i="1"/>
  <c r="BA34" i="1"/>
  <c r="AQ37" i="1"/>
  <c r="AR37" i="1"/>
  <c r="BG10" i="1"/>
  <c r="BG6" i="1"/>
  <c r="BA12" i="1"/>
  <c r="AU15" i="1"/>
  <c r="BA17" i="1"/>
  <c r="BA16" i="1"/>
  <c r="AU18" i="1"/>
  <c r="AU22" i="1"/>
  <c r="AU72" i="1"/>
  <c r="AR21" i="1"/>
  <c r="BA21" i="1"/>
  <c r="BC33" i="1"/>
  <c r="AQ33" i="1"/>
  <c r="AQ70" i="1"/>
  <c r="AR18" i="1"/>
  <c r="AQ18" i="1"/>
  <c r="BA14" i="1"/>
  <c r="BA13" i="1"/>
  <c r="AQ15" i="1"/>
  <c r="AR15" i="1"/>
  <c r="AK72" i="1"/>
  <c r="AG22" i="1"/>
  <c r="AH22" i="1"/>
  <c r="AE22" i="1"/>
  <c r="AE72" i="1"/>
  <c r="AC22" i="1"/>
  <c r="AC72" i="1"/>
  <c r="AA22" i="1"/>
  <c r="AA72" i="1"/>
  <c r="AI22" i="1"/>
  <c r="AI72" i="1"/>
  <c r="O72" i="1"/>
  <c r="L72" i="1"/>
  <c r="N22" i="1"/>
  <c r="G72" i="1"/>
  <c r="K22" i="1"/>
  <c r="K72" i="1"/>
  <c r="I22" i="1"/>
  <c r="I72" i="1"/>
  <c r="N54" i="1"/>
  <c r="N70" i="1"/>
  <c r="P69" i="1"/>
  <c r="P54" i="1"/>
  <c r="P49" i="1"/>
  <c r="P46" i="1"/>
  <c r="P42" i="1"/>
  <c r="P39" i="1"/>
  <c r="P37" i="1"/>
  <c r="P33" i="1"/>
  <c r="P21" i="1"/>
  <c r="P18" i="1"/>
  <c r="P15" i="1"/>
  <c r="P12" i="1"/>
  <c r="P70" i="1"/>
  <c r="X70" i="1"/>
  <c r="X72" i="1"/>
  <c r="W70" i="1"/>
  <c r="W72" i="1"/>
  <c r="N21" i="8"/>
  <c r="N14" i="8"/>
  <c r="S14" i="8" s="1"/>
  <c r="N15" i="8"/>
  <c r="S15" i="8" s="1"/>
  <c r="O37" i="8"/>
  <c r="N34" i="8"/>
  <c r="S34" i="8" s="1"/>
  <c r="CZ70" i="1"/>
  <c r="CI70" i="1"/>
  <c r="CF70" i="1"/>
  <c r="EW70" i="1"/>
  <c r="EC70" i="1"/>
  <c r="CO70" i="1"/>
  <c r="CE72" i="1"/>
  <c r="BK70" i="1"/>
  <c r="BU70" i="1"/>
  <c r="BL70" i="1"/>
  <c r="AR70" i="1"/>
  <c r="J68" i="8"/>
  <c r="M68" i="8"/>
  <c r="F68" i="8"/>
  <c r="G37" i="8"/>
  <c r="D72" i="1"/>
  <c r="C72" i="1"/>
  <c r="GK22" i="1"/>
  <c r="GK72" i="1"/>
  <c r="GL22" i="1"/>
  <c r="GL72" i="1"/>
  <c r="EW72" i="1"/>
  <c r="EC72" i="1"/>
  <c r="DW72" i="1"/>
  <c r="EI72" i="1" s="1"/>
  <c r="CZ72" i="1"/>
  <c r="CF72" i="1"/>
  <c r="DC72" i="1"/>
  <c r="DJ69" i="1"/>
  <c r="DI54" i="1"/>
  <c r="DI49" i="1"/>
  <c r="DI42" i="1"/>
  <c r="DJ33" i="1"/>
  <c r="DJ70" i="1"/>
  <c r="DI12" i="1"/>
  <c r="DI18" i="1"/>
  <c r="DI22" i="1"/>
  <c r="CA10" i="1"/>
  <c r="P20" i="8"/>
  <c r="N47" i="8"/>
  <c r="S47" i="8" s="1"/>
  <c r="S21" i="8"/>
  <c r="BV12" i="1"/>
  <c r="C35" i="8"/>
  <c r="BL22" i="1"/>
  <c r="BL72" i="1"/>
  <c r="BR72" i="1"/>
  <c r="BV33" i="1"/>
  <c r="BV70" i="1"/>
  <c r="BA33" i="1"/>
  <c r="J20" i="8"/>
  <c r="J70" i="8"/>
  <c r="BS72" i="1"/>
  <c r="BA18" i="1"/>
  <c r="C16" i="8"/>
  <c r="CP69" i="1"/>
  <c r="CP70" i="1"/>
  <c r="M70" i="8"/>
  <c r="BB42" i="1"/>
  <c r="BB49" i="1"/>
  <c r="H70" i="8"/>
  <c r="BK22" i="1"/>
  <c r="BK72" i="1"/>
  <c r="BA46" i="1"/>
  <c r="AR22" i="1"/>
  <c r="AR72" i="1"/>
  <c r="F20" i="8"/>
  <c r="AQ22" i="1"/>
  <c r="AQ72" i="1"/>
  <c r="BB54" i="1"/>
  <c r="AW22" i="1"/>
  <c r="AW72" i="1"/>
  <c r="BA49" i="1"/>
  <c r="BV22" i="1"/>
  <c r="BV72" i="1"/>
  <c r="BB21" i="1"/>
  <c r="AY22" i="1"/>
  <c r="AY72" i="1"/>
  <c r="BO72" i="1"/>
  <c r="CI72" i="1"/>
  <c r="CO12" i="1"/>
  <c r="CO22" i="1"/>
  <c r="CU6" i="1"/>
  <c r="CP12" i="1"/>
  <c r="CP22" i="1"/>
  <c r="S9" i="8"/>
  <c r="S8" i="8"/>
  <c r="S7" i="8"/>
  <c r="S6" i="8"/>
  <c r="S5" i="8"/>
  <c r="C37" i="8"/>
  <c r="D40" i="8"/>
  <c r="O40" i="8"/>
  <c r="C40" i="8"/>
  <c r="D35" i="8"/>
  <c r="O35" i="8"/>
  <c r="D13" i="8"/>
  <c r="O13" i="8"/>
  <c r="D52" i="8"/>
  <c r="O52" i="8"/>
  <c r="N52" i="8"/>
  <c r="S52" i="8" s="1"/>
  <c r="D16" i="8"/>
  <c r="O16" i="8"/>
  <c r="D31" i="8"/>
  <c r="O31" i="8"/>
  <c r="S30" i="8"/>
  <c r="S29" i="8"/>
  <c r="S28" i="8"/>
  <c r="S27" i="8"/>
  <c r="S26" i="8"/>
  <c r="S25" i="8"/>
  <c r="S24" i="8"/>
  <c r="S23" i="8"/>
  <c r="D19" i="8"/>
  <c r="O19" i="8"/>
  <c r="O20" i="8"/>
  <c r="C19" i="8"/>
  <c r="D67" i="8"/>
  <c r="O67" i="8"/>
  <c r="C67" i="8"/>
  <c r="C10" i="8"/>
  <c r="BU12" i="1"/>
  <c r="BU22" i="1"/>
  <c r="BU72" i="1"/>
  <c r="CA6" i="1"/>
  <c r="E70" i="8"/>
  <c r="D20" i="8"/>
  <c r="C20" i="8"/>
  <c r="C52" i="8"/>
  <c r="BA69" i="1"/>
  <c r="BA39" i="1"/>
  <c r="BA42" i="1"/>
  <c r="BB15" i="1"/>
  <c r="BA54" i="1"/>
  <c r="BB18" i="1"/>
  <c r="C31" i="8"/>
  <c r="C68" i="8"/>
  <c r="BB69" i="1"/>
  <c r="M54" i="1"/>
  <c r="M70" i="1"/>
  <c r="AG54" i="1"/>
  <c r="AG70" i="1"/>
  <c r="BA37" i="1"/>
  <c r="BB37" i="1"/>
  <c r="BA15" i="1"/>
  <c r="BA22" i="1"/>
  <c r="N72" i="1"/>
  <c r="P22" i="1"/>
  <c r="P72" i="1"/>
  <c r="DI70" i="1"/>
  <c r="BA70" i="1"/>
  <c r="D68" i="8"/>
  <c r="AG72" i="1"/>
  <c r="DI72" i="1"/>
  <c r="DJ72" i="1"/>
  <c r="N67" i="8"/>
  <c r="S67" i="8" s="1"/>
  <c r="S22" i="8"/>
  <c r="N31" i="8"/>
  <c r="N40" i="8"/>
  <c r="S40" i="8" s="1"/>
  <c r="N37" i="8"/>
  <c r="S37" i="8" s="1"/>
  <c r="N35" i="8"/>
  <c r="S35" i="8" s="1"/>
  <c r="N16" i="8"/>
  <c r="S16" i="8" s="1"/>
  <c r="CP72" i="1"/>
  <c r="BB22" i="1"/>
  <c r="CO72" i="1"/>
  <c r="BA72" i="1"/>
  <c r="F70" i="8"/>
  <c r="N19" i="8"/>
  <c r="S19" i="8" s="1"/>
  <c r="N10" i="8"/>
  <c r="S10" i="8" s="1"/>
  <c r="S4" i="8"/>
  <c r="C70" i="8"/>
  <c r="D70" i="8"/>
  <c r="BB39" i="1"/>
  <c r="BB70" i="1"/>
  <c r="N20" i="8"/>
  <c r="S20" i="8" s="1"/>
  <c r="BB72" i="1"/>
  <c r="BC39" i="1"/>
  <c r="BG39" i="1" s="1"/>
  <c r="BC70" i="1"/>
  <c r="BG70" i="1" s="1"/>
  <c r="BC72" i="1"/>
  <c r="BG72" i="1" s="1"/>
  <c r="AH54" i="1" l="1"/>
  <c r="AH70" i="1" s="1"/>
  <c r="AH72" i="1" s="1"/>
  <c r="GQ69" i="1"/>
  <c r="CA69" i="1"/>
  <c r="CA62" i="1"/>
  <c r="CA55" i="1"/>
  <c r="CA56" i="1"/>
  <c r="CA58" i="1"/>
  <c r="CA60" i="1"/>
  <c r="CA61" i="1"/>
  <c r="CA64" i="1"/>
  <c r="CA68" i="1"/>
  <c r="CA66" i="1"/>
  <c r="CA65" i="1"/>
  <c r="CA67" i="1"/>
  <c r="CA63" i="1"/>
  <c r="CA59" i="1"/>
  <c r="CA57" i="1"/>
  <c r="GQ12" i="1"/>
  <c r="CA12" i="1"/>
  <c r="GQ39" i="1"/>
  <c r="GQ42" i="1"/>
  <c r="CA37" i="1"/>
  <c r="CA39" i="1"/>
  <c r="CA42" i="1"/>
  <c r="CA46" i="1"/>
  <c r="CA34" i="1"/>
  <c r="CA36" i="1"/>
  <c r="CA35" i="1"/>
  <c r="CA43" i="1"/>
  <c r="CA44" i="1"/>
  <c r="CA45" i="1"/>
  <c r="CA40" i="1"/>
  <c r="CA41" i="1"/>
  <c r="CA38" i="1"/>
  <c r="GQ37" i="1"/>
  <c r="GQ46" i="1"/>
  <c r="GQ15" i="1"/>
  <c r="GQ13" i="1"/>
  <c r="GQ14" i="1"/>
  <c r="CA15" i="1"/>
  <c r="CA13" i="1"/>
  <c r="CA14" i="1"/>
  <c r="GQ54" i="1"/>
  <c r="FQ70" i="1"/>
  <c r="FQ72" i="1" s="1"/>
  <c r="FS70" i="1"/>
  <c r="FS72" i="1" s="1"/>
  <c r="CA54" i="1"/>
  <c r="CA50" i="1"/>
  <c r="CA51" i="1"/>
  <c r="CA53" i="1"/>
  <c r="CA52" i="1"/>
  <c r="GQ18" i="1"/>
  <c r="GQ16" i="1"/>
  <c r="GQ17" i="1"/>
  <c r="CA18" i="1"/>
  <c r="CA16" i="1"/>
  <c r="CA17" i="1"/>
  <c r="GQ49" i="1"/>
  <c r="FO70" i="1"/>
  <c r="FO72" i="1" s="1"/>
  <c r="FM70" i="1"/>
  <c r="FM72" i="1" s="1"/>
  <c r="FK70" i="1"/>
  <c r="CA49" i="1"/>
  <c r="CA47" i="1"/>
  <c r="CA48" i="1"/>
  <c r="GQ70" i="1"/>
  <c r="GQ33" i="1"/>
  <c r="GQ23" i="1"/>
  <c r="GQ32" i="1"/>
  <c r="GQ31" i="1"/>
  <c r="GQ30" i="1"/>
  <c r="GQ29" i="1"/>
  <c r="GQ28" i="1"/>
  <c r="GQ27" i="1"/>
  <c r="GQ26" i="1"/>
  <c r="GQ25" i="1"/>
  <c r="GQ24" i="1"/>
  <c r="CA70" i="1"/>
  <c r="CA33" i="1"/>
  <c r="CA23" i="1"/>
  <c r="CA32" i="1"/>
  <c r="CA31" i="1"/>
  <c r="CA30" i="1"/>
  <c r="CA29" i="1"/>
  <c r="CA28" i="1"/>
  <c r="CA27" i="1"/>
  <c r="CA26" i="1"/>
  <c r="CA25" i="1"/>
  <c r="CA24" i="1"/>
  <c r="GQ72" i="1"/>
  <c r="GQ22" i="1"/>
  <c r="GQ21" i="1"/>
  <c r="GQ19" i="1"/>
  <c r="GQ20" i="1"/>
  <c r="CA72" i="1"/>
  <c r="CA22" i="1"/>
  <c r="CA21" i="1"/>
  <c r="CA19" i="1"/>
  <c r="CA20" i="1"/>
  <c r="CU72" i="1"/>
  <c r="DO72" i="1"/>
  <c r="CU70" i="1"/>
  <c r="AM72" i="1"/>
  <c r="AM22" i="1"/>
  <c r="BG22" i="1"/>
  <c r="BG18" i="1"/>
  <c r="BG15" i="1"/>
  <c r="BG37" i="1"/>
  <c r="AM70" i="1"/>
  <c r="AM54" i="1"/>
  <c r="CU46" i="1"/>
  <c r="CU42" i="1"/>
  <c r="CU22" i="1"/>
  <c r="CU12" i="1"/>
  <c r="BG42" i="1"/>
  <c r="DO22" i="1"/>
  <c r="DO18" i="1"/>
  <c r="DO70" i="1"/>
  <c r="DO33" i="1"/>
  <c r="DO46" i="1"/>
  <c r="DO37" i="1"/>
  <c r="DO42" i="1"/>
  <c r="DO49" i="1"/>
  <c r="DO69" i="1"/>
  <c r="EI70" i="1"/>
  <c r="EI33" i="1"/>
  <c r="EI49" i="1"/>
  <c r="EI54" i="1"/>
  <c r="EI37" i="1"/>
  <c r="EI42" i="1"/>
  <c r="EI46" i="1"/>
  <c r="FC72" i="1"/>
  <c r="FC70" i="1"/>
  <c r="AM15" i="1"/>
  <c r="BG14" i="1"/>
  <c r="BG13" i="1"/>
  <c r="BG17" i="1"/>
  <c r="BG16" i="1"/>
  <c r="BG33" i="1"/>
  <c r="BG23" i="1"/>
  <c r="BG24" i="1"/>
  <c r="BG25" i="1"/>
  <c r="BG26" i="1"/>
  <c r="BG27" i="1"/>
  <c r="BG28" i="1"/>
  <c r="BG29" i="1"/>
  <c r="BG30" i="1"/>
  <c r="BG31" i="1"/>
  <c r="BG32" i="1"/>
  <c r="BG35" i="1"/>
  <c r="BG36" i="1"/>
  <c r="BG34" i="1"/>
  <c r="BG12" i="1"/>
  <c r="AM52" i="1"/>
  <c r="AM53" i="1"/>
  <c r="AM50" i="1"/>
  <c r="AM51" i="1"/>
  <c r="AM12" i="1"/>
  <c r="CU54" i="1"/>
  <c r="CU39" i="1"/>
  <c r="CU40" i="1"/>
  <c r="CU43" i="1"/>
  <c r="CU37" i="1"/>
  <c r="CU69" i="1"/>
  <c r="BG69" i="1"/>
  <c r="BG56" i="1"/>
  <c r="BG54" i="1"/>
  <c r="BG51" i="1"/>
  <c r="CU33" i="1"/>
  <c r="CU28" i="1"/>
  <c r="CU18" i="1"/>
  <c r="CU16" i="1"/>
  <c r="BG21" i="1"/>
  <c r="BG20" i="1"/>
  <c r="BG46" i="1"/>
  <c r="BG41" i="1"/>
  <c r="BG38" i="1"/>
  <c r="BG67" i="1"/>
  <c r="BG60" i="1"/>
  <c r="BG40" i="1"/>
  <c r="CU49" i="1"/>
  <c r="BG50" i="1"/>
  <c r="BG53" i="1"/>
  <c r="DO12" i="1"/>
  <c r="DO24" i="1"/>
  <c r="DO25" i="1"/>
  <c r="DO26" i="1"/>
  <c r="DO27" i="1"/>
  <c r="DO28" i="1"/>
  <c r="DO29" i="1"/>
  <c r="DO30" i="1"/>
  <c r="DO31" i="1"/>
  <c r="DO32" i="1"/>
  <c r="DO23" i="1"/>
  <c r="DO48" i="1"/>
  <c r="DO47" i="1"/>
  <c r="DO17" i="1"/>
  <c r="DO16" i="1"/>
  <c r="DO54" i="1"/>
  <c r="DO50" i="1"/>
  <c r="DO51" i="1"/>
  <c r="DO52" i="1"/>
  <c r="DO53" i="1"/>
  <c r="DO41" i="1"/>
  <c r="DO40" i="1"/>
  <c r="DO35" i="1"/>
  <c r="DO36" i="1"/>
  <c r="DO34" i="1"/>
  <c r="DO56" i="1"/>
  <c r="DO57" i="1"/>
  <c r="DO58" i="1"/>
  <c r="DO59" i="1"/>
  <c r="DO60" i="1"/>
  <c r="DO61" i="1"/>
  <c r="DO62" i="1"/>
  <c r="DO63" i="1"/>
  <c r="DO64" i="1"/>
  <c r="DO65" i="1"/>
  <c r="DO66" i="1"/>
  <c r="DO67" i="1"/>
  <c r="DO68" i="1"/>
  <c r="DO55" i="1"/>
  <c r="DO44" i="1"/>
  <c r="DO45" i="1"/>
  <c r="DO43" i="1"/>
  <c r="DO15" i="1"/>
  <c r="DO21" i="1"/>
  <c r="DO39" i="1"/>
  <c r="EI22" i="1"/>
  <c r="EI21" i="1"/>
  <c r="EI19" i="1"/>
  <c r="EI18" i="1"/>
  <c r="EI16" i="1"/>
  <c r="EI15" i="1"/>
  <c r="EI13" i="1"/>
  <c r="EI12" i="1"/>
  <c r="EI23" i="1"/>
  <c r="EI47" i="1"/>
  <c r="EI50" i="1"/>
  <c r="EI43" i="1"/>
  <c r="EI40" i="1"/>
  <c r="EI38" i="1"/>
  <c r="EI34" i="1"/>
  <c r="EI69" i="1"/>
  <c r="EI55" i="1"/>
  <c r="FC22" i="1"/>
  <c r="FC37" i="1"/>
  <c r="FC39" i="1"/>
  <c r="FC42" i="1"/>
  <c r="FC33" i="1"/>
  <c r="FC46" i="1"/>
  <c r="FC49" i="1"/>
  <c r="FC54" i="1"/>
  <c r="FC69" i="1"/>
  <c r="FC21" i="1"/>
  <c r="FC18" i="1"/>
  <c r="FC15" i="1"/>
  <c r="FC12" i="1"/>
  <c r="FW22" i="1"/>
  <c r="FW37" i="1"/>
  <c r="FW42" i="1"/>
  <c r="FW39" i="1"/>
  <c r="CU24" i="1"/>
  <c r="CU25" i="1"/>
  <c r="CU26" i="1"/>
  <c r="CU27" i="1"/>
  <c r="CU29" i="1"/>
  <c r="CU30" i="1"/>
  <c r="CU31" i="1"/>
  <c r="CU32" i="1"/>
  <c r="CU23" i="1"/>
  <c r="FW69" i="1"/>
  <c r="FW49" i="1"/>
  <c r="FW54" i="1"/>
  <c r="FW46" i="1"/>
  <c r="FW33" i="1"/>
  <c r="AM13" i="1"/>
  <c r="AM18" i="1"/>
  <c r="AM16" i="1"/>
  <c r="AM17" i="1"/>
  <c r="AM39" i="1"/>
  <c r="AM38" i="1"/>
  <c r="AM42" i="1"/>
  <c r="AM40" i="1"/>
  <c r="AM41" i="1"/>
  <c r="AM49" i="1"/>
  <c r="AM47" i="1"/>
  <c r="AM48" i="1"/>
  <c r="AM55" i="1"/>
  <c r="AM56" i="1"/>
  <c r="AM57" i="1"/>
  <c r="AM58" i="1"/>
  <c r="AM67" i="1"/>
  <c r="AM66" i="1"/>
  <c r="AM65" i="1"/>
  <c r="AM64" i="1"/>
  <c r="AM63" i="1"/>
  <c r="AM62" i="1"/>
  <c r="AM61" i="1"/>
  <c r="AM60" i="1"/>
  <c r="AM59" i="1"/>
  <c r="AM68" i="1"/>
  <c r="AM14" i="1"/>
  <c r="BG19" i="1"/>
  <c r="BG49" i="1"/>
  <c r="BG47" i="1"/>
  <c r="BG48" i="1"/>
  <c r="BG43" i="1"/>
  <c r="BG44" i="1"/>
  <c r="BG45" i="1"/>
  <c r="BG52" i="1"/>
  <c r="BG55" i="1"/>
  <c r="BG68" i="1"/>
  <c r="BG66" i="1"/>
  <c r="BG65" i="1"/>
  <c r="BG64" i="1"/>
  <c r="BG63" i="1"/>
  <c r="BG62" i="1"/>
  <c r="BG61" i="1"/>
  <c r="BG59" i="1"/>
  <c r="BG58" i="1"/>
  <c r="BG57" i="1"/>
  <c r="R68" i="8"/>
  <c r="CU15" i="1"/>
  <c r="CU13" i="1"/>
  <c r="CU14" i="1"/>
  <c r="CU17" i="1"/>
  <c r="CU21" i="1"/>
  <c r="CU19" i="1"/>
  <c r="CU20" i="1"/>
  <c r="CU34" i="1"/>
  <c r="CU36" i="1"/>
  <c r="CU35" i="1"/>
  <c r="CU45" i="1"/>
  <c r="CU44" i="1"/>
  <c r="CU41" i="1"/>
  <c r="CU38" i="1"/>
  <c r="CU47" i="1"/>
  <c r="CU48" i="1"/>
  <c r="CU53" i="1"/>
  <c r="CU52" i="1"/>
  <c r="CU51" i="1"/>
  <c r="CU50" i="1"/>
  <c r="CU55" i="1"/>
  <c r="CU68" i="1"/>
  <c r="CU67" i="1"/>
  <c r="CU66" i="1"/>
  <c r="CU65" i="1"/>
  <c r="CU64" i="1"/>
  <c r="CU63" i="1"/>
  <c r="CU62" i="1"/>
  <c r="CU61" i="1"/>
  <c r="CU60" i="1"/>
  <c r="CU59" i="1"/>
  <c r="CU58" i="1"/>
  <c r="CU57" i="1"/>
  <c r="CU56" i="1"/>
  <c r="DO19" i="1"/>
  <c r="DO20" i="1"/>
  <c r="DO13" i="1"/>
  <c r="DO14" i="1"/>
  <c r="DO38" i="1"/>
  <c r="EI14" i="1"/>
  <c r="EI17" i="1"/>
  <c r="EI20" i="1"/>
  <c r="EI24" i="1"/>
  <c r="EI25" i="1"/>
  <c r="EI26" i="1"/>
  <c r="EI27" i="1"/>
  <c r="EI28" i="1"/>
  <c r="EI29" i="1"/>
  <c r="EI30" i="1"/>
  <c r="EI31" i="1"/>
  <c r="EI32" i="1"/>
  <c r="EI35" i="1"/>
  <c r="EI36" i="1"/>
  <c r="EI41" i="1"/>
  <c r="EI44" i="1"/>
  <c r="EI45" i="1"/>
  <c r="EI48" i="1"/>
  <c r="EI51" i="1"/>
  <c r="EI52" i="1"/>
  <c r="EI53" i="1"/>
  <c r="EI56" i="1"/>
  <c r="EI57" i="1"/>
  <c r="EI58" i="1"/>
  <c r="EI59" i="1"/>
  <c r="EI60" i="1"/>
  <c r="EI61" i="1"/>
  <c r="EI62" i="1"/>
  <c r="EI63" i="1"/>
  <c r="EI64" i="1"/>
  <c r="EI65" i="1"/>
  <c r="EI66" i="1"/>
  <c r="EI67" i="1"/>
  <c r="EI68" i="1"/>
  <c r="FC13" i="1"/>
  <c r="FC14" i="1"/>
  <c r="FC16" i="1"/>
  <c r="FC17" i="1"/>
  <c r="FC19" i="1"/>
  <c r="FC20" i="1"/>
  <c r="FC55" i="1"/>
  <c r="FC56" i="1"/>
  <c r="FC57" i="1"/>
  <c r="FC58" i="1"/>
  <c r="FC59" i="1"/>
  <c r="FC60" i="1"/>
  <c r="FC61" i="1"/>
  <c r="FC62" i="1"/>
  <c r="FC63" i="1"/>
  <c r="FC64" i="1"/>
  <c r="FC65" i="1"/>
  <c r="FC66" i="1"/>
  <c r="FC67" i="1"/>
  <c r="FC68" i="1"/>
  <c r="FC50" i="1"/>
  <c r="FC51" i="1"/>
  <c r="FC52" i="1"/>
  <c r="FC53" i="1"/>
  <c r="FC47" i="1"/>
  <c r="FC48" i="1"/>
  <c r="FC43" i="1"/>
  <c r="FC44" i="1"/>
  <c r="FC45" i="1"/>
  <c r="FC40" i="1"/>
  <c r="FC41" i="1"/>
  <c r="FC38" i="1"/>
  <c r="FC34" i="1"/>
  <c r="FC35" i="1"/>
  <c r="FC36" i="1"/>
  <c r="FC23" i="1"/>
  <c r="FC24" i="1"/>
  <c r="FC25" i="1"/>
  <c r="FC26" i="1"/>
  <c r="FC27" i="1"/>
  <c r="FC28" i="1"/>
  <c r="FC29" i="1"/>
  <c r="FC30" i="1"/>
  <c r="FC31" i="1"/>
  <c r="FC32" i="1"/>
  <c r="FW12" i="1"/>
  <c r="FW15" i="1"/>
  <c r="FW13" i="1"/>
  <c r="FW14" i="1"/>
  <c r="FW18" i="1"/>
  <c r="FW21" i="1"/>
  <c r="FW23" i="1"/>
  <c r="FW32" i="1"/>
  <c r="FW31" i="1"/>
  <c r="FW30" i="1"/>
  <c r="FW29" i="1"/>
  <c r="FW28" i="1"/>
  <c r="FW27" i="1"/>
  <c r="FW26" i="1"/>
  <c r="FW25" i="1"/>
  <c r="FW24" i="1"/>
  <c r="FW34" i="1"/>
  <c r="FW36" i="1"/>
  <c r="FW35" i="1"/>
  <c r="FW38" i="1"/>
  <c r="FW40" i="1"/>
  <c r="FW41" i="1"/>
  <c r="FW43" i="1"/>
  <c r="FW44" i="1"/>
  <c r="FW45" i="1"/>
  <c r="FW50" i="1"/>
  <c r="FW51" i="1"/>
  <c r="FW52" i="1"/>
  <c r="FW53" i="1"/>
  <c r="FW47" i="1"/>
  <c r="FW48" i="1"/>
  <c r="FW55" i="1"/>
  <c r="FW56" i="1"/>
  <c r="FW57" i="1"/>
  <c r="FW58" i="1"/>
  <c r="FW59" i="1"/>
  <c r="FW60" i="1"/>
  <c r="FW61" i="1"/>
  <c r="FW62" i="1"/>
  <c r="FW63" i="1"/>
  <c r="FW64" i="1"/>
  <c r="FW65" i="1"/>
  <c r="FW66" i="1"/>
  <c r="FW67" i="1"/>
  <c r="FW68" i="1"/>
  <c r="S31" i="8"/>
  <c r="HK72" i="1"/>
  <c r="HK22" i="1"/>
  <c r="HK70" i="1"/>
  <c r="HK39" i="1"/>
  <c r="HK69" i="1"/>
  <c r="HK54" i="1"/>
  <c r="HK42" i="1"/>
  <c r="HK49" i="1"/>
  <c r="HK33" i="1"/>
  <c r="HK46" i="1"/>
  <c r="HK21" i="1"/>
  <c r="HK15" i="1"/>
  <c r="HK12" i="1"/>
  <c r="HK13" i="1"/>
  <c r="HK14" i="1"/>
  <c r="HK16" i="1"/>
  <c r="HK17" i="1"/>
  <c r="HK19" i="1"/>
  <c r="HK20" i="1"/>
  <c r="HK34" i="1"/>
  <c r="HK36" i="1"/>
  <c r="HK35" i="1"/>
  <c r="HK43" i="1"/>
  <c r="HK45" i="1"/>
  <c r="HK44" i="1"/>
  <c r="HK23" i="1"/>
  <c r="HK24" i="1"/>
  <c r="HK25" i="1"/>
  <c r="HK26" i="1"/>
  <c r="HK27" i="1"/>
  <c r="HK28" i="1"/>
  <c r="HK29" i="1"/>
  <c r="HK30" i="1"/>
  <c r="HK31" i="1"/>
  <c r="HK32" i="1"/>
  <c r="S70" i="1"/>
  <c r="S54" i="1"/>
  <c r="S50" i="1"/>
  <c r="S42" i="1"/>
  <c r="S33" i="1"/>
  <c r="S18" i="1"/>
  <c r="S53" i="1"/>
  <c r="S52" i="1"/>
  <c r="S15" i="1"/>
  <c r="S49" i="1"/>
  <c r="S46" i="1"/>
  <c r="S34" i="1"/>
  <c r="S35" i="1"/>
  <c r="S36" i="1"/>
  <c r="S69" i="1"/>
  <c r="M12" i="1"/>
  <c r="S51" i="1"/>
  <c r="S19" i="1"/>
  <c r="S20" i="1"/>
  <c r="S38" i="1"/>
  <c r="S44" i="8"/>
  <c r="IF72" i="1"/>
  <c r="IF22" i="1"/>
  <c r="IF70" i="1"/>
  <c r="IF39" i="1"/>
  <c r="IF12" i="1"/>
  <c r="IF42" i="1"/>
  <c r="IF49" i="1"/>
  <c r="IF54" i="1"/>
  <c r="IF46" i="1"/>
  <c r="IF37" i="1"/>
  <c r="IF33" i="1"/>
  <c r="IF21" i="1"/>
  <c r="IF18" i="1"/>
  <c r="IF15" i="1"/>
  <c r="IF69" i="1"/>
  <c r="IF16" i="1"/>
  <c r="IF17" i="1"/>
  <c r="IF34" i="1"/>
  <c r="IF35" i="1"/>
  <c r="IF36" i="1"/>
  <c r="IF43" i="1"/>
  <c r="IF44" i="1"/>
  <c r="IF45" i="1"/>
  <c r="IF50" i="1"/>
  <c r="IF51" i="1"/>
  <c r="IF52" i="1"/>
  <c r="IF53" i="1"/>
  <c r="IF55" i="1"/>
  <c r="IF56" i="1"/>
  <c r="IF57" i="1"/>
  <c r="IF58" i="1"/>
  <c r="IF59" i="1"/>
  <c r="IF60" i="1"/>
  <c r="IF61" i="1"/>
  <c r="IF62" i="1"/>
  <c r="IF63" i="1"/>
  <c r="IF64" i="1"/>
  <c r="IF65" i="1"/>
  <c r="IF66" i="1"/>
  <c r="IF67" i="1"/>
  <c r="IF68" i="1"/>
  <c r="IF47" i="1"/>
  <c r="IF48" i="1"/>
  <c r="IF40" i="1"/>
  <c r="IF41" i="1"/>
  <c r="IF38" i="1"/>
  <c r="FW70" i="1" l="1"/>
  <c r="FK72" i="1"/>
  <c r="FW72" i="1" s="1"/>
  <c r="R70" i="8"/>
  <c r="N68" i="8"/>
  <c r="O68" i="8"/>
  <c r="O70" i="8" s="1"/>
  <c r="K68" i="8"/>
  <c r="K70" i="8" s="1"/>
  <c r="I68" i="8"/>
  <c r="I70" i="8" s="1"/>
  <c r="P68" i="8"/>
  <c r="P70" i="8" s="1"/>
  <c r="G68" i="8"/>
  <c r="G70" i="8" s="1"/>
  <c r="S68" i="8"/>
  <c r="N70" i="8"/>
  <c r="S70" i="8" s="1"/>
  <c r="M22" i="1"/>
  <c r="S12" i="1"/>
  <c r="S22" i="1" l="1"/>
  <c r="M72" i="1"/>
  <c r="S72" i="1" s="1"/>
</calcChain>
</file>

<file path=xl/sharedStrings.xml><?xml version="1.0" encoding="utf-8"?>
<sst xmlns="http://schemas.openxmlformats.org/spreadsheetml/2006/main" count="1235" uniqueCount="85">
  <si>
    <t>JULY 2025</t>
  </si>
  <si>
    <t>AUGUST 2025</t>
  </si>
  <si>
    <t>SEPTEMBER 2025</t>
  </si>
  <si>
    <t>OCTOBER 2025</t>
  </si>
  <si>
    <t>NOVEMBER 2025</t>
  </si>
  <si>
    <t>DECEMBER 2025</t>
  </si>
  <si>
    <t>JANUARY 2026</t>
  </si>
  <si>
    <t>FEBRUARY 2026</t>
  </si>
  <si>
    <t>MARCH 2026</t>
  </si>
  <si>
    <t>APRIL 2026</t>
  </si>
  <si>
    <t>MAY 2026</t>
  </si>
  <si>
    <t>JUNE 2026</t>
  </si>
  <si>
    <t>MONTH HOURS:</t>
  </si>
  <si>
    <t>PLANT</t>
  </si>
  <si>
    <t>UNIT</t>
  </si>
  <si>
    <t>AH</t>
  </si>
  <si>
    <t>SH</t>
  </si>
  <si>
    <t>RSH</t>
  </si>
  <si>
    <t>FOH</t>
  </si>
  <si>
    <t>FOF</t>
  </si>
  <si>
    <t>POH</t>
  </si>
  <si>
    <t>POF</t>
  </si>
  <si>
    <t>MOH</t>
  </si>
  <si>
    <t>MOF</t>
  </si>
  <si>
    <t>EUDH</t>
  </si>
  <si>
    <t>EAF</t>
  </si>
  <si>
    <t>EFOR</t>
  </si>
  <si>
    <t>EOF</t>
  </si>
  <si>
    <t>Nameplate Capacity</t>
  </si>
  <si>
    <t>APT Capacity</t>
  </si>
  <si>
    <t>Available Capacity</t>
  </si>
  <si>
    <t>KPI Acum</t>
  </si>
  <si>
    <t>EMDH</t>
  </si>
  <si>
    <t>SAN</t>
  </si>
  <si>
    <t>CT 5</t>
  </si>
  <si>
    <t>JUAN</t>
  </si>
  <si>
    <t>ST 5</t>
  </si>
  <si>
    <t>CT 6</t>
  </si>
  <si>
    <t>ST 6</t>
  </si>
  <si>
    <t>Total</t>
  </si>
  <si>
    <t>PALO</t>
  </si>
  <si>
    <t>SECO</t>
  </si>
  <si>
    <t>COSTA</t>
  </si>
  <si>
    <t>SUR</t>
  </si>
  <si>
    <t>AGUIRRE</t>
  </si>
  <si>
    <t>Total Baseloads</t>
  </si>
  <si>
    <t>AGUIRRE CC</t>
  </si>
  <si>
    <t>V-1</t>
  </si>
  <si>
    <t>1-1</t>
  </si>
  <si>
    <t>1-2</t>
  </si>
  <si>
    <t>1-3</t>
  </si>
  <si>
    <t>1-4</t>
  </si>
  <si>
    <t>V-2</t>
  </si>
  <si>
    <t>2-1</t>
  </si>
  <si>
    <t>2-2</t>
  </si>
  <si>
    <t>2-3</t>
  </si>
  <si>
    <t>2-4</t>
  </si>
  <si>
    <t>JOBOS</t>
  </si>
  <si>
    <t>DAGUAO</t>
  </si>
  <si>
    <t>PALO SECO PW</t>
  </si>
  <si>
    <t>MP 1</t>
  </si>
  <si>
    <t>FT-8</t>
  </si>
  <si>
    <t>MP 2</t>
  </si>
  <si>
    <t>MP 3</t>
  </si>
  <si>
    <t>CAMBALACHE</t>
  </si>
  <si>
    <t>2</t>
  </si>
  <si>
    <t>3</t>
  </si>
  <si>
    <t>MAYAGUEZ</t>
  </si>
  <si>
    <t>1</t>
  </si>
  <si>
    <t>SAN JUAN TM</t>
  </si>
  <si>
    <t>TM 1</t>
  </si>
  <si>
    <t>TM 2</t>
  </si>
  <si>
    <t>TM 3</t>
  </si>
  <si>
    <t>TM 4</t>
  </si>
  <si>
    <t>TM 5</t>
  </si>
  <si>
    <t>TM 6</t>
  </si>
  <si>
    <t>TM 7</t>
  </si>
  <si>
    <t>TM 8</t>
  </si>
  <si>
    <t>TM 9</t>
  </si>
  <si>
    <t>TM 10</t>
  </si>
  <si>
    <t>PALO SECO TM</t>
  </si>
  <si>
    <t>Total Peakers</t>
  </si>
  <si>
    <t>Total System</t>
  </si>
  <si>
    <t>FISCAL YEAR 2025-26 HOURS:</t>
  </si>
  <si>
    <t>Net Capacity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</si>
</sst>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* #,##0_);_(* \(#,##0\);_(* &quot;-&quot;??_);_(@_)"/>
    <numFmt numFmtId="165" formatCode="0.0"/>
    <numFmt numFmtId="166" formatCode="0.0%"/>
  </numFmts>
  <fonts count="1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rial"/>
      <family val="2"/>
    </font>
    <font>
      <sz val="11"/>
      <color rgb="FF242424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2"/>
      <color theme="1"/>
      <name val="Arial"/>
      <family val="2"/>
    </font>
    <font>
      <sz val="11"/>
      <color rgb="FF000000"/>
      <name val="Arial"/>
      <family val="2"/>
    </font>
    <font>
      <b/>
      <sz val="11"/>
      <color rgb="FF24242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8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2" fontId="6" fillId="0" borderId="0" xfId="0" applyNumberFormat="1" applyFont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43" fontId="5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vertical="center"/>
    </xf>
    <xf numFmtId="2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43" fontId="3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" fontId="7" fillId="0" borderId="0" xfId="0" applyNumberFormat="1" applyFont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/>
    </xf>
    <xf numFmtId="9" fontId="3" fillId="0" borderId="0" xfId="0" applyNumberFormat="1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" fontId="0" fillId="3" borderId="6" xfId="0" applyNumberFormat="1" applyFill="1" applyBorder="1" applyAlignment="1">
      <alignment horizontal="center" wrapText="1"/>
    </xf>
    <xf numFmtId="43" fontId="5" fillId="2" borderId="5" xfId="0" applyNumberFormat="1" applyFont="1" applyFill="1" applyBorder="1" applyAlignment="1">
      <alignment horizontal="center" vertical="center"/>
    </xf>
    <xf numFmtId="2" fontId="5" fillId="2" borderId="5" xfId="0" applyNumberFormat="1" applyFont="1" applyFill="1" applyBorder="1" applyAlignment="1">
      <alignment horizontal="center" vertical="center"/>
    </xf>
    <xf numFmtId="1" fontId="5" fillId="2" borderId="5" xfId="0" applyNumberFormat="1" applyFont="1" applyFill="1" applyBorder="1" applyAlignment="1">
      <alignment horizontal="center" vertical="center"/>
    </xf>
    <xf numFmtId="164" fontId="5" fillId="2" borderId="5" xfId="0" applyNumberFormat="1" applyFont="1" applyFill="1" applyBorder="1" applyAlignment="1">
      <alignment horizontal="center" vertical="center"/>
    </xf>
    <xf numFmtId="43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 wrapText="1"/>
    </xf>
    <xf numFmtId="10" fontId="5" fillId="2" borderId="5" xfId="0" applyNumberFormat="1" applyFont="1" applyFill="1" applyBorder="1" applyAlignment="1">
      <alignment horizontal="center" vertical="center"/>
    </xf>
    <xf numFmtId="166" fontId="5" fillId="2" borderId="5" xfId="0" applyNumberFormat="1" applyFont="1" applyFill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2" fontId="5" fillId="2" borderId="2" xfId="0" applyNumberFormat="1" applyFont="1" applyFill="1" applyBorder="1" applyAlignment="1">
      <alignment horizontal="center" vertical="center"/>
    </xf>
    <xf numFmtId="166" fontId="5" fillId="2" borderId="2" xfId="0" applyNumberFormat="1" applyFont="1" applyFill="1" applyBorder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6" fontId="9" fillId="0" borderId="0" xfId="0" applyNumberFormat="1" applyFont="1"/>
    <xf numFmtId="2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10" fontId="0" fillId="0" borderId="0" xfId="0" applyNumberFormat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166" fontId="4" fillId="0" borderId="0" xfId="0" applyNumberFormat="1" applyFont="1" applyAlignment="1">
      <alignment horizontal="center" vertical="center" wrapText="1"/>
    </xf>
    <xf numFmtId="166" fontId="5" fillId="2" borderId="5" xfId="0" applyNumberFormat="1" applyFont="1" applyFill="1" applyBorder="1" applyAlignment="1">
      <alignment horizontal="center" vertical="center" wrapText="1"/>
    </xf>
    <xf numFmtId="43" fontId="5" fillId="0" borderId="2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166" fontId="5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10" fontId="9" fillId="0" borderId="0" xfId="0" applyNumberFormat="1" applyFont="1"/>
    <xf numFmtId="166" fontId="3" fillId="0" borderId="0" xfId="0" applyNumberFormat="1" applyFont="1" applyAlignment="1">
      <alignment horizontal="center" vertical="center" wrapText="1"/>
    </xf>
    <xf numFmtId="43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1" fontId="6" fillId="0" borderId="2" xfId="0" applyNumberFormat="1" applyFont="1" applyBorder="1" applyAlignment="1" applyProtection="1">
      <alignment horizontal="center" vertical="center"/>
      <protection locked="0"/>
    </xf>
    <xf numFmtId="1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0" fontId="5" fillId="0" borderId="2" xfId="0" applyNumberFormat="1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166" fontId="10" fillId="0" borderId="1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43" fontId="5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66" fontId="5" fillId="0" borderId="7" xfId="0" applyNumberFormat="1" applyFont="1" applyBorder="1" applyAlignment="1">
      <alignment horizontal="center" vertical="center"/>
    </xf>
    <xf numFmtId="2" fontId="5" fillId="0" borderId="7" xfId="0" applyNumberFormat="1" applyFont="1" applyBorder="1" applyAlignment="1">
      <alignment horizontal="center" vertical="center"/>
    </xf>
    <xf numFmtId="166" fontId="5" fillId="0" borderId="2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6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5" fillId="2" borderId="8" xfId="0" applyNumberFormat="1" applyFont="1" applyFill="1" applyBorder="1" applyAlignment="1">
      <alignment horizontal="center" vertical="center"/>
    </xf>
    <xf numFmtId="43" fontId="5" fillId="2" borderId="8" xfId="0" applyNumberFormat="1" applyFont="1" applyFill="1" applyBorder="1" applyAlignment="1">
      <alignment horizontal="center" vertical="center"/>
    </xf>
    <xf numFmtId="166" fontId="5" fillId="2" borderId="8" xfId="0" applyNumberFormat="1" applyFont="1" applyFill="1" applyBorder="1" applyAlignment="1">
      <alignment horizontal="center" vertical="center"/>
    </xf>
    <xf numFmtId="10" fontId="5" fillId="2" borderId="8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</cellXfs>
  <cellStyles count="2">
    <cellStyle name="Normal" xfId="0" builtinId="0"/>
    <cellStyle name="Percent 2 2" xfId="1" xr:uid="{E3EA2F12-B0B2-48D8-B1F7-5E8B9FCE40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customXml" Target="../customXml/item2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103" Type="http://schemas.openxmlformats.org/officeDocument/2006/relationships/customXml" Target="../customXml/item3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sharedStrings" Target="sharedStrings.xml"/><Relationship Id="rId101" Type="http://schemas.openxmlformats.org/officeDocument/2006/relationships/customXml" Target="../customXml/item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theme" Target="theme/theme1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calcChain" Target="calcChain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styles" Target="styles.xml"/><Relationship Id="rId3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07_July/San%20Juan/SanJuanBaseload_202507_Report.xlsx" TargetMode="External"/><Relationship Id="rId2" Type="http://schemas.openxmlformats.org/officeDocument/2006/relationships/externalLinkPath" Target="https://generapr1.sharepoint.com/sites/Genera-PRReports/Shared%20Documents/Plants/2025/07_July/San%20Juan/SanJuanBaseload_202507_Report.xlsx" TargetMode="External"/><Relationship Id="rId1" Type="http://schemas.openxmlformats.org/officeDocument/2006/relationships/externalLinkPath" Target="/sites/Genera-PRReports/Shared%20Documents/Plants/2025/07_July/San%20Juan/SanJuanBaseload_202507_Report.xlsx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09_September/San%20Juan/SanJuanBaseload_202509_Report.xlsx" TargetMode="External"/><Relationship Id="rId2" Type="http://schemas.openxmlformats.org/officeDocument/2006/relationships/externalLinkPath" Target="https://generapr1.sharepoint.com/sites/Genera-PRReports/Shared%20Documents/Plants/2025/09_September/San%20Juan/SanJuanBaseload_202509_Report.xlsx" TargetMode="External"/><Relationship Id="rId1" Type="http://schemas.openxmlformats.org/officeDocument/2006/relationships/externalLinkPath" Target="/sites/Genera-PRReports/Shared%20Documents/Plants/2025/09_September/San%20Juan/SanJuanBaseload_202509_Report.xlsx" TargetMode="External"/></Relationships>
</file>

<file path=xl/externalLinks/_rels/externalLink3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10_October/San%20Juan/SanJuanBaseload_202510_Report.xlsx" TargetMode="External"/><Relationship Id="rId2" Type="http://schemas.openxmlformats.org/officeDocument/2006/relationships/externalLinkPath" Target="https://generapr1.sharepoint.com/sites/Genera-PRReports/Shared%20Documents/Plants/2025/10_October/San%20Juan/SanJuanBaseload_202510_Report.xlsx" TargetMode="External"/><Relationship Id="rId1" Type="http://schemas.openxmlformats.org/officeDocument/2006/relationships/externalLinkPath" Target="/sites/Genera-PRReports/Shared%20Documents/Plants/2025/10_October/San%20Juan/SanJuanBaseload_202510_Report.xlsx" TargetMode="External"/></Relationships>
</file>

<file path=xl/externalLinks/_rels/externalLink4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11_November/San%20Juan/SanJuanBaseload_202511_Report.xlsx" TargetMode="External"/><Relationship Id="rId2" Type="http://schemas.openxmlformats.org/officeDocument/2006/relationships/externalLinkPath" Target="https://generapr1.sharepoint.com/sites/Genera-PRReports/Shared%20Documents/Plants/2025/11_November/San%20Juan/SanJuanBaseload_202511_Report.xlsx" TargetMode="External"/><Relationship Id="rId1" Type="http://schemas.openxmlformats.org/officeDocument/2006/relationships/externalLinkPath" Target="/sites/Genera-PRReports/Shared%20Documents/Plants/2025/11_November/San%20Juan/SanJuanBaseload_202511_Report.xlsx" TargetMode="External"/></Relationships>
</file>

<file path=xl/externalLinks/_rels/externalLink5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12_December/San%20Juan/SanJuanBaseload_202512_Report.xlsx" TargetMode="External"/><Relationship Id="rId2" Type="http://schemas.openxmlformats.org/officeDocument/2006/relationships/externalLinkPath" Target="https://generapr1.sharepoint.com/sites/Genera-PRReports/Shared%20Documents/Plants/2025/12_December/San%20Juan/SanJuanBaseload_202512_Report.xlsx" TargetMode="External"/><Relationship Id="rId1" Type="http://schemas.openxmlformats.org/officeDocument/2006/relationships/externalLinkPath" Target="/sites/Genera-PRReports/Shared%20Documents/Plants/2025/12_December/San%20Juan/SanJuanBaseload_202512_Report.xlsx" TargetMode="External"/></Relationships>
</file>

<file path=xl/externalLinks/_rels/externalLink6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1_January/San%20Juan/SanJuanBaseload_202601_Report.xlsx" TargetMode="External"/><Relationship Id="rId2" Type="http://schemas.openxmlformats.org/officeDocument/2006/relationships/externalLinkPath" Target="https://generapr1.sharepoint.com/sites/Genera-PRReports/Shared%20Documents/Plants/2026/01_January/San%20Juan/SanJuanBaseload_202601_Report.xlsx" TargetMode="External"/><Relationship Id="rId1" Type="http://schemas.openxmlformats.org/officeDocument/2006/relationships/externalLinkPath" Target="/sites/Genera-PRReports/Shared%20Documents/Plants/2026/01_January/San%20Juan/SanJuanBaseload_202601_Report.xlsx" TargetMode="External"/></Relationships>
</file>

<file path=xl/externalLinks/_rels/externalLink7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2_February/San%20Juan/SanJuanBaseload_202602_Report.xlsx" TargetMode="External"/><Relationship Id="rId2" Type="http://schemas.openxmlformats.org/officeDocument/2006/relationships/externalLinkPath" Target="https://generapr1.sharepoint.com/sites/Genera-PRReports/Shared%20Documents/Plants/2026/02_February/San%20Juan/SanJuanBaseload_202602_Report.xlsx" TargetMode="External"/><Relationship Id="rId1" Type="http://schemas.openxmlformats.org/officeDocument/2006/relationships/externalLinkPath" Target="/sites/Genera-PRReports/Shared%20Documents/Plants/2026/02_February/San%20Juan/SanJuanBaseload_202602_Report.xlsx" TargetMode="External"/></Relationships>
</file>

<file path=xl/externalLinks/_rels/externalLink8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3_March/San%20Juan/SanJuanBaseload_202603_Report.xlsx" TargetMode="External"/><Relationship Id="rId2" Type="http://schemas.openxmlformats.org/officeDocument/2006/relationships/externalLinkPath" Target="https://generapr1.sharepoint.com/sites/Genera-PRReports/Shared%20Documents/Plants/2026/03_March/San%20Juan/SanJuanBaseload_202603_Report.xlsx" TargetMode="External"/><Relationship Id="rId1" Type="http://schemas.openxmlformats.org/officeDocument/2006/relationships/externalLinkPath" Target="/sites/Genera-PRReports/Shared%20Documents/Plants/2026/03_March/San%20Juan/SanJuanBaseload_202603_Report.xlsx" TargetMode="External"/></Relationships>
</file>

<file path=xl/externalLinks/_rels/externalLink9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4_April/San%20Juan/SanJuanBaseload_202604_Report.xlsx" TargetMode="External"/><Relationship Id="rId2" Type="http://schemas.openxmlformats.org/officeDocument/2006/relationships/externalLinkPath" Target="https://generapr1.sharepoint.com/sites/Genera-PRReports/Shared%20Documents/Plants/2026/04_April/San%20Juan/SanJuanBaseload_202604_Report.xlsx" TargetMode="External"/><Relationship Id="rId1" Type="http://schemas.openxmlformats.org/officeDocument/2006/relationships/externalLinkPath" Target="/sites/Genera-PRReports/Shared%20Documents/Plants/2026/04_April/San%20Juan/SanJuanBaseload_202604_Report.xlsx" TargetMode="External"/></Relationships>
</file>

<file path=xl/externalLinks/_rels/externalLink10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5_May/San%20Juan/SanJuanBaseload_202605_Report.xlsx" TargetMode="External"/><Relationship Id="rId2" Type="http://schemas.openxmlformats.org/officeDocument/2006/relationships/externalLinkPath" Target="https://generapr1.sharepoint.com/sites/Genera-PRReports/Shared%20Documents/Plants/2026/05_May/San%20Juan/SanJuanBaseload_202605_Report.xlsx" TargetMode="External"/><Relationship Id="rId1" Type="http://schemas.openxmlformats.org/officeDocument/2006/relationships/externalLinkPath" Target="/sites/Genera-PRReports/Shared%20Documents/Plants/2026/05_May/San%20Juan/SanJuanBaseload_202605_Report.xlsx" TargetMode="External"/></Relationships>
</file>

<file path=xl/externalLinks/_rels/externalLink11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6_June/San%20Juan/SanJuanBaseload_202606_Report.xlsx" TargetMode="External"/><Relationship Id="rId2" Type="http://schemas.openxmlformats.org/officeDocument/2006/relationships/externalLinkPath" Target="https://generapr1.sharepoint.com/sites/Genera-PRReports/Shared%20Documents/Plants/2026/06_June/San%20Juan/SanJuanBaseload_202606_Report.xlsx" TargetMode="External"/><Relationship Id="rId1" Type="http://schemas.openxmlformats.org/officeDocument/2006/relationships/externalLinkPath" Target="/sites/Genera-PRReports/Shared%20Documents/Plants/2026/06_June/San%20Juan/SanJuanBaseload_202606_Report.xlsx" TargetMode="External"/></Relationships>
</file>

<file path=xl/externalLinks/_rels/externalLink12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09_September/Palo%20Seco/PaloSecoBaseload_202509_Report.xlsx" TargetMode="External"/><Relationship Id="rId2" Type="http://schemas.openxmlformats.org/officeDocument/2006/relationships/externalLinkPath" Target="https://generapr1.sharepoint.com/sites/Genera-PRReports/Shared%20Documents/Plants/2025/09_September/Palo%20Seco/PaloSecoBaseload_202509_Report.xlsx" TargetMode="External"/><Relationship Id="rId1" Type="http://schemas.openxmlformats.org/officeDocument/2006/relationships/externalLinkPath" Target="/sites/Genera-PRReports/Shared%20Documents/Plants/2025/09_September/Palo%20Seco/PaloSecoBaseload_202509_Report.xlsx" TargetMode="External"/></Relationships>
</file>

<file path=xl/externalLinks/_rels/externalLink13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10_October/Palo%20Seco/PaloSecoBaseload_202510_Report.xlsx" TargetMode="External"/><Relationship Id="rId2" Type="http://schemas.openxmlformats.org/officeDocument/2006/relationships/externalLinkPath" Target="https://generapr1.sharepoint.com/sites/Genera-PRReports/Shared%20Documents/Plants/2025/10_October/Palo%20Seco/PaloSecoBaseload_202510_Report.xlsx" TargetMode="External"/><Relationship Id="rId1" Type="http://schemas.openxmlformats.org/officeDocument/2006/relationships/externalLinkPath" Target="/sites/Genera-PRReports/Shared%20Documents/Plants/2025/10_October/Palo%20Seco/PaloSecoBaseload_202510_Report.xlsx" TargetMode="External"/></Relationships>
</file>

<file path=xl/externalLinks/_rels/externalLink14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11_November/Palo%20Seco/PaloSecoBaseload_202511_Report.xlsx" TargetMode="External"/><Relationship Id="rId2" Type="http://schemas.openxmlformats.org/officeDocument/2006/relationships/externalLinkPath" Target="https://generapr1.sharepoint.com/sites/Genera-PRReports/Shared%20Documents/Plants/2025/11_November/Palo%20Seco/PaloSecoBaseload_202511_Report.xlsx" TargetMode="External"/><Relationship Id="rId1" Type="http://schemas.openxmlformats.org/officeDocument/2006/relationships/externalLinkPath" Target="/sites/Genera-PRReports/Shared%20Documents/Plants/2025/11_November/Palo%20Seco/PaloSecoBaseload_202511_Report.xlsx" TargetMode="External"/></Relationships>
</file>

<file path=xl/externalLinks/_rels/externalLink15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12_December/Palo%20Seco/PaloSecoBaseload_202512_Report.xlsx" TargetMode="External"/><Relationship Id="rId2" Type="http://schemas.openxmlformats.org/officeDocument/2006/relationships/externalLinkPath" Target="https://generapr1.sharepoint.com/sites/Genera-PRReports/Shared%20Documents/Plants/2025/12_December/Palo%20Seco/PaloSecoBaseload_202512_Report.xlsx" TargetMode="External"/><Relationship Id="rId1" Type="http://schemas.openxmlformats.org/officeDocument/2006/relationships/externalLinkPath" Target="/sites/Genera-PRReports/Shared%20Documents/Plants/2025/12_December/Palo%20Seco/PaloSecoBaseload_202512_Report.xlsx" TargetMode="External"/></Relationships>
</file>

<file path=xl/externalLinks/_rels/externalLink16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1_January/Palo%20Seco/PaloSecoBaseload_202601_Report.xlsx" TargetMode="External"/><Relationship Id="rId2" Type="http://schemas.openxmlformats.org/officeDocument/2006/relationships/externalLinkPath" Target="https://generapr1.sharepoint.com/sites/Genera-PRReports/Shared%20Documents/Plants/2026/01_January/Palo%20Seco/PaloSecoBaseload_202601_Report.xlsx" TargetMode="External"/><Relationship Id="rId1" Type="http://schemas.openxmlformats.org/officeDocument/2006/relationships/externalLinkPath" Target="/sites/Genera-PRReports/Shared%20Documents/Plants/2026/01_January/Palo%20Seco/PaloSecoBaseload_202601_Report.xlsx" TargetMode="External"/></Relationships>
</file>

<file path=xl/externalLinks/_rels/externalLink17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2_February/Palo%20Seco/PaloSecoBaseload_202602_Report.xlsx" TargetMode="External"/><Relationship Id="rId2" Type="http://schemas.openxmlformats.org/officeDocument/2006/relationships/externalLinkPath" Target="https://generapr1.sharepoint.com/sites/Genera-PRReports/Shared%20Documents/Plants/2026/02_February/Palo%20Seco/PaloSecoBaseload_202602_Report.xlsx" TargetMode="External"/><Relationship Id="rId1" Type="http://schemas.openxmlformats.org/officeDocument/2006/relationships/externalLinkPath" Target="/sites/Genera-PRReports/Shared%20Documents/Plants/2026/02_February/Palo%20Seco/PaloSecoBaseload_202602_Report.xlsx" TargetMode="External"/></Relationships>
</file>

<file path=xl/externalLinks/_rels/externalLink18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3_March/Palo%20Seco/PaloSecoBaseload_202603_Report.xlsx" TargetMode="External"/><Relationship Id="rId2" Type="http://schemas.openxmlformats.org/officeDocument/2006/relationships/externalLinkPath" Target="https://generapr1.sharepoint.com/sites/Genera-PRReports/Shared%20Documents/Plants/2026/03_March/Palo%20Seco/PaloSecoBaseload_202603_Report.xlsx" TargetMode="External"/><Relationship Id="rId1" Type="http://schemas.openxmlformats.org/officeDocument/2006/relationships/externalLinkPath" Target="/sites/Genera-PRReports/Shared%20Documents/Plants/2026/03_March/Palo%20Seco/PaloSecoBaseload_202603_Report.xlsx" TargetMode="External"/></Relationships>
</file>

<file path=xl/externalLinks/_rels/externalLink19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4_April/Palo%20Seco/PaloSecoBaseload_202604_Report.xlsx" TargetMode="External"/><Relationship Id="rId2" Type="http://schemas.openxmlformats.org/officeDocument/2006/relationships/externalLinkPath" Target="https://generapr1.sharepoint.com/sites/Genera-PRReports/Shared%20Documents/Plants/2026/04_April/Palo%20Seco/PaloSecoBaseload_202604_Report.xlsx" TargetMode="External"/><Relationship Id="rId1" Type="http://schemas.openxmlformats.org/officeDocument/2006/relationships/externalLinkPath" Target="/sites/Genera-PRReports/Shared%20Documents/Plants/2026/04_April/Palo%20Seco/PaloSecoBaseload_202604_Report.xlsx" TargetMode="External"/></Relationships>
</file>

<file path=xl/externalLinks/_rels/externalLink20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5_May/Palo%20Seco/PaloSecoBaseload_202605_Report.xlsx" TargetMode="External"/><Relationship Id="rId2" Type="http://schemas.openxmlformats.org/officeDocument/2006/relationships/externalLinkPath" Target="https://generapr1.sharepoint.com/sites/Genera-PRReports/Shared%20Documents/Plants/2026/05_May/Palo%20Seco/PaloSecoBaseload_202605_Report.xlsx" TargetMode="External"/><Relationship Id="rId1" Type="http://schemas.openxmlformats.org/officeDocument/2006/relationships/externalLinkPath" Target="/sites/Genera-PRReports/Shared%20Documents/Plants/2026/05_May/Palo%20Seco/PaloSecoBaseload_202605_Report.xlsx" TargetMode="External"/></Relationships>
</file>

<file path=xl/externalLinks/_rels/externalLink21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6_June/Palo%20Seco/PaloSecoBaseload_202606_Report.xlsx" TargetMode="External"/><Relationship Id="rId2" Type="http://schemas.openxmlformats.org/officeDocument/2006/relationships/externalLinkPath" Target="https://generapr1.sharepoint.com/sites/Genera-PRReports/Shared%20Documents/Plants/2026/06_June/Palo%20Seco/PaloSecoBaseload_202606_Report.xlsx" TargetMode="External"/><Relationship Id="rId1" Type="http://schemas.openxmlformats.org/officeDocument/2006/relationships/externalLinkPath" Target="/sites/Genera-PRReports/Shared%20Documents/Plants/2026/06_June/Palo%20Seco/PaloSecoBaseload_202606_Report.xlsx" TargetMode="External"/></Relationships>
</file>

<file path=xl/externalLinks/_rels/externalLink22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09_September/Costa%20Sur/CostaSurBaseload_202509_Report.xlsx" TargetMode="External"/><Relationship Id="rId2" Type="http://schemas.openxmlformats.org/officeDocument/2006/relationships/externalLinkPath" Target="https://generapr1.sharepoint.com/sites/Genera-PRReports/Shared%20Documents/Plants/2025/09_September/Costa%20Sur/CostaSurBaseload_202509_Report.xlsx" TargetMode="External"/><Relationship Id="rId1" Type="http://schemas.openxmlformats.org/officeDocument/2006/relationships/externalLinkPath" Target="/sites/Genera-PRReports/Shared%20Documents/Plants/2025/09_September/Costa%20Sur/CostaSurBaseload_202509_Report.xlsx" TargetMode="External"/></Relationships>
</file>

<file path=xl/externalLinks/_rels/externalLink23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10_October/Costa%20Sur/CostaSurBaseload_202510_Report.xlsx" TargetMode="External"/><Relationship Id="rId2" Type="http://schemas.openxmlformats.org/officeDocument/2006/relationships/externalLinkPath" Target="https://generapr1.sharepoint.com/sites/Genera-PRReports/Shared%20Documents/Plants/2025/10_October/Costa%20Sur/CostaSurBaseload_202510_Report.xlsx" TargetMode="External"/><Relationship Id="rId1" Type="http://schemas.openxmlformats.org/officeDocument/2006/relationships/externalLinkPath" Target="/sites/Genera-PRReports/Shared%20Documents/Plants/2025/10_October/Costa%20Sur/CostaSurBaseload_202510_Report.xlsx" TargetMode="External"/></Relationships>
</file>

<file path=xl/externalLinks/_rels/externalLink24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11_November/Costa%20Sur/CostaSurBaseload_202511_Report.xlsx" TargetMode="External"/><Relationship Id="rId2" Type="http://schemas.openxmlformats.org/officeDocument/2006/relationships/externalLinkPath" Target="https://generapr1.sharepoint.com/sites/Genera-PRReports/Shared%20Documents/Plants/2025/11_November/Costa%20Sur/CostaSurBaseload_202511_Report.xlsx" TargetMode="External"/><Relationship Id="rId1" Type="http://schemas.openxmlformats.org/officeDocument/2006/relationships/externalLinkPath" Target="/sites/Genera-PRReports/Shared%20Documents/Plants/2025/11_November/Costa%20Sur/CostaSurBaseload_202511_Report.xlsx" TargetMode="External"/></Relationships>
</file>

<file path=xl/externalLinks/_rels/externalLink25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12_December/Costa%20Sur/CostaSurBaseload_202512_Report.xlsx" TargetMode="External"/><Relationship Id="rId2" Type="http://schemas.openxmlformats.org/officeDocument/2006/relationships/externalLinkPath" Target="https://generapr1.sharepoint.com/sites/Genera-PRReports/Shared%20Documents/Plants/2025/12_December/Costa%20Sur/CostaSurBaseload_202512_Report.xlsx" TargetMode="External"/><Relationship Id="rId1" Type="http://schemas.openxmlformats.org/officeDocument/2006/relationships/externalLinkPath" Target="/sites/Genera-PRReports/Shared%20Documents/Plants/2025/12_December/Costa%20Sur/CostaSurBaseload_202512_Report.xlsx" TargetMode="External"/></Relationships>
</file>

<file path=xl/externalLinks/_rels/externalLink26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1_January/Costa%20Sur/CostaSurBaseload_202601_Report.xlsx" TargetMode="External"/><Relationship Id="rId2" Type="http://schemas.openxmlformats.org/officeDocument/2006/relationships/externalLinkPath" Target="https://generapr1.sharepoint.com/sites/Genera-PRReports/Shared%20Documents/Plants/2026/01_January/Costa%20Sur/CostaSurBaseload_202601_Report.xlsx" TargetMode="External"/><Relationship Id="rId1" Type="http://schemas.openxmlformats.org/officeDocument/2006/relationships/externalLinkPath" Target="/sites/Genera-PRReports/Shared%20Documents/Plants/2026/01_January/Costa%20Sur/CostaSurBaseload_202601_Report.xlsx" TargetMode="External"/></Relationships>
</file>

<file path=xl/externalLinks/_rels/externalLink27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2_February/Costa%20Sur/CostaSurBaseload_202602_Report.xlsx" TargetMode="External"/><Relationship Id="rId2" Type="http://schemas.openxmlformats.org/officeDocument/2006/relationships/externalLinkPath" Target="https://generapr1.sharepoint.com/sites/Genera-PRReports/Shared%20Documents/Plants/2026/02_February/Costa%20Sur/CostaSurBaseload_202602_Report.xlsx" TargetMode="External"/><Relationship Id="rId1" Type="http://schemas.openxmlformats.org/officeDocument/2006/relationships/externalLinkPath" Target="/sites/Genera-PRReports/Shared%20Documents/Plants/2026/02_February/Costa%20Sur/CostaSurBaseload_202602_Report.xlsx" TargetMode="External"/></Relationships>
</file>

<file path=xl/externalLinks/_rels/externalLink28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3_March/Costa%20Sur/CostaSurBaseload_202603_Report.xlsx" TargetMode="External"/><Relationship Id="rId2" Type="http://schemas.openxmlformats.org/officeDocument/2006/relationships/externalLinkPath" Target="https://generapr1.sharepoint.com/sites/Genera-PRReports/Shared%20Documents/Plants/2026/03_March/Costa%20Sur/CostaSurBaseload_202603_Report.xlsx" TargetMode="External"/><Relationship Id="rId1" Type="http://schemas.openxmlformats.org/officeDocument/2006/relationships/externalLinkPath" Target="/sites/Genera-PRReports/Shared%20Documents/Plants/2026/03_March/Costa%20Sur/CostaSurBaseload_202603_Report.xlsx" TargetMode="External"/></Relationships>
</file>

<file path=xl/externalLinks/_rels/externalLink29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4_April/Costa%20Sur/CostaSurBaseload_202604_Report.xlsx" TargetMode="External"/><Relationship Id="rId2" Type="http://schemas.openxmlformats.org/officeDocument/2006/relationships/externalLinkPath" Target="https://generapr1.sharepoint.com/sites/Genera-PRReports/Shared%20Documents/Plants/2026/04_April/Costa%20Sur/CostaSurBaseload_202604_Report.xlsx" TargetMode="External"/><Relationship Id="rId1" Type="http://schemas.openxmlformats.org/officeDocument/2006/relationships/externalLinkPath" Target="/sites/Genera-PRReports/Shared%20Documents/Plants/2026/04_April/Costa%20Sur/CostaSurBaseload_202604_Report.xlsx" TargetMode="External"/></Relationships>
</file>

<file path=xl/externalLinks/_rels/externalLink30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5_May/Costa%20Sur/CostaSurBaseload_202605_Report.xlsx" TargetMode="External"/><Relationship Id="rId2" Type="http://schemas.openxmlformats.org/officeDocument/2006/relationships/externalLinkPath" Target="https://generapr1.sharepoint.com/sites/Genera-PRReports/Shared%20Documents/Plants/2026/05_May/Costa%20Sur/CostaSurBaseload_202605_Report.xlsx" TargetMode="External"/><Relationship Id="rId1" Type="http://schemas.openxmlformats.org/officeDocument/2006/relationships/externalLinkPath" Target="/sites/Genera-PRReports/Shared%20Documents/Plants/2026/05_May/Costa%20Sur/CostaSurBaseload_202605_Report.xlsx" TargetMode="External"/></Relationships>
</file>

<file path=xl/externalLinks/_rels/externalLink31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6_June/Costa%20Sur/CostaSurBaseload_202606_Report.xlsx" TargetMode="External"/><Relationship Id="rId2" Type="http://schemas.openxmlformats.org/officeDocument/2006/relationships/externalLinkPath" Target="https://generapr1.sharepoint.com/sites/Genera-PRReports/Shared%20Documents/Plants/2026/06_June/Costa%20Sur/CostaSurBaseload_202606_Report.xlsx" TargetMode="External"/><Relationship Id="rId1" Type="http://schemas.openxmlformats.org/officeDocument/2006/relationships/externalLinkPath" Target="/sites/Genera-PRReports/Shared%20Documents/Plants/2026/06_June/Costa%20Sur/CostaSurBaseload_202606_Report.xlsx" TargetMode="External"/></Relationships>
</file>

<file path=xl/externalLinks/_rels/externalLink32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07_July/Aguirre/AguirreBaseload_202507_Report.xlsx" TargetMode="External"/><Relationship Id="rId2" Type="http://schemas.openxmlformats.org/officeDocument/2006/relationships/externalLinkPath" Target="https://generapr1.sharepoint.com/sites/Genera-PRReports/Shared%20Documents/Plants/2025/07_July/Aguirre/AguirreBaseload_202507_Report.xlsx" TargetMode="External"/><Relationship Id="rId1" Type="http://schemas.openxmlformats.org/officeDocument/2006/relationships/externalLinkPath" Target="/sites/Genera-PRReports/Shared%20Documents/Plants/2025/07_July/Aguirre/AguirreBaseload_202507_Report.xlsx" TargetMode="External"/></Relationships>
</file>

<file path=xl/externalLinks/_rels/externalLink33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08_August/Aguirre/AguirreBaseload_202508_Report.xlsx" TargetMode="External"/><Relationship Id="rId2" Type="http://schemas.openxmlformats.org/officeDocument/2006/relationships/externalLinkPath" Target="https://generapr1.sharepoint.com/sites/Genera-PRReports/Shared%20Documents/Plants/2025/08_August/Aguirre/AguirreBaseload_202508_Report.xlsx" TargetMode="External"/><Relationship Id="rId1" Type="http://schemas.openxmlformats.org/officeDocument/2006/relationships/externalLinkPath" Target="/sites/Genera-PRReports/Shared%20Documents/Plants/2025/08_August/Aguirre/AguirreBaseload_202508_Report.xlsx" TargetMode="External"/></Relationships>
</file>

<file path=xl/externalLinks/_rels/externalLink34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09_September/Aguirre/AguirreBaseload_202509_Report.xlsx" TargetMode="External"/><Relationship Id="rId2" Type="http://schemas.openxmlformats.org/officeDocument/2006/relationships/externalLinkPath" Target="https://generapr1.sharepoint.com/sites/Genera-PRReports/Shared%20Documents/Plants/2025/09_September/Aguirre/AguirreBaseload_202509_Report.xlsx" TargetMode="External"/><Relationship Id="rId1" Type="http://schemas.openxmlformats.org/officeDocument/2006/relationships/externalLinkPath" Target="/sites/Genera-PRReports/Shared%20Documents/Plants/2025/09_September/Aguirre/AguirreBaseload_202509_Report.xlsx" TargetMode="External"/></Relationships>
</file>

<file path=xl/externalLinks/_rels/externalLink35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10_October/Aguirre/AguirreBaseload_202510_Report.xlsx" TargetMode="External"/><Relationship Id="rId2" Type="http://schemas.openxmlformats.org/officeDocument/2006/relationships/externalLinkPath" Target="https://generapr1.sharepoint.com/sites/Genera-PRReports/Shared%20Documents/Plants/2025/10_October/Aguirre/AguirreBaseload_202510_Report.xlsx" TargetMode="External"/><Relationship Id="rId1" Type="http://schemas.openxmlformats.org/officeDocument/2006/relationships/externalLinkPath" Target="/sites/Genera-PRReports/Shared%20Documents/Plants/2025/10_October/Aguirre/AguirreBaseload_202510_Report.xlsx" TargetMode="External"/></Relationships>
</file>

<file path=xl/externalLinks/_rels/externalLink36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11_November/Aguirre/AguirreBaseload_202511_Report.xlsx" TargetMode="External"/><Relationship Id="rId2" Type="http://schemas.openxmlformats.org/officeDocument/2006/relationships/externalLinkPath" Target="https://generapr1.sharepoint.com/sites/Genera-PRReports/Shared%20Documents/Plants/2025/11_November/Aguirre/AguirreBaseload_202511_Report.xlsx" TargetMode="External"/><Relationship Id="rId1" Type="http://schemas.openxmlformats.org/officeDocument/2006/relationships/externalLinkPath" Target="/sites/Genera-PRReports/Shared%20Documents/Plants/2025/11_November/Aguirre/AguirreBaseload_202511_Report.xlsx" TargetMode="External"/></Relationships>
</file>

<file path=xl/externalLinks/_rels/externalLink37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12_December/Aguirre/AguirreBaseload_202512_Report.xlsx" TargetMode="External"/><Relationship Id="rId2" Type="http://schemas.openxmlformats.org/officeDocument/2006/relationships/externalLinkPath" Target="https://generapr1.sharepoint.com/sites/Genera-PRReports/Shared%20Documents/Plants/2025/12_December/Aguirre/AguirreBaseload_202512_Report.xlsx" TargetMode="External"/><Relationship Id="rId1" Type="http://schemas.openxmlformats.org/officeDocument/2006/relationships/externalLinkPath" Target="/sites/Genera-PRReports/Shared%20Documents/Plants/2025/12_December/Aguirre/AguirreBaseload_202512_Report.xlsx" TargetMode="External"/></Relationships>
</file>

<file path=xl/externalLinks/_rels/externalLink38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1_January/Aguirre/AguirreBaseload_202601_Report.xlsx" TargetMode="External"/><Relationship Id="rId2" Type="http://schemas.openxmlformats.org/officeDocument/2006/relationships/externalLinkPath" Target="https://generapr1.sharepoint.com/sites/Genera-PRReports/Shared%20Documents/Plants/2026/01_January/Aguirre/AguirreBaseload_202601_Report.xlsx" TargetMode="External"/><Relationship Id="rId1" Type="http://schemas.openxmlformats.org/officeDocument/2006/relationships/externalLinkPath" Target="/sites/Genera-PRReports/Shared%20Documents/Plants/2026/01_January/Aguirre/AguirreBaseload_202601_Report.xlsx" TargetMode="External"/></Relationships>
</file>

<file path=xl/externalLinks/_rels/externalLink39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2_February/Aguirre/AguirreBaseload_202602_Report.xlsx" TargetMode="External"/><Relationship Id="rId2" Type="http://schemas.openxmlformats.org/officeDocument/2006/relationships/externalLinkPath" Target="https://generapr1.sharepoint.com/sites/Genera-PRReports/Shared%20Documents/Plants/2026/02_February/Aguirre/AguirreBaseload_202602_Report.xlsx" TargetMode="External"/><Relationship Id="rId1" Type="http://schemas.openxmlformats.org/officeDocument/2006/relationships/externalLinkPath" Target="/sites/Genera-PRReports/Shared%20Documents/Plants/2026/02_February/Aguirre/AguirreBaseload_202602_Report.xlsx" TargetMode="External"/></Relationships>
</file>

<file path=xl/externalLinks/_rels/externalLink40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3_March/Aguirre/AguirreBaseload_202603_Report.xlsx" TargetMode="External"/><Relationship Id="rId2" Type="http://schemas.openxmlformats.org/officeDocument/2006/relationships/externalLinkPath" Target="https://generapr1.sharepoint.com/sites/Genera-PRReports/Shared%20Documents/Plants/2026/03_March/Aguirre/AguirreBaseload_202603_Report.xlsx" TargetMode="External"/><Relationship Id="rId1" Type="http://schemas.openxmlformats.org/officeDocument/2006/relationships/externalLinkPath" Target="/sites/Genera-PRReports/Shared%20Documents/Plants/2026/03_March/Aguirre/AguirreBaseload_202603_Report.xlsx" TargetMode="External"/></Relationships>
</file>

<file path=xl/externalLinks/_rels/externalLink41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4_April/Aguirre/AguirreBaseload_202604_Report.xlsx" TargetMode="External"/><Relationship Id="rId2" Type="http://schemas.openxmlformats.org/officeDocument/2006/relationships/externalLinkPath" Target="https://generapr1.sharepoint.com/sites/Genera-PRReports/Shared%20Documents/Plants/2026/04_April/Aguirre/AguirreBaseload_202604_Report.xlsx" TargetMode="External"/><Relationship Id="rId1" Type="http://schemas.openxmlformats.org/officeDocument/2006/relationships/externalLinkPath" Target="/sites/Genera-PRReports/Shared%20Documents/Plants/2026/04_April/Aguirre/AguirreBaseload_202604_Report.xlsx" TargetMode="External"/></Relationships>
</file>

<file path=xl/externalLinks/_rels/externalLink42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5_May/Aguirre/AguirreBaseload_202605_Report.xlsx" TargetMode="External"/><Relationship Id="rId2" Type="http://schemas.openxmlformats.org/officeDocument/2006/relationships/externalLinkPath" Target="https://generapr1.sharepoint.com/sites/Genera-PRReports/Shared%20Documents/Plants/2026/05_May/Aguirre/AguirreBaseload_202605_Report.xlsx" TargetMode="External"/><Relationship Id="rId1" Type="http://schemas.openxmlformats.org/officeDocument/2006/relationships/externalLinkPath" Target="/sites/Genera-PRReports/Shared%20Documents/Plants/2026/05_May/Aguirre/AguirreBaseload_202605_Report.xlsx" TargetMode="External"/></Relationships>
</file>

<file path=xl/externalLinks/_rels/externalLink43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6_June/Aguirre/AguirreBaseload_202606_Report.xlsx" TargetMode="External"/><Relationship Id="rId2" Type="http://schemas.openxmlformats.org/officeDocument/2006/relationships/externalLinkPath" Target="https://generapr1.sharepoint.com/sites/Genera-PRReports/Shared%20Documents/Plants/2026/06_June/Aguirre/AguirreBaseload_202606_Report.xlsx" TargetMode="External"/><Relationship Id="rId1" Type="http://schemas.openxmlformats.org/officeDocument/2006/relationships/externalLinkPath" Target="/sites/Genera-PRReports/Shared%20Documents/Plants/2026/06_June/Aguirre/AguirreBaseload_202606_Report.xlsx" TargetMode="External"/></Relationships>
</file>

<file path=xl/externalLinks/_rels/externalLink44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09_September/Aguirre%20CC/AguirreCC_202509_Report.xlsx" TargetMode="External"/><Relationship Id="rId2" Type="http://schemas.openxmlformats.org/officeDocument/2006/relationships/externalLinkPath" Target="https://generapr1.sharepoint.com/sites/Genera-PRReports/Shared%20Documents/Plants/2025/09_September/Aguirre%20CC/AguirreCC_202509_Report.xlsx" TargetMode="External"/><Relationship Id="rId1" Type="http://schemas.openxmlformats.org/officeDocument/2006/relationships/externalLinkPath" Target="/sites/Genera-PRReports/Shared%20Documents/Plants/2025/09_September/Aguirre%20CC/AguirreCC_202509_Report.xlsx" TargetMode="External"/></Relationships>
</file>

<file path=xl/externalLinks/_rels/externalLink45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10_October/Aguirre%20CC/AguirreCC_202510_Report.xlsx" TargetMode="External"/><Relationship Id="rId2" Type="http://schemas.openxmlformats.org/officeDocument/2006/relationships/externalLinkPath" Target="https://generapr1.sharepoint.com/sites/Genera-PRReports/Shared%20Documents/Plants/2025/10_October/Aguirre%20CC/AguirreCC_202510_Report.xlsx" TargetMode="External"/><Relationship Id="rId1" Type="http://schemas.openxmlformats.org/officeDocument/2006/relationships/externalLinkPath" Target="/sites/Genera-PRReports/Shared%20Documents/Plants/2025/10_October/Aguirre%20CC/AguirreCC_202510_Report.xlsx" TargetMode="External"/></Relationships>
</file>

<file path=xl/externalLinks/_rels/externalLink46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11_November/Aguirre%20CC/AguirreCC_202511_Report.xlsx" TargetMode="External"/><Relationship Id="rId2" Type="http://schemas.openxmlformats.org/officeDocument/2006/relationships/externalLinkPath" Target="https://generapr1.sharepoint.com/sites/Genera-PRReports/Shared%20Documents/Plants/2025/11_November/Aguirre%20CC/AguirreCC_202511_Report.xlsx" TargetMode="External"/><Relationship Id="rId1" Type="http://schemas.openxmlformats.org/officeDocument/2006/relationships/externalLinkPath" Target="/sites/Genera-PRReports/Shared%20Documents/Plants/2025/11_November/Aguirre%20CC/AguirreCC_202511_Report.xlsx" TargetMode="External"/></Relationships>
</file>

<file path=xl/externalLinks/_rels/externalLink47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12_December/Aguirre%20CC/AguirreCC_202512_Report.xlsx" TargetMode="External"/><Relationship Id="rId2" Type="http://schemas.openxmlformats.org/officeDocument/2006/relationships/externalLinkPath" Target="https://generapr1.sharepoint.com/sites/Genera-PRReports/Shared%20Documents/Plants/2025/12_December/Aguirre%20CC/AguirreCC_202512_Report.xlsx" TargetMode="External"/><Relationship Id="rId1" Type="http://schemas.openxmlformats.org/officeDocument/2006/relationships/externalLinkPath" Target="/sites/Genera-PRReports/Shared%20Documents/Plants/2025/12_December/Aguirre%20CC/AguirreCC_202512_Report.xlsx" TargetMode="External"/></Relationships>
</file>

<file path=xl/externalLinks/_rels/externalLink48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1_January/Aguirre%20CC/AguirreCC_202601_Report.xlsx" TargetMode="External"/><Relationship Id="rId2" Type="http://schemas.openxmlformats.org/officeDocument/2006/relationships/externalLinkPath" Target="https://generapr1.sharepoint.com/sites/Genera-PRReports/Shared%20Documents/Plants/2026/01_January/Aguirre%20CC/AguirreCC_202601_Report.xlsx" TargetMode="External"/><Relationship Id="rId1" Type="http://schemas.openxmlformats.org/officeDocument/2006/relationships/externalLinkPath" Target="/sites/Genera-PRReports/Shared%20Documents/Plants/2026/01_January/Aguirre%20CC/AguirreCC_202601_Report.xlsx" TargetMode="External"/></Relationships>
</file>

<file path=xl/externalLinks/_rels/externalLink49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2_February/Aguirre%20CC/AguirreCC_202602_Report.xlsx" TargetMode="External"/><Relationship Id="rId2" Type="http://schemas.openxmlformats.org/officeDocument/2006/relationships/externalLinkPath" Target="https://generapr1.sharepoint.com/sites/Genera-PRReports/Shared%20Documents/Plants/2026/02_February/Aguirre%20CC/AguirreCC_202602_Report.xlsx" TargetMode="External"/><Relationship Id="rId1" Type="http://schemas.openxmlformats.org/officeDocument/2006/relationships/externalLinkPath" Target="/sites/Genera-PRReports/Shared%20Documents/Plants/2026/02_February/Aguirre%20CC/AguirreCC_202602_Report.xlsx" TargetMode="External"/></Relationships>
</file>

<file path=xl/externalLinks/_rels/externalLink50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3_March/Aguirre%20CC/AguirreCC_202603_Report.xlsx" TargetMode="External"/><Relationship Id="rId2" Type="http://schemas.openxmlformats.org/officeDocument/2006/relationships/externalLinkPath" Target="https://generapr1.sharepoint.com/sites/Genera-PRReports/Shared%20Documents/Plants/2026/03_March/Aguirre%20CC/AguirreCC_202603_Report.xlsx" TargetMode="External"/><Relationship Id="rId1" Type="http://schemas.openxmlformats.org/officeDocument/2006/relationships/externalLinkPath" Target="/sites/Genera-PRReports/Shared%20Documents/Plants/2026/03_March/Aguirre%20CC/AguirreCC_202603_Report.xlsx" TargetMode="External"/></Relationships>
</file>

<file path=xl/externalLinks/_rels/externalLink51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4_April/Aguirre%20CC/AguirreCC_202604_Report.xlsx" TargetMode="External"/><Relationship Id="rId2" Type="http://schemas.openxmlformats.org/officeDocument/2006/relationships/externalLinkPath" Target="https://generapr1.sharepoint.com/sites/Genera-PRReports/Shared%20Documents/Plants/2026/04_April/Aguirre%20CC/AguirreCC_202604_Report.xlsx" TargetMode="External"/><Relationship Id="rId1" Type="http://schemas.openxmlformats.org/officeDocument/2006/relationships/externalLinkPath" Target="/sites/Genera-PRReports/Shared%20Documents/Plants/2026/04_April/Aguirre%20CC/AguirreCC_202604_Report.xlsx" TargetMode="External"/></Relationships>
</file>

<file path=xl/externalLinks/_rels/externalLink52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5_May/Aguirre%20CC/AguirreCC_202605_Report.xlsx" TargetMode="External"/><Relationship Id="rId2" Type="http://schemas.openxmlformats.org/officeDocument/2006/relationships/externalLinkPath" Target="https://generapr1.sharepoint.com/sites/Genera-PRReports/Shared%20Documents/Plants/2026/05_May/Aguirre%20CC/AguirreCC_202605_Report.xlsx" TargetMode="External"/><Relationship Id="rId1" Type="http://schemas.openxmlformats.org/officeDocument/2006/relationships/externalLinkPath" Target="/sites/Genera-PRReports/Shared%20Documents/Plants/2026/05_May/Aguirre%20CC/AguirreCC_202605_Report.xlsx" TargetMode="External"/></Relationships>
</file>

<file path=xl/externalLinks/_rels/externalLink53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6_June/Aguirre%20CC/AguirreCC_202606_Report.xlsx" TargetMode="External"/><Relationship Id="rId2" Type="http://schemas.openxmlformats.org/officeDocument/2006/relationships/externalLinkPath" Target="https://generapr1.sharepoint.com/sites/Genera-PRReports/Shared%20Documents/Plants/2026/06_June/Aguirre%20CC/AguirreCC_202606_Report.xlsx" TargetMode="External"/><Relationship Id="rId1" Type="http://schemas.openxmlformats.org/officeDocument/2006/relationships/externalLinkPath" Target="/sites/Genera-PRReports/Shared%20Documents/Plants/2026/06_June/Aguirre%20CC/AguirreCC_202606_Report.xlsx" TargetMode="External"/></Relationships>
</file>

<file path=xl/externalLinks/_rels/externalLink54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09_September/Peakers/Peakers_202509_Report.xlsx" TargetMode="External"/><Relationship Id="rId2" Type="http://schemas.openxmlformats.org/officeDocument/2006/relationships/externalLinkPath" Target="https://generapr1.sharepoint.com/sites/Genera-PRReports/Shared%20Documents/Plants/2025/09_September/Peakers/Peakers_202509_Report.xlsx" TargetMode="External"/><Relationship Id="rId1" Type="http://schemas.openxmlformats.org/officeDocument/2006/relationships/externalLinkPath" Target="/sites/Genera-PRReports/Shared%20Documents/Plants/2025/09_September/Peakers/Peakers_202509_Report.xlsx" TargetMode="External"/></Relationships>
</file>

<file path=xl/externalLinks/_rels/externalLink55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10_October/Peakers/Peakers_202510_Report.xlsx" TargetMode="External"/><Relationship Id="rId2" Type="http://schemas.openxmlformats.org/officeDocument/2006/relationships/externalLinkPath" Target="https://generapr1.sharepoint.com/sites/Genera-PRReports/Shared%20Documents/Plants/2025/10_October/Peakers/Peakers_202510_Report.xlsx" TargetMode="External"/><Relationship Id="rId1" Type="http://schemas.openxmlformats.org/officeDocument/2006/relationships/externalLinkPath" Target="/sites/Genera-PRReports/Shared%20Documents/Plants/2025/10_October/Peakers/Peakers_202510_Report.xlsx" TargetMode="External"/></Relationships>
</file>

<file path=xl/externalLinks/_rels/externalLink56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11_November/Peakers/Peakers_202511_Report.xlsx" TargetMode="External"/><Relationship Id="rId2" Type="http://schemas.openxmlformats.org/officeDocument/2006/relationships/externalLinkPath" Target="https://generapr1.sharepoint.com/sites/Genera-PRReports/Shared%20Documents/Plants/2025/11_November/Peakers/Peakers_202511_Report.xlsx" TargetMode="External"/><Relationship Id="rId1" Type="http://schemas.openxmlformats.org/officeDocument/2006/relationships/externalLinkPath" Target="/sites/Genera-PRReports/Shared%20Documents/Plants/2025/11_November/Peakers/Peakers_202511_Report.xlsx" TargetMode="External"/></Relationships>
</file>

<file path=xl/externalLinks/_rels/externalLink57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12_December/Peakers/Peakers_202512_Report.xlsx" TargetMode="External"/><Relationship Id="rId2" Type="http://schemas.openxmlformats.org/officeDocument/2006/relationships/externalLinkPath" Target="https://generapr1.sharepoint.com/sites/Genera-PRReports/Shared%20Documents/Plants/2025/12_December/Peakers/Peakers_202512_Report.xlsx" TargetMode="External"/><Relationship Id="rId1" Type="http://schemas.openxmlformats.org/officeDocument/2006/relationships/externalLinkPath" Target="/sites/Genera-PRReports/Shared%20Documents/Plants/2025/12_December/Peakers/Peakers_202512_Report.xlsx" TargetMode="External"/></Relationships>
</file>

<file path=xl/externalLinks/_rels/externalLink58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1_January/Peakers/Peakers_202601_Report.xlsx" TargetMode="External"/><Relationship Id="rId2" Type="http://schemas.openxmlformats.org/officeDocument/2006/relationships/externalLinkPath" Target="https://generapr1.sharepoint.com/sites/Genera-PRReports/Shared%20Documents/Plants/2026/01_January/Peakers/Peakers_202601_Report.xlsx" TargetMode="External"/><Relationship Id="rId1" Type="http://schemas.openxmlformats.org/officeDocument/2006/relationships/externalLinkPath" Target="/sites/Genera-PRReports/Shared%20Documents/Plants/2026/01_January/Peakers/Peakers_202601_Report.xlsx" TargetMode="External"/></Relationships>
</file>

<file path=xl/externalLinks/_rels/externalLink59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2_February/Peakers/Peakers_202602_Report.xlsx" TargetMode="External"/><Relationship Id="rId2" Type="http://schemas.openxmlformats.org/officeDocument/2006/relationships/externalLinkPath" Target="https://generapr1.sharepoint.com/sites/Genera-PRReports/Shared%20Documents/Plants/2026/02_February/Peakers/Peakers_202602_Report.xlsx" TargetMode="External"/><Relationship Id="rId1" Type="http://schemas.openxmlformats.org/officeDocument/2006/relationships/externalLinkPath" Target="/sites/Genera-PRReports/Shared%20Documents/Plants/2026/02_February/Peakers/Peakers_202602_Report.xlsx" TargetMode="External"/></Relationships>
</file>

<file path=xl/externalLinks/_rels/externalLink60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3_March/Peakers/Peakers_202603_Report.xlsx" TargetMode="External"/><Relationship Id="rId2" Type="http://schemas.openxmlformats.org/officeDocument/2006/relationships/externalLinkPath" Target="https://generapr1.sharepoint.com/sites/Genera-PRReports/Shared%20Documents/Plants/2026/03_March/Peakers/Peakers_202603_Report.xlsx" TargetMode="External"/><Relationship Id="rId1" Type="http://schemas.openxmlformats.org/officeDocument/2006/relationships/externalLinkPath" Target="/sites/Genera-PRReports/Shared%20Documents/Plants/2026/03_March/Peakers/Peakers_202603_Report.xlsx" TargetMode="External"/></Relationships>
</file>

<file path=xl/externalLinks/_rels/externalLink61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4_April/Peakers/Peakers_202604_Report.xlsx" TargetMode="External"/><Relationship Id="rId2" Type="http://schemas.openxmlformats.org/officeDocument/2006/relationships/externalLinkPath" Target="https://generapr1.sharepoint.com/sites/Genera-PRReports/Shared%20Documents/Plants/2026/04_April/Peakers/Peakers_202604_Report.xlsx" TargetMode="External"/><Relationship Id="rId1" Type="http://schemas.openxmlformats.org/officeDocument/2006/relationships/externalLinkPath" Target="/sites/Genera-PRReports/Shared%20Documents/Plants/2026/04_April/Peakers/Peakers_202604_Report.xlsx" TargetMode="External"/></Relationships>
</file>

<file path=xl/externalLinks/_rels/externalLink62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5_May/Peakers/Peakers_202605_Report.xlsx" TargetMode="External"/><Relationship Id="rId2" Type="http://schemas.openxmlformats.org/officeDocument/2006/relationships/externalLinkPath" Target="https://generapr1.sharepoint.com/sites/Genera-PRReports/Shared%20Documents/Plants/2026/05_May/Peakers/Peakers_202605_Report.xlsx" TargetMode="External"/><Relationship Id="rId1" Type="http://schemas.openxmlformats.org/officeDocument/2006/relationships/externalLinkPath" Target="/sites/Genera-PRReports/Shared%20Documents/Plants/2026/05_May/Peakers/Peakers_202605_Report.xlsx" TargetMode="External"/></Relationships>
</file>

<file path=xl/externalLinks/_rels/externalLink63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6_June/Peakers/Peakers_202606_Report.xlsx" TargetMode="External"/><Relationship Id="rId2" Type="http://schemas.openxmlformats.org/officeDocument/2006/relationships/externalLinkPath" Target="https://generapr1.sharepoint.com/sites/Genera-PRReports/Shared%20Documents/Plants/2026/06_June/Peakers/Peakers_202606_Report.xlsx" TargetMode="External"/><Relationship Id="rId1" Type="http://schemas.openxmlformats.org/officeDocument/2006/relationships/externalLinkPath" Target="/sites/Genera-PRReports/Shared%20Documents/Plants/2026/06_June/Peakers/Peakers_202606_Report.xlsx" TargetMode="External"/></Relationships>
</file>

<file path=xl/externalLinks/_rels/externalLink64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09_September/Cambalache/CambalacheBaseload_202509_Report.xlsx" TargetMode="External"/><Relationship Id="rId2" Type="http://schemas.openxmlformats.org/officeDocument/2006/relationships/externalLinkPath" Target="https://generapr1.sharepoint.com/sites/Genera-PRReports/Shared%20Documents/Plants/2025/09_September/Cambalache/CambalacheBaseload_202509_Report.xlsx" TargetMode="External"/><Relationship Id="rId1" Type="http://schemas.openxmlformats.org/officeDocument/2006/relationships/externalLinkPath" Target="/sites/Genera-PRReports/Shared%20Documents/Plants/2025/09_September/Cambalache/CambalacheBaseload_202509_Report.xlsx" TargetMode="External"/></Relationships>
</file>

<file path=xl/externalLinks/_rels/externalLink65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10_October/Cambalache/CambalacheBaseload_202510_Report.xlsx" TargetMode="External"/><Relationship Id="rId2" Type="http://schemas.openxmlformats.org/officeDocument/2006/relationships/externalLinkPath" Target="https://generapr1.sharepoint.com/sites/Genera-PRReports/Shared%20Documents/Plants/2025/10_October/Cambalache/CambalacheBaseload_202510_Report.xlsx" TargetMode="External"/><Relationship Id="rId1" Type="http://schemas.openxmlformats.org/officeDocument/2006/relationships/externalLinkPath" Target="/sites/Genera-PRReports/Shared%20Documents/Plants/2025/10_October/Cambalache/CambalacheBaseload_202510_Report.xlsx" TargetMode="External"/></Relationships>
</file>

<file path=xl/externalLinks/_rels/externalLink66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11_November/Cambalache/CambalacheBaseload_202511_Report.xlsx" TargetMode="External"/><Relationship Id="rId2" Type="http://schemas.openxmlformats.org/officeDocument/2006/relationships/externalLinkPath" Target="https://generapr1.sharepoint.com/sites/Genera-PRReports/Shared%20Documents/Plants/2025/11_November/Cambalache/CambalacheBaseload_202511_Report.xlsx" TargetMode="External"/><Relationship Id="rId1" Type="http://schemas.openxmlformats.org/officeDocument/2006/relationships/externalLinkPath" Target="/sites/Genera-PRReports/Shared%20Documents/Plants/2025/11_November/Cambalache/CambalacheBaseload_202511_Report.xlsx" TargetMode="External"/></Relationships>
</file>

<file path=xl/externalLinks/_rels/externalLink67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12_December/Cambalache/CambalacheBaseload_202512_Report.xlsx" TargetMode="External"/><Relationship Id="rId2" Type="http://schemas.openxmlformats.org/officeDocument/2006/relationships/externalLinkPath" Target="https://generapr1.sharepoint.com/sites/Genera-PRReports/Shared%20Documents/Plants/2025/12_December/Cambalache/CambalacheBaseload_202512_Report.xlsx" TargetMode="External"/><Relationship Id="rId1" Type="http://schemas.openxmlformats.org/officeDocument/2006/relationships/externalLinkPath" Target="/sites/Genera-PRReports/Shared%20Documents/Plants/2025/12_December/Cambalache/CambalacheBaseload_202512_Report.xlsx" TargetMode="External"/></Relationships>
</file>

<file path=xl/externalLinks/_rels/externalLink68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1_January/Cambalache/CambalacheBaseload_202601_Report.xlsx" TargetMode="External"/><Relationship Id="rId2" Type="http://schemas.openxmlformats.org/officeDocument/2006/relationships/externalLinkPath" Target="https://generapr1.sharepoint.com/sites/Genera-PRReports/Shared%20Documents/Plants/2026/01_January/Cambalache/CambalacheBaseload_202601_Report.xlsx" TargetMode="External"/><Relationship Id="rId1" Type="http://schemas.openxmlformats.org/officeDocument/2006/relationships/externalLinkPath" Target="/sites/Genera-PRReports/Shared%20Documents/Plants/2026/01_January/Cambalache/CambalacheBaseload_202601_Report.xlsx" TargetMode="External"/></Relationships>
</file>

<file path=xl/externalLinks/_rels/externalLink69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2_February/Cambalache/CambalacheBaseload_202602_Report.xlsx" TargetMode="External"/><Relationship Id="rId2" Type="http://schemas.openxmlformats.org/officeDocument/2006/relationships/externalLinkPath" Target="https://generapr1.sharepoint.com/sites/Genera-PRReports/Shared%20Documents/Plants/2026/02_February/Cambalache/CambalacheBaseload_202602_Report.xlsx" TargetMode="External"/><Relationship Id="rId1" Type="http://schemas.openxmlformats.org/officeDocument/2006/relationships/externalLinkPath" Target="/sites/Genera-PRReports/Shared%20Documents/Plants/2026/02_February/Cambalache/CambalacheBaseload_202602_Report.xlsx" TargetMode="External"/></Relationships>
</file>

<file path=xl/externalLinks/_rels/externalLink70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3_March/Cambalache/CambalacheBaseload_202603_Report.xlsx" TargetMode="External"/><Relationship Id="rId2" Type="http://schemas.openxmlformats.org/officeDocument/2006/relationships/externalLinkPath" Target="https://generapr1.sharepoint.com/sites/Genera-PRReports/Shared%20Documents/Plants/2026/03_March/Cambalache/CambalacheBaseload_202603_Report.xlsx" TargetMode="External"/><Relationship Id="rId1" Type="http://schemas.openxmlformats.org/officeDocument/2006/relationships/externalLinkPath" Target="/sites/Genera-PRReports/Shared%20Documents/Plants/2026/03_March/Cambalache/CambalacheBaseload_202603_Report.xlsx" TargetMode="External"/></Relationships>
</file>

<file path=xl/externalLinks/_rels/externalLink71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4_April/Cambalache/CambalacheBaseload_202604_Report.xlsx" TargetMode="External"/><Relationship Id="rId2" Type="http://schemas.openxmlformats.org/officeDocument/2006/relationships/externalLinkPath" Target="https://generapr1.sharepoint.com/sites/Genera-PRReports/Shared%20Documents/Plants/2026/04_April/Cambalache/CambalacheBaseload_202604_Report.xlsx" TargetMode="External"/><Relationship Id="rId1" Type="http://schemas.openxmlformats.org/officeDocument/2006/relationships/externalLinkPath" Target="/sites/Genera-PRReports/Shared%20Documents/Plants/2026/04_April/Cambalache/CambalacheBaseload_202604_Report.xlsx" TargetMode="External"/></Relationships>
</file>

<file path=xl/externalLinks/_rels/externalLink72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5_May/Cambalache/CambalacheBaseload_202605_Report.xlsx" TargetMode="External"/><Relationship Id="rId2" Type="http://schemas.openxmlformats.org/officeDocument/2006/relationships/externalLinkPath" Target="https://generapr1.sharepoint.com/sites/Genera-PRReports/Shared%20Documents/Plants/2026/05_May/Cambalache/CambalacheBaseload_202605_Report.xlsx" TargetMode="External"/><Relationship Id="rId1" Type="http://schemas.openxmlformats.org/officeDocument/2006/relationships/externalLinkPath" Target="/sites/Genera-PRReports/Shared%20Documents/Plants/2026/05_May/Cambalache/CambalacheBaseload_202605_Report.xlsx" TargetMode="External"/></Relationships>
</file>

<file path=xl/externalLinks/_rels/externalLink73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6_June/Cambalache/CambalacheBaseload_202606_Report.xlsx" TargetMode="External"/><Relationship Id="rId2" Type="http://schemas.openxmlformats.org/officeDocument/2006/relationships/externalLinkPath" Target="https://generapr1.sharepoint.com/sites/Genera-PRReports/Shared%20Documents/Plants/2026/06_June/Cambalache/CambalacheBaseload_202606_Report.xlsx" TargetMode="External"/><Relationship Id="rId1" Type="http://schemas.openxmlformats.org/officeDocument/2006/relationships/externalLinkPath" Target="/sites/Genera-PRReports/Shared%20Documents/Plants/2026/06_June/Cambalache/CambalacheBaseload_202606_Report.xlsx" TargetMode="External"/></Relationships>
</file>

<file path=xl/externalLinks/_rels/externalLink74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09_September/Mayaguez/MayaguezPeakers_202509_Report.xlsx" TargetMode="External"/><Relationship Id="rId2" Type="http://schemas.openxmlformats.org/officeDocument/2006/relationships/externalLinkPath" Target="https://generapr1.sharepoint.com/sites/Genera-PRReports/Shared%20Documents/Plants/2025/09_September/Mayaguez/MayaguezPeakers_202509_Report.xlsx" TargetMode="External"/><Relationship Id="rId1" Type="http://schemas.openxmlformats.org/officeDocument/2006/relationships/externalLinkPath" Target="/sites/Genera-PRReports/Shared%20Documents/Plants/2025/09_September/Mayaguez/MayaguezPeakers_202509_Report.xlsx" TargetMode="External"/></Relationships>
</file>

<file path=xl/externalLinks/_rels/externalLink75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10_October/Mayaguez/MayaguezPeakers_202510_Report.xlsx" TargetMode="External"/><Relationship Id="rId2" Type="http://schemas.openxmlformats.org/officeDocument/2006/relationships/externalLinkPath" Target="https://generapr1.sharepoint.com/sites/Genera-PRReports/Shared%20Documents/Plants/2025/10_October/Mayaguez/MayaguezPeakers_202510_Report.xlsx" TargetMode="External"/><Relationship Id="rId1" Type="http://schemas.openxmlformats.org/officeDocument/2006/relationships/externalLinkPath" Target="/sites/Genera-PRReports/Shared%20Documents/Plants/2025/10_October/Mayaguez/MayaguezPeakers_202510_Report.xlsx" TargetMode="External"/></Relationships>
</file>

<file path=xl/externalLinks/_rels/externalLink76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11_November/Mayaguez/MayaguezPeakers_202511_Report.xlsx" TargetMode="External"/><Relationship Id="rId2" Type="http://schemas.openxmlformats.org/officeDocument/2006/relationships/externalLinkPath" Target="https://generapr1.sharepoint.com/sites/Genera-PRReports/Shared%20Documents/Plants/2025/11_November/Mayaguez/MayaguezPeakers_202511_Report.xlsx" TargetMode="External"/><Relationship Id="rId1" Type="http://schemas.openxmlformats.org/officeDocument/2006/relationships/externalLinkPath" Target="/sites/Genera-PRReports/Shared%20Documents/Plants/2025/11_November/Mayaguez/MayaguezPeakers_202511_Report.xlsx" TargetMode="External"/></Relationships>
</file>

<file path=xl/externalLinks/_rels/externalLink77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12_December/Mayaguez/MayaguezPeakers_202512_Report.xlsx" TargetMode="External"/><Relationship Id="rId2" Type="http://schemas.openxmlformats.org/officeDocument/2006/relationships/externalLinkPath" Target="https://generapr1.sharepoint.com/sites/Genera-PRReports/Shared%20Documents/Plants/2025/12_December/Mayaguez/MayaguezPeakers_202512_Report.xlsx" TargetMode="External"/><Relationship Id="rId1" Type="http://schemas.openxmlformats.org/officeDocument/2006/relationships/externalLinkPath" Target="/sites/Genera-PRReports/Shared%20Documents/Plants/2025/12_December/Mayaguez/MayaguezPeakers_202512_Report.xlsx" TargetMode="External"/></Relationships>
</file>

<file path=xl/externalLinks/_rels/externalLink78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1_January/Mayaguez/MayaguezPeakers_202601_Report.xlsx" TargetMode="External"/><Relationship Id="rId2" Type="http://schemas.openxmlformats.org/officeDocument/2006/relationships/externalLinkPath" Target="https://generapr1.sharepoint.com/sites/Genera-PRReports/Shared%20Documents/Plants/2026/01_January/Mayaguez/MayaguezPeakers_202601_Report.xlsx" TargetMode="External"/><Relationship Id="rId1" Type="http://schemas.openxmlformats.org/officeDocument/2006/relationships/externalLinkPath" Target="/sites/Genera-PRReports/Shared%20Documents/Plants/2026/01_January/Mayaguez/MayaguezPeakers_202601_Report.xlsx" TargetMode="External"/></Relationships>
</file>

<file path=xl/externalLinks/_rels/externalLink79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2_February/Mayaguez/MayaguezPeakers_202602_Report.xlsx" TargetMode="External"/><Relationship Id="rId2" Type="http://schemas.openxmlformats.org/officeDocument/2006/relationships/externalLinkPath" Target="https://generapr1.sharepoint.com/sites/Genera-PRReports/Shared%20Documents/Plants/2026/02_February/Mayaguez/MayaguezPeakers_202602_Report.xlsx" TargetMode="External"/><Relationship Id="rId1" Type="http://schemas.openxmlformats.org/officeDocument/2006/relationships/externalLinkPath" Target="/sites/Genera-PRReports/Shared%20Documents/Plants/2026/02_February/Mayaguez/MayaguezPeakers_202602_Report.xlsx" TargetMode="External"/></Relationships>
</file>

<file path=xl/externalLinks/_rels/externalLink80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3_March/Mayaguez/MayaguezPeakers_202603_Report.xlsx" TargetMode="External"/><Relationship Id="rId2" Type="http://schemas.openxmlformats.org/officeDocument/2006/relationships/externalLinkPath" Target="https://generapr1.sharepoint.com/sites/Genera-PRReports/Shared%20Documents/Plants/2026/03_March/Mayaguez/MayaguezPeakers_202603_Report.xlsx" TargetMode="External"/><Relationship Id="rId1" Type="http://schemas.openxmlformats.org/officeDocument/2006/relationships/externalLinkPath" Target="/sites/Genera-PRReports/Shared%20Documents/Plants/2026/03_March/Mayaguez/MayaguezPeakers_202603_Report.xlsx" TargetMode="External"/></Relationships>
</file>

<file path=xl/externalLinks/_rels/externalLink81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4_April/Mayaguez/MayaguezPeakers_202604_Report.xlsx" TargetMode="External"/><Relationship Id="rId2" Type="http://schemas.openxmlformats.org/officeDocument/2006/relationships/externalLinkPath" Target="https://generapr1.sharepoint.com/sites/Genera-PRReports/Shared%20Documents/Plants/2026/04_April/Mayaguez/MayaguezPeakers_202604_Report.xlsx" TargetMode="External"/><Relationship Id="rId1" Type="http://schemas.openxmlformats.org/officeDocument/2006/relationships/externalLinkPath" Target="/sites/Genera-PRReports/Shared%20Documents/Plants/2026/04_April/Mayaguez/MayaguezPeakers_202604_Report.xlsx" TargetMode="External"/></Relationships>
</file>

<file path=xl/externalLinks/_rels/externalLink82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5_May/Mayaguez/MayaguezPeakers_202605_Report.xlsx" TargetMode="External"/><Relationship Id="rId2" Type="http://schemas.openxmlformats.org/officeDocument/2006/relationships/externalLinkPath" Target="https://generapr1.sharepoint.com/sites/Genera-PRReports/Shared%20Documents/Plants/2026/05_May/Mayaguez/MayaguezPeakers_202605_Report.xlsx" TargetMode="External"/><Relationship Id="rId1" Type="http://schemas.openxmlformats.org/officeDocument/2006/relationships/externalLinkPath" Target="/sites/Genera-PRReports/Shared%20Documents/Plants/2026/05_May/Mayaguez/MayaguezPeakers_202605_Report.xlsx" TargetMode="External"/></Relationships>
</file>

<file path=xl/externalLinks/_rels/externalLink83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6_June/Mayaguez/MayaguezPeakers_202606_Report.xlsx" TargetMode="External"/><Relationship Id="rId2" Type="http://schemas.openxmlformats.org/officeDocument/2006/relationships/externalLinkPath" Target="https://generapr1.sharepoint.com/sites/Genera-PRReports/Shared%20Documents/Plants/2026/06_June/Mayaguez/MayaguezPeakers_202606_Report.xlsx" TargetMode="External"/><Relationship Id="rId1" Type="http://schemas.openxmlformats.org/officeDocument/2006/relationships/externalLinkPath" Target="/sites/Genera-PRReports/Shared%20Documents/Plants/2026/06_June/Mayaguez/MayaguezPeakers_202606_Report.xlsx" TargetMode="External"/></Relationships>
</file>

<file path=xl/externalLinks/_rels/externalLink84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08_August/TMs/SJPSTM_202508_Report.xlsx" TargetMode="External"/><Relationship Id="rId2" Type="http://schemas.openxmlformats.org/officeDocument/2006/relationships/externalLinkPath" Target="https://generapr1.sharepoint.com/sites/Genera-PRReports/Shared%20Documents/Plants/2025/08_August/TMs/SJPSTM_202508_Report.xlsx" TargetMode="External"/><Relationship Id="rId1" Type="http://schemas.openxmlformats.org/officeDocument/2006/relationships/externalLinkPath" Target="/sites/Genera-PRReports/Shared%20Documents/Plants/2025/08_August/TMs/SJPSTM_202508_Report.xlsx" TargetMode="External"/></Relationships>
</file>

<file path=xl/externalLinks/_rels/externalLink85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09_September/TMs/SJPSTM_202509_Report.xlsx" TargetMode="External"/><Relationship Id="rId2" Type="http://schemas.openxmlformats.org/officeDocument/2006/relationships/externalLinkPath" Target="https://generapr1.sharepoint.com/sites/Genera-PRReports/Shared%20Documents/Plants/2025/09_September/TMs/SJPSTM_202509_Report.xlsx" TargetMode="External"/><Relationship Id="rId1" Type="http://schemas.openxmlformats.org/officeDocument/2006/relationships/externalLinkPath" Target="/sites/Genera-PRReports/Shared%20Documents/Plants/2025/09_September/TMs/SJPSTM_202509_Report.xlsx" TargetMode="External"/></Relationships>
</file>

<file path=xl/externalLinks/_rels/externalLink86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10_October/TMs/SJPSTM_202510_Report.xlsx" TargetMode="External"/><Relationship Id="rId2" Type="http://schemas.openxmlformats.org/officeDocument/2006/relationships/externalLinkPath" Target="https://generapr1.sharepoint.com/sites/Genera-PRReports/Shared%20Documents/Plants/2025/10_October/TMs/SJPSTM_202510_Report.xlsx" TargetMode="External"/><Relationship Id="rId1" Type="http://schemas.openxmlformats.org/officeDocument/2006/relationships/externalLinkPath" Target="/sites/Genera-PRReports/Shared%20Documents/Plants/2025/10_October/TMs/SJPSTM_202510_Report.xlsx" TargetMode="External"/></Relationships>
</file>

<file path=xl/externalLinks/_rels/externalLink87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11_November/TMs/SJPSTM_202511_Report.xlsx" TargetMode="External"/><Relationship Id="rId2" Type="http://schemas.openxmlformats.org/officeDocument/2006/relationships/externalLinkPath" Target="https://generapr1.sharepoint.com/sites/Genera-PRReports/Shared%20Documents/Plants/2025/11_November/TMs/SJPSTM_202511_Report.xlsx" TargetMode="External"/><Relationship Id="rId1" Type="http://schemas.openxmlformats.org/officeDocument/2006/relationships/externalLinkPath" Target="/sites/Genera-PRReports/Shared%20Documents/Plants/2025/11_November/TMs/SJPSTM_202511_Report.xlsx" TargetMode="External"/></Relationships>
</file>

<file path=xl/externalLinks/_rels/externalLink88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5/12_December/TMs/SJPSTM_202512_Report.xlsx" TargetMode="External"/><Relationship Id="rId2" Type="http://schemas.openxmlformats.org/officeDocument/2006/relationships/externalLinkPath" Target="https://generapr1.sharepoint.com/sites/Genera-PRReports/Shared%20Documents/Plants/2025/12_December/TMs/SJPSTM_202512_Report.xlsx" TargetMode="External"/><Relationship Id="rId1" Type="http://schemas.openxmlformats.org/officeDocument/2006/relationships/externalLinkPath" Target="/sites/Genera-PRReports/Shared%20Documents/Plants/2025/12_December/TMs/SJPSTM_202512_Report.xlsx" TargetMode="External"/></Relationships>
</file>

<file path=xl/externalLinks/_rels/externalLink89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1_January/TMs/SJPSTM_202601_Report.xlsx" TargetMode="External"/><Relationship Id="rId2" Type="http://schemas.openxmlformats.org/officeDocument/2006/relationships/externalLinkPath" Target="https://generapr1.sharepoint.com/sites/Genera-PRReports/Shared%20Documents/Plants/2026/01_January/TMs/SJPSTM_202601_Report.xlsx" TargetMode="External"/><Relationship Id="rId1" Type="http://schemas.openxmlformats.org/officeDocument/2006/relationships/externalLinkPath" Target="/sites/Genera-PRReports/Shared%20Documents/Plants/2026/01_January/TMs/SJPSTM_202601_Report.xlsx" TargetMode="External"/></Relationships>
</file>

<file path=xl/externalLinks/_rels/externalLink90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2_February/TMs/SJPSTM_202602_Report.xlsx" TargetMode="External"/><Relationship Id="rId2" Type="http://schemas.openxmlformats.org/officeDocument/2006/relationships/externalLinkPath" Target="https://generapr1.sharepoint.com/sites/Genera-PRReports/Shared%20Documents/Plants/2026/02_February/TMs/SJPSTM_202602_Report.xlsx" TargetMode="External"/><Relationship Id="rId1" Type="http://schemas.openxmlformats.org/officeDocument/2006/relationships/externalLinkPath" Target="/sites/Genera-PRReports/Shared%20Documents/Plants/2026/02_February/TMs/SJPSTM_202602_Report.xlsx" TargetMode="External"/></Relationships>
</file>

<file path=xl/externalLinks/_rels/externalLink91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3_March/TMs/SJPSTM_202603_Report.xlsx" TargetMode="External"/><Relationship Id="rId2" Type="http://schemas.openxmlformats.org/officeDocument/2006/relationships/externalLinkPath" Target="https://generapr1.sharepoint.com/sites/Genera-PRReports/Shared%20Documents/Plants/2026/03_March/TMs/SJPSTM_202603_Report.xlsx" TargetMode="External"/><Relationship Id="rId1" Type="http://schemas.openxmlformats.org/officeDocument/2006/relationships/externalLinkPath" Target="/sites/Genera-PRReports/Shared%20Documents/Plants/2026/03_March/TMs/SJPSTM_202603_Report.xlsx" TargetMode="External"/></Relationships>
</file>

<file path=xl/externalLinks/_rels/externalLink92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4_April/TMs/SJPSTM_202604_Report.xlsx" TargetMode="External"/><Relationship Id="rId2" Type="http://schemas.openxmlformats.org/officeDocument/2006/relationships/externalLinkPath" Target="https://generapr1.sharepoint.com/sites/Genera-PRReports/Shared%20Documents/Plants/2026/04_April/TMs/SJPSTM_202604_Report.xlsx" TargetMode="External"/><Relationship Id="rId1" Type="http://schemas.openxmlformats.org/officeDocument/2006/relationships/externalLinkPath" Target="/sites/Genera-PRReports/Shared%20Documents/Plants/2026/04_April/TMs/SJPSTM_202604_Report.xlsx" TargetMode="External"/></Relationships>
</file>

<file path=xl/externalLinks/_rels/externalLink93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5_May/TMs/SJPSTM_202605_Report.xlsx" TargetMode="External"/><Relationship Id="rId2" Type="http://schemas.openxmlformats.org/officeDocument/2006/relationships/externalLinkPath" Target="https://generapr1.sharepoint.com/sites/Genera-PRReports/Shared%20Documents/Plants/2026/05_May/TMs/SJPSTM_202605_Report.xlsx" TargetMode="External"/><Relationship Id="rId1" Type="http://schemas.openxmlformats.org/officeDocument/2006/relationships/externalLinkPath" Target="/sites/Genera-PRReports/Shared%20Documents/Plants/2026/05_May/TMs/SJPSTM_202605_Report.xlsx" TargetMode="External"/></Relationships>
</file>

<file path=xl/externalLinks/_rels/externalLink94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s/2026/06_June/TMs/SJPSTM_202606_Report.xlsx" TargetMode="External"/><Relationship Id="rId2" Type="http://schemas.openxmlformats.org/officeDocument/2006/relationships/externalLinkPath" Target="https://generapr1.sharepoint.com/sites/Genera-PRReports/Shared%20Documents/Plants/2026/06_June/TMs/SJPSTM_202606_Report.xlsx" TargetMode="External"/><Relationship Id="rId1" Type="http://schemas.openxmlformats.org/officeDocument/2006/relationships/externalLinkPath" Target="/sites/Genera-PRReports/Shared%20Documents/Plants/2026/06_June/TMs/SJPSTM_202606_Repo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OPOFCSXX5JHJC2JGC62WPUAB43">
      <xxl21:absoluteUrl r:id="rId2"/>
      <xxl21:relativeUrl r:id="rId3"/>
    </xxl21:alternateUrls>
    <sheetNames>
      <sheetName val="UNIT DATA"/>
      <sheetName val="FUEL CONSUMPTION"/>
    </sheetNames>
    <sheetDataSet>
      <sheetData sheetId="0">
        <row r="2">
          <cell r="P2">
            <v>57.773000000000003</v>
          </cell>
        </row>
        <row r="3">
          <cell r="P3">
            <v>48.164999999999999</v>
          </cell>
        </row>
        <row r="4">
          <cell r="P4">
            <v>3.5680000000000001</v>
          </cell>
        </row>
        <row r="5">
          <cell r="P5">
            <v>0</v>
          </cell>
        </row>
        <row r="6">
          <cell r="P6">
            <v>0</v>
          </cell>
        </row>
        <row r="7">
          <cell r="P7">
            <v>21.803999999999998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N3HALIJXCDTRB3PB7Z2KUEWAIQ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MTR2F4RIVP2ZH3K77J26R4SL2A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ODH2RXFP5BERH3JO2JZFBHQU6O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JS3WV6STZF25GY5WZYD3ABLWN2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PYN34EFL35ZRHZTIUGYTA4BPHF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JY43RLF4TS4JDZJFBCBMNZXMZN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JLOT3LJP27M5H2GFAAM7FXX7AT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KYN33QTX7LNNFICQYQE2VQA5TR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NNLLYJFYXIDBGJ3T6W3Q6OI7GK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LOQJIJLNXFZNALFBQ662JWKYPL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JAVZYAOGC6FNEL66KRXWNT5PZP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J6FUPJYNNLFZCYEOVEZS474VSN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N3QAI7ANOMIVCJNRES7JU4UFYC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PODK76YZXDBVEKR4HLT32ITRZ3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KKDYJKXIIPMVB36WMOAFBY6D5K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IOQTGK45IMDBDJLSB7VISH7Z3M">
      <xxl21:absoluteUrl r:id="rId2"/>
      <xxl21:relativeUrl r:id="rId3"/>
    </xxl21:alternateUrls>
    <sheetNames>
      <sheetName val="UNIT DATA"/>
      <sheetName val="FUEL CONSUMPTION"/>
    </sheetNames>
    <sheetDataSet>
      <sheetData sheetId="0">
        <row r="2">
          <cell r="E2">
            <v>0</v>
          </cell>
          <cell r="L2">
            <v>0</v>
          </cell>
          <cell r="M2">
            <v>0</v>
          </cell>
          <cell r="N2">
            <v>672</v>
          </cell>
          <cell r="O2">
            <v>0</v>
          </cell>
          <cell r="P2">
            <v>0</v>
          </cell>
        </row>
        <row r="3">
          <cell r="E3">
            <v>200</v>
          </cell>
          <cell r="L3">
            <v>75.87</v>
          </cell>
          <cell r="M3">
            <v>13.63</v>
          </cell>
          <cell r="N3">
            <v>0</v>
          </cell>
          <cell r="O3">
            <v>108.83</v>
          </cell>
          <cell r="P3">
            <v>35.090000000000003</v>
          </cell>
        </row>
      </sheetData>
      <sheetData sheetId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MEV7OT434WKVCZKFVRQ6HGLTY3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PMQF653HZWHVDZO77LCWN7MA7M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M3FZJYGJDA25B36XJDIZI6MZNL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KB3EM6RH4KURAKIXZBFTZLHBOO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IQIZAIZJ3JFFFZGTQHPZQ7NXJU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N2LDCNPJGXH5EZSW7MT6BNDJTV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KC3ZDKFHXZONEZCACC5XB6FP3J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J7G4P34NXES5C3R6TX3X76XJB5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PTUMF5QKR435CYXANND6B7SLJP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MV2G35YTRYEFFIEA4Z7DY3FNED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NF4NZY3DAWUJFK76FFLUIAGRMB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NSGAMYI432HBFYYCF57YICRSVO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PX662QDHHNXZALRCXNGBXVM2IG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N5CCTFED7V6ZFJZHQRTJAKETTH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LCNX3MAP7QLJGIH7YVDA3BMXOT">
      <xxl21:absoluteUrl r:id="rId2"/>
      <xxl21:relativeUrl r:id="rId3"/>
    </xxl21:alternateUrls>
    <sheetNames>
      <sheetName val="UNIT DATA"/>
      <sheetName val="FUEL CONSUMPTION"/>
    </sheetNames>
    <sheetDataSet>
      <sheetData sheetId="0">
        <row r="2">
          <cell r="P2">
            <v>0</v>
          </cell>
        </row>
        <row r="3">
          <cell r="P3">
            <v>0</v>
          </cell>
        </row>
      </sheetData>
      <sheetData sheetId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MR6E7TW2ZKSREZ7Y3LVBVSB64D">
      <xxl21:absoluteUrl r:id="rId2"/>
      <xxl21:relativeUrl r:id="rId3"/>
    </xxl21:alternateUrls>
    <sheetNames>
      <sheetName val="UNIT DATA"/>
      <sheetName val="FUEL CONSUMPTION"/>
    </sheetNames>
    <sheetDataSet>
      <sheetData sheetId="0">
        <row r="2">
          <cell r="P2">
            <v>0</v>
          </cell>
        </row>
      </sheetData>
      <sheetData sheetId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JQ4JPKDDQE4VHLUFNW6OX3D6DW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PCUIGSEAAOTZGK7OPETBTFKHO4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NRSQJAOZHH2ZE2MWDM5GJVB2AJ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NRGFWS43OIZ5BKGUNAW6KEPR7L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PADOMIQHYCB5EYWOFDARXKPISO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PIOLCPJZDV6NHI7UM47Z3765E3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PO44LEZ74S65E2LSYOKOQT7BGN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PBXOETDWY5Y5C2JTJUY55GATX3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IKKNLXRBPZPREZJQPNGFIPWB65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I2RFP2UASITZHZMRI5TVQVMNNE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MXN6FLSZDGQJHJ4SL53X5HI2OD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I2W5NOOKFC5FHLQI63ZG53JEDH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KS2VIEQCNPTVH2CNLDETOMLI54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LNSWPLMJWROVHYN4VR72TI6FEG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IZUUJBEICOY5AJMCFXCCMP6AZP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IOG3YEZHDPQFAYABC54IEKM5WV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LWXVNUEXKT7JG23U2DOT4FODZQ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LCFB5K74STGJE2VSZWZA644ABJ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LQYPTIC5YOANE3ZZUP3ARBQF7E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KHA4BVWWXWLNHLRV2TIFMK73MA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N7TQ7KX7F7YRHYAHCIVBT5DM4L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MUBS7RGUYC5BAI7CYJAOZSJKU2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MQA2LICLESXNCYBKHPKK64KPY7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ONW6YLT2J7RZBI5DCEUJURVHBL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JINYQMYANGZREY7VUE4K5S2TAV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LUSWWO26A7ZRALPDNIIV2PPCB7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INFDDLRGJMRZGJDBOBFOEGGOOF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IUYUFRNA6L2VDIKYWNMISEIE3B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NRI3V3IIDYF5GJW3BPMV2DG5SU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JOM34FYTGY6NCYXKIFSAY5NLWP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MIGWXENGTQ7ZEZJ23CJAENEWYN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JDBKDD4PC56ZF2RFKCRA3SUGJU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P57M5FBVXFL5DLG4V62DIEEKBC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JRH6WL4TENK5D3HFLZVAQLIRP3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LVXZLCMUZC5NCIE5UHXJN6QALX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J5WF6S7VYKKRGYCZ5FO4H2UV5O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KOE2YKG64KX5BKQBSIWI4OHF4V">
      <xxl21:absoluteUrl r:id="rId2"/>
      <xxl21:relativeUrl r:id="rId3"/>
    </xxl21:alternateUrls>
    <sheetNames>
      <sheetName val="UNIT DATA"/>
      <sheetName val="FUEL CONSUMPTION"/>
    </sheetNames>
    <sheetDataSet>
      <sheetData sheetId="0">
        <row r="2">
          <cell r="E2">
            <v>77</v>
          </cell>
          <cell r="J2">
            <v>742.18</v>
          </cell>
          <cell r="K2">
            <v>49.61</v>
          </cell>
          <cell r="L2">
            <v>692.57</v>
          </cell>
          <cell r="M2">
            <v>1.82</v>
          </cell>
          <cell r="N2">
            <v>0</v>
          </cell>
          <cell r="O2">
            <v>0</v>
          </cell>
          <cell r="P2">
            <v>0</v>
          </cell>
        </row>
        <row r="3">
          <cell r="E3">
            <v>77</v>
          </cell>
          <cell r="J3">
            <v>388.08</v>
          </cell>
          <cell r="K3">
            <v>93.91</v>
          </cell>
          <cell r="L3">
            <v>294.17</v>
          </cell>
          <cell r="M3">
            <v>355.92</v>
          </cell>
          <cell r="N3">
            <v>0</v>
          </cell>
          <cell r="O3">
            <v>0</v>
          </cell>
          <cell r="P3">
            <v>0</v>
          </cell>
        </row>
      </sheetData>
      <sheetData sheetId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NHMSXZFBL22RCIDEHUJJ4NOCWZ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IZZA27MD2MUZEK34R7K35N6JHJ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N25NWF5FQPYVGIMZ2N2XHMP4LK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JDUX4FWKMPRFDKECIG3OWH2JL2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JSBA2BT3CHJZCKSPGYPKKVIBAY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K6H74HDDWIXRCY7W272EZQ2ONJ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INY3WBJII6ANB26HHJA7EPXPVI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OO35ZKZLSKERHY6D2I2ORVN2NH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II67VVY6SYIFCKGMHDHTAW52ZT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KGEFREWCOBYZCKFS2DCCVSALQ6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LW2PGU3IDMK5H2SONXYQOWJUFU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ICBBEYETRZHFCLYFH7GSWMOXVI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O2OMCVT736VJF2PQUX4TQWBIGJ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O3VLP5TCIF3BHKHYW2NWMOWQTL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OLEICFCVHP2ZDYXKVAN3UAVA5H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NOCAAZOMFDKNELO6S7GISFGUWP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LQ56GKY6YXZNHJSU6IMM4ZKEX3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LMGI3HHARXWFCIAHUGAB5LDNFS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MFVNYXSA57HVHIGZ2DDLGDPWVY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PST3CWLBNVDRH3KET5MMKLR3GO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MSQ2WGSI6QAVAZOYRJZ24KH6TS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OPWBDEBKMVJNG2IHPAOJV4R4FP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NPGMAU3UQIHVD37ZXHDCUMNLY3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tKq_papFbUKr5xIM-fWfNtUtoRVVxppMqmX0Wn4rYCRdUSosNUB4QK4SoDqt8S7i" itemId="01TFBUUAOKVKHPINSJ2ZBIUBXGL2YTNL3S">
      <xxl21:absoluteUrl r:id="rId2"/>
      <xxl21:relativeUrl r:id="rId3"/>
    </xxl21:alternateUrls>
    <sheetNames>
      <sheetName val="UNIT DATA"/>
      <sheetName val="FUEL CONSUMPTION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042F3-0433-4781-8470-B8D141B24F38}">
  <dimension ref="A1:IF74"/>
  <sheetViews>
    <sheetView tabSelected="1" zoomScale="82" zoomScaleNormal="100" workbookViewId="0">
      <pane ySplit="5" topLeftCell="A41" activePane="bottomLeft" state="frozen"/>
      <selection pane="bottomLeft" activeCell="R48" sqref="R48"/>
    </sheetView>
  </sheetViews>
  <sheetFormatPr defaultColWidth="8.7109375" defaultRowHeight="12.75" customHeight="1"/>
  <cols>
    <col min="1" max="1" width="18.140625" style="2" bestFit="1" customWidth="1"/>
    <col min="2" max="2" width="14.28515625" style="2" customWidth="1"/>
    <col min="3" max="3" width="11.85546875" style="2" bestFit="1" customWidth="1"/>
    <col min="4" max="4" width="10.7109375" style="2" bestFit="1" customWidth="1"/>
    <col min="5" max="5" width="11.85546875" style="2" bestFit="1" customWidth="1"/>
    <col min="6" max="6" width="10.7109375" style="2" bestFit="1" customWidth="1"/>
    <col min="7" max="7" width="8.7109375" style="2"/>
    <col min="8" max="8" width="10.7109375" style="2" bestFit="1" customWidth="1"/>
    <col min="9" max="9" width="8.7109375" style="2"/>
    <col min="10" max="10" width="10.7109375" style="2" bestFit="1" customWidth="1"/>
    <col min="11" max="11" width="8.7109375" style="2"/>
    <col min="12" max="12" width="10.7109375" style="2" bestFit="1" customWidth="1"/>
    <col min="13" max="15" width="8.7109375" style="2"/>
    <col min="16" max="16" width="12.140625" style="2" customWidth="1"/>
    <col min="17" max="17" width="10.28515625" style="2" customWidth="1"/>
    <col min="18" max="18" width="10" style="2" customWidth="1"/>
    <col min="19" max="19" width="11.28515625" style="2" bestFit="1" customWidth="1"/>
    <col min="20" max="20" width="15" style="2" bestFit="1" customWidth="1"/>
    <col min="21" max="21" width="18" style="2" bestFit="1" customWidth="1"/>
    <col min="22" max="22" width="15.28515625" style="2" bestFit="1" customWidth="1"/>
    <col min="23" max="24" width="11.85546875" style="2" bestFit="1" customWidth="1"/>
    <col min="25" max="25" width="10.7109375" style="2" bestFit="1" customWidth="1"/>
    <col min="26" max="26" width="11.85546875" style="2" bestFit="1" customWidth="1"/>
    <col min="27" max="27" width="8.7109375" style="2"/>
    <col min="28" max="28" width="10.7109375" style="2" bestFit="1" customWidth="1"/>
    <col min="29" max="29" width="8.7109375" style="2"/>
    <col min="30" max="30" width="8.85546875" style="2" bestFit="1" customWidth="1"/>
    <col min="31" max="33" width="8.7109375" style="2"/>
    <col min="34" max="34" width="8.42578125" style="2" bestFit="1" customWidth="1"/>
    <col min="35" max="35" width="8.7109375" style="2"/>
    <col min="36" max="36" width="12.42578125" style="2" customWidth="1"/>
    <col min="37" max="37" width="10.7109375" style="2" customWidth="1"/>
    <col min="38" max="38" width="10.5703125" style="2" customWidth="1"/>
    <col min="39" max="39" width="11.28515625" style="2" bestFit="1" customWidth="1"/>
    <col min="40" max="40" width="8.7109375" style="2"/>
    <col min="41" max="41" width="18" style="2" bestFit="1" customWidth="1"/>
    <col min="42" max="42" width="15.28515625" style="2" bestFit="1" customWidth="1"/>
    <col min="43" max="43" width="11.85546875" style="2" bestFit="1" customWidth="1"/>
    <col min="44" max="46" width="10.7109375" style="2" bestFit="1" customWidth="1"/>
    <col min="47" max="47" width="8.7109375" style="2"/>
    <col min="48" max="48" width="10.7109375" style="2" bestFit="1" customWidth="1"/>
    <col min="49" max="51" width="8.7109375" style="2"/>
    <col min="52" max="52" width="8.85546875" style="2" bestFit="1" customWidth="1"/>
    <col min="53" max="53" width="8.42578125" style="2" bestFit="1" customWidth="1"/>
    <col min="54" max="55" width="8.7109375" style="2"/>
    <col min="56" max="56" width="11.42578125" style="2" customWidth="1"/>
    <col min="57" max="57" width="10.140625" style="2" customWidth="1"/>
    <col min="58" max="58" width="10.42578125" style="2" customWidth="1"/>
    <col min="59" max="59" width="11.28515625" style="2" bestFit="1" customWidth="1"/>
    <col min="60" max="60" width="8.7109375" style="2"/>
    <col min="61" max="61" width="18" style="2" bestFit="1" customWidth="1"/>
    <col min="62" max="62" width="15.28515625" style="2" bestFit="1" customWidth="1"/>
    <col min="63" max="64" width="11.85546875" style="2" bestFit="1" customWidth="1"/>
    <col min="65" max="66" width="10.7109375" style="2" bestFit="1" customWidth="1"/>
    <col min="67" max="67" width="8.7109375" style="2"/>
    <col min="68" max="68" width="10.7109375" style="2" bestFit="1" customWidth="1"/>
    <col min="69" max="75" width="8.7109375" style="2"/>
    <col min="76" max="76" width="11.5703125" style="2" customWidth="1"/>
    <col min="77" max="77" width="10.42578125" style="2" customWidth="1"/>
    <col min="78" max="78" width="9.85546875" style="2" customWidth="1"/>
    <col min="79" max="79" width="11.28515625" style="2" bestFit="1" customWidth="1"/>
    <col min="80" max="80" width="8.7109375" style="2"/>
    <col min="81" max="81" width="18.140625" style="2" bestFit="1" customWidth="1"/>
    <col min="82" max="82" width="15.28515625" style="2" bestFit="1" customWidth="1"/>
    <col min="83" max="86" width="11.85546875" style="2" bestFit="1" customWidth="1"/>
    <col min="87" max="87" width="8.42578125" style="2" bestFit="1" customWidth="1"/>
    <col min="88" max="88" width="10.7109375" style="2" bestFit="1" customWidth="1"/>
    <col min="89" max="89" width="8.42578125" style="2" bestFit="1" customWidth="1"/>
    <col min="90" max="90" width="8.85546875" style="2" bestFit="1" customWidth="1"/>
    <col min="91" max="91" width="8.7109375" style="2"/>
    <col min="92" max="92" width="8.85546875" style="2" bestFit="1" customWidth="1"/>
    <col min="93" max="94" width="8.42578125" style="2" bestFit="1" customWidth="1"/>
    <col min="95" max="95" width="7.28515625" style="2" bestFit="1" customWidth="1"/>
    <col min="96" max="96" width="12.28515625" style="2" customWidth="1"/>
    <col min="97" max="97" width="11" style="2" customWidth="1"/>
    <col min="98" max="98" width="10.28515625" style="2" customWidth="1"/>
    <col min="99" max="99" width="11.28515625" style="2" bestFit="1" customWidth="1"/>
    <col min="100" max="100" width="8.7109375" style="2"/>
    <col min="101" max="101" width="18" style="2" bestFit="1" customWidth="1"/>
    <col min="102" max="102" width="15.28515625" style="2" bestFit="1" customWidth="1"/>
    <col min="103" max="103" width="11.85546875" style="2" bestFit="1" customWidth="1"/>
    <col min="104" max="106" width="10.7109375" style="2" bestFit="1" customWidth="1"/>
    <col min="107" max="107" width="9.5703125" style="2" bestFit="1" customWidth="1"/>
    <col min="108" max="108" width="10.7109375" style="2" bestFit="1" customWidth="1"/>
    <col min="109" max="115" width="8.7109375" style="2"/>
    <col min="116" max="116" width="11.28515625" style="2" customWidth="1"/>
    <col min="117" max="117" width="10.7109375" style="2" bestFit="1" customWidth="1"/>
    <col min="118" max="118" width="10.7109375" style="2" customWidth="1"/>
    <col min="119" max="119" width="11.28515625" style="2" bestFit="1" customWidth="1"/>
    <col min="120" max="120" width="8.7109375" style="2"/>
    <col min="121" max="121" width="18" style="2" bestFit="1" customWidth="1"/>
    <col min="122" max="122" width="15.28515625" style="2" bestFit="1" customWidth="1"/>
    <col min="123" max="124" width="11.85546875" style="2" bestFit="1" customWidth="1"/>
    <col min="125" max="125" width="10.7109375" style="2" bestFit="1" customWidth="1"/>
    <col min="126" max="126" width="11.85546875" style="2" bestFit="1" customWidth="1"/>
    <col min="127" max="127" width="8.7109375" style="2"/>
    <col min="128" max="128" width="10.7109375" style="2" bestFit="1" customWidth="1"/>
    <col min="129" max="131" width="8.7109375" style="2"/>
    <col min="132" max="132" width="10.7109375" style="2" bestFit="1" customWidth="1"/>
    <col min="133" max="135" width="8.7109375" style="2"/>
    <col min="136" max="136" width="12.7109375" style="2" customWidth="1"/>
    <col min="137" max="137" width="10.5703125" style="2" customWidth="1"/>
    <col min="138" max="138" width="11" style="2" customWidth="1"/>
    <col min="139" max="139" width="11.28515625" style="2" bestFit="1" customWidth="1"/>
    <col min="140" max="140" width="8.7109375" style="2"/>
    <col min="141" max="141" width="18" style="2" bestFit="1" customWidth="1"/>
    <col min="142" max="142" width="15.28515625" style="2" bestFit="1" customWidth="1"/>
    <col min="143" max="144" width="11.85546875" style="2" customWidth="1"/>
    <col min="145" max="146" width="10.7109375" style="2" customWidth="1"/>
    <col min="147" max="147" width="8.42578125" style="2" customWidth="1"/>
    <col min="148" max="148" width="10.7109375" style="2" customWidth="1"/>
    <col min="149" max="155" width="8.7109375" style="2" customWidth="1"/>
    <col min="156" max="156" width="12" style="2" customWidth="1"/>
    <col min="157" max="157" width="10" style="2" customWidth="1"/>
    <col min="158" max="158" width="10.28515625" style="2" customWidth="1"/>
    <col min="159" max="159" width="11.28515625" style="2" bestFit="1" customWidth="1"/>
    <col min="160" max="160" width="8.7109375" style="2"/>
    <col min="161" max="161" width="18" style="2" bestFit="1" customWidth="1"/>
    <col min="162" max="162" width="15.28515625" style="2" bestFit="1" customWidth="1"/>
    <col min="163" max="166" width="10.7109375" style="2" bestFit="1" customWidth="1"/>
    <col min="167" max="167" width="8.7109375" style="2"/>
    <col min="168" max="168" width="10.7109375" style="2" bestFit="1" customWidth="1"/>
    <col min="169" max="175" width="8.7109375" style="2"/>
    <col min="176" max="176" width="12.42578125" style="2" customWidth="1"/>
    <col min="177" max="177" width="11" style="2" customWidth="1"/>
    <col min="178" max="178" width="11.42578125" style="2" customWidth="1"/>
    <col min="179" max="179" width="11.28515625" style="2" bestFit="1" customWidth="1"/>
    <col min="180" max="180" width="8.7109375" style="2"/>
    <col min="181" max="181" width="18" style="2" bestFit="1" customWidth="1"/>
    <col min="182" max="182" width="15.28515625" style="2" bestFit="1" customWidth="1"/>
    <col min="183" max="183" width="11.85546875" style="2" bestFit="1" customWidth="1"/>
    <col min="184" max="185" width="10.7109375" style="2" bestFit="1" customWidth="1"/>
    <col min="186" max="186" width="11.85546875" style="2" bestFit="1" customWidth="1"/>
    <col min="187" max="187" width="8.7109375" style="2"/>
    <col min="188" max="188" width="10.7109375" style="2" bestFit="1" customWidth="1"/>
    <col min="189" max="189" width="8.42578125" style="2" bestFit="1" customWidth="1"/>
    <col min="190" max="191" width="8.7109375" style="2"/>
    <col min="192" max="192" width="8.85546875" style="2" bestFit="1" customWidth="1"/>
    <col min="193" max="195" width="8.7109375" style="2"/>
    <col min="196" max="196" width="12" style="2" customWidth="1"/>
    <col min="197" max="197" width="10" style="2" customWidth="1"/>
    <col min="198" max="198" width="10.28515625" style="2" customWidth="1"/>
    <col min="199" max="199" width="11.28515625" style="2" bestFit="1" customWidth="1"/>
    <col min="200" max="200" width="8.7109375" style="2"/>
    <col min="201" max="201" width="18" style="2" bestFit="1" customWidth="1"/>
    <col min="202" max="202" width="15.28515625" style="2" bestFit="1" customWidth="1"/>
    <col min="203" max="203" width="11.85546875" style="2" customWidth="1"/>
    <col min="204" max="204" width="10.7109375" style="2" bestFit="1" customWidth="1"/>
    <col min="205" max="206" width="10.7109375" style="2" customWidth="1"/>
    <col min="207" max="207" width="8.7109375" style="2" customWidth="1"/>
    <col min="208" max="208" width="10.7109375" style="2" customWidth="1"/>
    <col min="209" max="215" width="8.7109375" style="2" customWidth="1"/>
    <col min="216" max="216" width="12" style="2" customWidth="1"/>
    <col min="217" max="217" width="9.7109375" style="2" customWidth="1"/>
    <col min="218" max="218" width="10" style="2" customWidth="1"/>
    <col min="219" max="219" width="11.28515625" style="2" bestFit="1" customWidth="1"/>
    <col min="220" max="220" width="8.7109375" style="2"/>
    <col min="221" max="221" width="18" style="2" bestFit="1" customWidth="1"/>
    <col min="222" max="222" width="15.28515625" style="2" bestFit="1" customWidth="1"/>
    <col min="223" max="226" width="10.7109375" style="2" bestFit="1" customWidth="1"/>
    <col min="227" max="227" width="8.7109375" style="2"/>
    <col min="228" max="228" width="10.7109375" style="2" bestFit="1" customWidth="1"/>
    <col min="229" max="232" width="8.7109375" style="2"/>
    <col min="233" max="233" width="8.85546875" style="2" bestFit="1" customWidth="1"/>
    <col min="234" max="236" width="8.7109375" style="2"/>
    <col min="237" max="237" width="11.140625" style="2" customWidth="1"/>
    <col min="238" max="238" width="10.140625" style="2" customWidth="1"/>
    <col min="239" max="239" width="10.42578125" style="2" customWidth="1"/>
    <col min="240" max="240" width="11.28515625" style="2" bestFit="1" customWidth="1"/>
    <col min="241" max="16384" width="8.7109375" style="2"/>
  </cols>
  <sheetData>
    <row r="1" spans="1:240" ht="15">
      <c r="F1" s="77"/>
      <c r="HI1" s="38"/>
    </row>
    <row r="2" spans="1:240" ht="15" customHeight="1"/>
    <row r="3" spans="1:240" ht="12.95" customHeight="1">
      <c r="A3" s="84" t="s">
        <v>0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U3" s="84" t="s">
        <v>1</v>
      </c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O3" s="84" t="s">
        <v>2</v>
      </c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I3" s="84" t="s">
        <v>3</v>
      </c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C3" s="84" t="s">
        <v>4</v>
      </c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W3" s="84" t="s">
        <v>5</v>
      </c>
      <c r="CX3" s="84"/>
      <c r="CY3" s="84"/>
      <c r="CZ3" s="84"/>
      <c r="DA3" s="84"/>
      <c r="DB3" s="84"/>
      <c r="DC3" s="84"/>
      <c r="DD3" s="84"/>
      <c r="DE3" s="84"/>
      <c r="DF3" s="84"/>
      <c r="DG3" s="84"/>
      <c r="DH3" s="84"/>
      <c r="DI3" s="84"/>
      <c r="DJ3" s="84"/>
      <c r="DK3" s="84"/>
      <c r="DL3" s="84"/>
      <c r="DM3" s="84"/>
      <c r="DN3" s="84"/>
      <c r="DO3" s="84"/>
      <c r="DQ3" s="84" t="s">
        <v>6</v>
      </c>
      <c r="DR3" s="84"/>
      <c r="DS3" s="84"/>
      <c r="DT3" s="84"/>
      <c r="DU3" s="84"/>
      <c r="DV3" s="84"/>
      <c r="DW3" s="84"/>
      <c r="DX3" s="84"/>
      <c r="DY3" s="84"/>
      <c r="DZ3" s="84"/>
      <c r="EA3" s="84"/>
      <c r="EB3" s="84"/>
      <c r="EC3" s="84"/>
      <c r="ED3" s="84"/>
      <c r="EE3" s="84"/>
      <c r="EF3" s="84"/>
      <c r="EG3" s="84"/>
      <c r="EH3" s="84"/>
      <c r="EI3" s="84"/>
      <c r="EK3" s="84" t="s">
        <v>7</v>
      </c>
      <c r="EL3" s="84"/>
      <c r="EM3" s="84"/>
      <c r="EN3" s="84"/>
      <c r="EO3" s="84"/>
      <c r="EP3" s="84"/>
      <c r="EQ3" s="84"/>
      <c r="ER3" s="84"/>
      <c r="ES3" s="84"/>
      <c r="ET3" s="84"/>
      <c r="EU3" s="84"/>
      <c r="EV3" s="84"/>
      <c r="EW3" s="84"/>
      <c r="EX3" s="84"/>
      <c r="EY3" s="84"/>
      <c r="EZ3" s="84"/>
      <c r="FA3" s="84"/>
      <c r="FB3" s="84"/>
      <c r="FC3" s="84"/>
      <c r="FE3" s="84" t="s">
        <v>8</v>
      </c>
      <c r="FF3" s="84"/>
      <c r="FG3" s="84"/>
      <c r="FH3" s="84"/>
      <c r="FI3" s="84"/>
      <c r="FJ3" s="84"/>
      <c r="FK3" s="84"/>
      <c r="FL3" s="84"/>
      <c r="FM3" s="84"/>
      <c r="FN3" s="84"/>
      <c r="FO3" s="84"/>
      <c r="FP3" s="84"/>
      <c r="FQ3" s="84"/>
      <c r="FR3" s="84"/>
      <c r="FS3" s="84"/>
      <c r="FT3" s="84"/>
      <c r="FU3" s="84"/>
      <c r="FV3" s="84"/>
      <c r="FW3" s="84"/>
      <c r="FY3" s="84" t="s">
        <v>9</v>
      </c>
      <c r="FZ3" s="84"/>
      <c r="GA3" s="84"/>
      <c r="GB3" s="84"/>
      <c r="GC3" s="84"/>
      <c r="GD3" s="84"/>
      <c r="GE3" s="84"/>
      <c r="GF3" s="84"/>
      <c r="GG3" s="84"/>
      <c r="GH3" s="84"/>
      <c r="GI3" s="84"/>
      <c r="GJ3" s="84"/>
      <c r="GK3" s="84"/>
      <c r="GL3" s="84"/>
      <c r="GM3" s="84"/>
      <c r="GN3" s="84"/>
      <c r="GO3" s="84"/>
      <c r="GP3" s="84"/>
      <c r="GQ3" s="84"/>
      <c r="GS3" s="84" t="s">
        <v>10</v>
      </c>
      <c r="GT3" s="84"/>
      <c r="GU3" s="84"/>
      <c r="GV3" s="84"/>
      <c r="GW3" s="84"/>
      <c r="GX3" s="84"/>
      <c r="GY3" s="84"/>
      <c r="GZ3" s="84"/>
      <c r="HA3" s="84"/>
      <c r="HB3" s="84"/>
      <c r="HC3" s="84"/>
      <c r="HD3" s="84"/>
      <c r="HE3" s="84"/>
      <c r="HF3" s="84"/>
      <c r="HG3" s="84"/>
      <c r="HH3" s="84"/>
      <c r="HI3" s="84"/>
      <c r="HJ3" s="84"/>
      <c r="HK3" s="84"/>
      <c r="HM3" s="84" t="s">
        <v>11</v>
      </c>
      <c r="HN3" s="84"/>
      <c r="HO3" s="84"/>
      <c r="HP3" s="84"/>
      <c r="HQ3" s="84"/>
      <c r="HR3" s="84"/>
      <c r="HS3" s="84"/>
      <c r="HT3" s="84"/>
      <c r="HU3" s="84"/>
      <c r="HV3" s="84"/>
      <c r="HW3" s="84"/>
      <c r="HX3" s="84"/>
      <c r="HY3" s="84"/>
      <c r="HZ3" s="84"/>
      <c r="IA3" s="84"/>
      <c r="IB3" s="84"/>
      <c r="IC3" s="84"/>
      <c r="ID3" s="84"/>
      <c r="IE3" s="84"/>
      <c r="IF3" s="84"/>
    </row>
    <row r="4" spans="1:240" ht="15">
      <c r="A4" s="77" t="s">
        <v>12</v>
      </c>
      <c r="B4" s="2">
        <v>744</v>
      </c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U4" s="77" t="s">
        <v>12</v>
      </c>
      <c r="V4" s="2">
        <v>744</v>
      </c>
      <c r="AO4" s="77" t="s">
        <v>12</v>
      </c>
      <c r="AP4" s="2">
        <v>720</v>
      </c>
      <c r="BI4" s="77" t="s">
        <v>12</v>
      </c>
      <c r="BJ4" s="2">
        <v>744</v>
      </c>
      <c r="CC4" s="77" t="s">
        <v>12</v>
      </c>
      <c r="CD4" s="2">
        <v>720</v>
      </c>
      <c r="CW4" s="77" t="s">
        <v>12</v>
      </c>
      <c r="CX4" s="2">
        <v>744</v>
      </c>
      <c r="DQ4" s="77" t="s">
        <v>12</v>
      </c>
      <c r="DR4" s="2">
        <v>744</v>
      </c>
      <c r="EK4" s="77" t="s">
        <v>12</v>
      </c>
      <c r="EL4" s="2">
        <v>672</v>
      </c>
      <c r="FE4" s="77" t="s">
        <v>12</v>
      </c>
      <c r="FF4" s="2">
        <v>744</v>
      </c>
      <c r="FY4" s="77" t="s">
        <v>12</v>
      </c>
      <c r="FZ4" s="2">
        <v>720</v>
      </c>
      <c r="GS4" s="77" t="s">
        <v>12</v>
      </c>
      <c r="GT4" s="2">
        <v>744</v>
      </c>
      <c r="HM4" s="77" t="s">
        <v>12</v>
      </c>
      <c r="HN4" s="2">
        <v>720</v>
      </c>
    </row>
    <row r="5" spans="1:240" ht="43.5">
      <c r="A5" s="4" t="s">
        <v>13</v>
      </c>
      <c r="B5" s="5" t="s">
        <v>14</v>
      </c>
      <c r="C5" s="5" t="s">
        <v>15</v>
      </c>
      <c r="D5" s="5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5" t="s">
        <v>24</v>
      </c>
      <c r="M5" s="5" t="s">
        <v>25</v>
      </c>
      <c r="N5" s="5" t="s">
        <v>26</v>
      </c>
      <c r="O5" s="5" t="s">
        <v>27</v>
      </c>
      <c r="P5" s="6" t="s">
        <v>28</v>
      </c>
      <c r="Q5" s="75" t="s">
        <v>29</v>
      </c>
      <c r="R5" s="75" t="s">
        <v>30</v>
      </c>
      <c r="S5" s="77" t="s">
        <v>31</v>
      </c>
      <c r="U5" s="4" t="s">
        <v>13</v>
      </c>
      <c r="V5" s="5" t="s">
        <v>14</v>
      </c>
      <c r="W5" s="5" t="s">
        <v>15</v>
      </c>
      <c r="X5" s="5" t="s">
        <v>16</v>
      </c>
      <c r="Y5" s="5" t="s">
        <v>17</v>
      </c>
      <c r="Z5" s="5" t="s">
        <v>18</v>
      </c>
      <c r="AA5" s="5" t="s">
        <v>19</v>
      </c>
      <c r="AB5" s="5" t="s">
        <v>20</v>
      </c>
      <c r="AC5" s="5" t="s">
        <v>21</v>
      </c>
      <c r="AD5" s="5" t="s">
        <v>22</v>
      </c>
      <c r="AE5" s="5" t="s">
        <v>23</v>
      </c>
      <c r="AF5" s="5" t="s">
        <v>24</v>
      </c>
      <c r="AG5" s="5" t="s">
        <v>25</v>
      </c>
      <c r="AH5" s="5" t="s">
        <v>26</v>
      </c>
      <c r="AI5" s="5" t="s">
        <v>27</v>
      </c>
      <c r="AJ5" s="6" t="s">
        <v>28</v>
      </c>
      <c r="AK5" s="75" t="s">
        <v>29</v>
      </c>
      <c r="AL5" s="75" t="s">
        <v>30</v>
      </c>
      <c r="AM5" s="77" t="s">
        <v>31</v>
      </c>
      <c r="AO5" s="4" t="s">
        <v>13</v>
      </c>
      <c r="AP5" s="5" t="s">
        <v>14</v>
      </c>
      <c r="AQ5" s="5" t="s">
        <v>15</v>
      </c>
      <c r="AR5" s="5" t="s">
        <v>16</v>
      </c>
      <c r="AS5" s="5" t="s">
        <v>17</v>
      </c>
      <c r="AT5" s="5" t="s">
        <v>18</v>
      </c>
      <c r="AU5" s="5" t="s">
        <v>19</v>
      </c>
      <c r="AV5" s="5" t="s">
        <v>20</v>
      </c>
      <c r="AW5" s="5" t="s">
        <v>21</v>
      </c>
      <c r="AX5" s="5" t="s">
        <v>22</v>
      </c>
      <c r="AY5" s="5" t="s">
        <v>23</v>
      </c>
      <c r="AZ5" s="5" t="s">
        <v>24</v>
      </c>
      <c r="BA5" s="5" t="s">
        <v>25</v>
      </c>
      <c r="BB5" s="5" t="s">
        <v>26</v>
      </c>
      <c r="BC5" s="5" t="s">
        <v>27</v>
      </c>
      <c r="BD5" s="6" t="s">
        <v>28</v>
      </c>
      <c r="BE5" s="75" t="s">
        <v>29</v>
      </c>
      <c r="BF5" s="75" t="s">
        <v>30</v>
      </c>
      <c r="BG5" s="77" t="s">
        <v>31</v>
      </c>
      <c r="BI5" s="4" t="s">
        <v>13</v>
      </c>
      <c r="BJ5" s="5" t="s">
        <v>14</v>
      </c>
      <c r="BK5" s="5" t="s">
        <v>15</v>
      </c>
      <c r="BL5" s="5" t="s">
        <v>16</v>
      </c>
      <c r="BM5" s="5" t="s">
        <v>17</v>
      </c>
      <c r="BN5" s="5" t="s">
        <v>18</v>
      </c>
      <c r="BO5" s="5" t="s">
        <v>19</v>
      </c>
      <c r="BP5" s="5" t="s">
        <v>20</v>
      </c>
      <c r="BQ5" s="5" t="s">
        <v>21</v>
      </c>
      <c r="BR5" s="5" t="s">
        <v>22</v>
      </c>
      <c r="BS5" s="5" t="s">
        <v>23</v>
      </c>
      <c r="BT5" s="5" t="s">
        <v>24</v>
      </c>
      <c r="BU5" s="5" t="s">
        <v>25</v>
      </c>
      <c r="BV5" s="5" t="s">
        <v>26</v>
      </c>
      <c r="BW5" s="5" t="s">
        <v>27</v>
      </c>
      <c r="BX5" s="6" t="s">
        <v>28</v>
      </c>
      <c r="BY5" s="75" t="s">
        <v>29</v>
      </c>
      <c r="BZ5" s="75" t="s">
        <v>30</v>
      </c>
      <c r="CA5" s="77" t="s">
        <v>31</v>
      </c>
      <c r="CC5" s="4" t="s">
        <v>13</v>
      </c>
      <c r="CD5" s="5" t="s">
        <v>14</v>
      </c>
      <c r="CE5" s="5" t="s">
        <v>15</v>
      </c>
      <c r="CF5" s="5" t="s">
        <v>16</v>
      </c>
      <c r="CG5" s="5" t="s">
        <v>17</v>
      </c>
      <c r="CH5" s="5" t="s">
        <v>18</v>
      </c>
      <c r="CI5" s="5" t="s">
        <v>19</v>
      </c>
      <c r="CJ5" s="5" t="s">
        <v>20</v>
      </c>
      <c r="CK5" s="5" t="s">
        <v>21</v>
      </c>
      <c r="CL5" s="5" t="s">
        <v>22</v>
      </c>
      <c r="CM5" s="5" t="s">
        <v>23</v>
      </c>
      <c r="CN5" s="5" t="s">
        <v>24</v>
      </c>
      <c r="CO5" s="5" t="s">
        <v>25</v>
      </c>
      <c r="CP5" s="5" t="s">
        <v>26</v>
      </c>
      <c r="CQ5" s="5" t="s">
        <v>27</v>
      </c>
      <c r="CR5" s="6" t="s">
        <v>28</v>
      </c>
      <c r="CS5" s="75" t="s">
        <v>29</v>
      </c>
      <c r="CT5" s="75" t="s">
        <v>30</v>
      </c>
      <c r="CU5" s="77" t="s">
        <v>31</v>
      </c>
      <c r="CW5" s="4" t="s">
        <v>13</v>
      </c>
      <c r="CX5" s="5" t="s">
        <v>14</v>
      </c>
      <c r="CY5" s="5" t="s">
        <v>15</v>
      </c>
      <c r="CZ5" s="5" t="s">
        <v>16</v>
      </c>
      <c r="DA5" s="5" t="s">
        <v>17</v>
      </c>
      <c r="DB5" s="5" t="s">
        <v>18</v>
      </c>
      <c r="DC5" s="5" t="s">
        <v>19</v>
      </c>
      <c r="DD5" s="5" t="s">
        <v>20</v>
      </c>
      <c r="DE5" s="5" t="s">
        <v>21</v>
      </c>
      <c r="DF5" s="5" t="s">
        <v>22</v>
      </c>
      <c r="DG5" s="5" t="s">
        <v>23</v>
      </c>
      <c r="DH5" s="5" t="s">
        <v>24</v>
      </c>
      <c r="DI5" s="5" t="s">
        <v>25</v>
      </c>
      <c r="DJ5" s="5" t="s">
        <v>26</v>
      </c>
      <c r="DK5" s="5" t="s">
        <v>27</v>
      </c>
      <c r="DL5" s="6" t="s">
        <v>28</v>
      </c>
      <c r="DM5" s="75" t="s">
        <v>29</v>
      </c>
      <c r="DN5" s="75" t="s">
        <v>30</v>
      </c>
      <c r="DO5" s="77" t="s">
        <v>31</v>
      </c>
      <c r="DQ5" s="4" t="s">
        <v>13</v>
      </c>
      <c r="DR5" s="5" t="s">
        <v>14</v>
      </c>
      <c r="DS5" s="5" t="s">
        <v>15</v>
      </c>
      <c r="DT5" s="5" t="s">
        <v>16</v>
      </c>
      <c r="DU5" s="5" t="s">
        <v>17</v>
      </c>
      <c r="DV5" s="5" t="s">
        <v>18</v>
      </c>
      <c r="DW5" s="5" t="s">
        <v>19</v>
      </c>
      <c r="DX5" s="5" t="s">
        <v>20</v>
      </c>
      <c r="DY5" s="5" t="s">
        <v>21</v>
      </c>
      <c r="DZ5" s="5" t="s">
        <v>22</v>
      </c>
      <c r="EA5" s="5" t="s">
        <v>23</v>
      </c>
      <c r="EB5" s="5" t="s">
        <v>24</v>
      </c>
      <c r="EC5" s="5" t="s">
        <v>25</v>
      </c>
      <c r="ED5" s="5" t="s">
        <v>26</v>
      </c>
      <c r="EE5" s="5" t="s">
        <v>27</v>
      </c>
      <c r="EF5" s="6" t="s">
        <v>28</v>
      </c>
      <c r="EG5" s="75" t="s">
        <v>29</v>
      </c>
      <c r="EH5" s="75" t="s">
        <v>30</v>
      </c>
      <c r="EI5" s="77" t="s">
        <v>31</v>
      </c>
      <c r="EK5" s="4" t="s">
        <v>13</v>
      </c>
      <c r="EL5" s="5" t="s">
        <v>14</v>
      </c>
      <c r="EM5" s="5" t="s">
        <v>15</v>
      </c>
      <c r="EN5" s="5" t="s">
        <v>16</v>
      </c>
      <c r="EO5" s="5" t="s">
        <v>17</v>
      </c>
      <c r="EP5" s="5" t="s">
        <v>18</v>
      </c>
      <c r="EQ5" s="5" t="s">
        <v>19</v>
      </c>
      <c r="ER5" s="5" t="s">
        <v>20</v>
      </c>
      <c r="ES5" s="5" t="s">
        <v>21</v>
      </c>
      <c r="ET5" s="5" t="s">
        <v>22</v>
      </c>
      <c r="EU5" s="5" t="s">
        <v>23</v>
      </c>
      <c r="EV5" s="5" t="s">
        <v>24</v>
      </c>
      <c r="EW5" s="5" t="s">
        <v>25</v>
      </c>
      <c r="EX5" s="5" t="s">
        <v>26</v>
      </c>
      <c r="EY5" s="5" t="s">
        <v>27</v>
      </c>
      <c r="EZ5" s="6" t="s">
        <v>28</v>
      </c>
      <c r="FA5" s="75" t="s">
        <v>29</v>
      </c>
      <c r="FB5" s="75" t="s">
        <v>30</v>
      </c>
      <c r="FC5" s="77" t="s">
        <v>31</v>
      </c>
      <c r="FE5" s="4" t="s">
        <v>13</v>
      </c>
      <c r="FF5" s="5" t="s">
        <v>14</v>
      </c>
      <c r="FG5" s="5" t="s">
        <v>15</v>
      </c>
      <c r="FH5" s="5" t="s">
        <v>16</v>
      </c>
      <c r="FI5" s="5" t="s">
        <v>17</v>
      </c>
      <c r="FJ5" s="5" t="s">
        <v>18</v>
      </c>
      <c r="FK5" s="5" t="s">
        <v>19</v>
      </c>
      <c r="FL5" s="5" t="s">
        <v>20</v>
      </c>
      <c r="FM5" s="5" t="s">
        <v>21</v>
      </c>
      <c r="FN5" s="5" t="s">
        <v>22</v>
      </c>
      <c r="FO5" s="5" t="s">
        <v>23</v>
      </c>
      <c r="FP5" s="5" t="s">
        <v>24</v>
      </c>
      <c r="FQ5" s="5" t="s">
        <v>25</v>
      </c>
      <c r="FR5" s="5" t="s">
        <v>26</v>
      </c>
      <c r="FS5" s="5" t="s">
        <v>27</v>
      </c>
      <c r="FT5" s="6" t="s">
        <v>28</v>
      </c>
      <c r="FU5" s="75" t="s">
        <v>29</v>
      </c>
      <c r="FV5" s="75" t="s">
        <v>30</v>
      </c>
      <c r="FW5" s="77" t="s">
        <v>31</v>
      </c>
      <c r="FY5" s="4" t="s">
        <v>13</v>
      </c>
      <c r="FZ5" s="5" t="s">
        <v>14</v>
      </c>
      <c r="GA5" s="5" t="s">
        <v>15</v>
      </c>
      <c r="GB5" s="5" t="s">
        <v>16</v>
      </c>
      <c r="GC5" s="5" t="s">
        <v>17</v>
      </c>
      <c r="GD5" s="5" t="s">
        <v>18</v>
      </c>
      <c r="GE5" s="5" t="s">
        <v>19</v>
      </c>
      <c r="GF5" s="5" t="s">
        <v>20</v>
      </c>
      <c r="GG5" s="5" t="s">
        <v>21</v>
      </c>
      <c r="GH5" s="5" t="s">
        <v>22</v>
      </c>
      <c r="GI5" s="5" t="s">
        <v>23</v>
      </c>
      <c r="GJ5" s="5" t="s">
        <v>24</v>
      </c>
      <c r="GK5" s="5" t="s">
        <v>25</v>
      </c>
      <c r="GL5" s="5" t="s">
        <v>26</v>
      </c>
      <c r="GM5" s="5" t="s">
        <v>27</v>
      </c>
      <c r="GN5" s="6" t="s">
        <v>28</v>
      </c>
      <c r="GO5" s="75" t="s">
        <v>29</v>
      </c>
      <c r="GP5" s="75" t="s">
        <v>30</v>
      </c>
      <c r="GQ5" s="77" t="s">
        <v>31</v>
      </c>
      <c r="GS5" s="4" t="s">
        <v>13</v>
      </c>
      <c r="GT5" s="5" t="s">
        <v>14</v>
      </c>
      <c r="GU5" s="5" t="s">
        <v>15</v>
      </c>
      <c r="GV5" s="5" t="s">
        <v>16</v>
      </c>
      <c r="GW5" s="5" t="s">
        <v>17</v>
      </c>
      <c r="GX5" s="5" t="s">
        <v>18</v>
      </c>
      <c r="GY5" s="5" t="s">
        <v>19</v>
      </c>
      <c r="GZ5" s="5" t="s">
        <v>20</v>
      </c>
      <c r="HA5" s="5" t="s">
        <v>21</v>
      </c>
      <c r="HB5" s="5" t="s">
        <v>22</v>
      </c>
      <c r="HC5" s="5" t="s">
        <v>23</v>
      </c>
      <c r="HD5" s="5" t="s">
        <v>24</v>
      </c>
      <c r="HE5" s="5" t="s">
        <v>25</v>
      </c>
      <c r="HF5" s="5" t="s">
        <v>26</v>
      </c>
      <c r="HG5" s="5" t="s">
        <v>27</v>
      </c>
      <c r="HH5" s="6" t="s">
        <v>28</v>
      </c>
      <c r="HI5" s="75" t="s">
        <v>29</v>
      </c>
      <c r="HJ5" s="75" t="s">
        <v>30</v>
      </c>
      <c r="HK5" s="77" t="s">
        <v>31</v>
      </c>
      <c r="HM5" s="4" t="s">
        <v>13</v>
      </c>
      <c r="HN5" s="5" t="s">
        <v>14</v>
      </c>
      <c r="HO5" s="5" t="s">
        <v>15</v>
      </c>
      <c r="HP5" s="5" t="s">
        <v>16</v>
      </c>
      <c r="HQ5" s="5" t="s">
        <v>17</v>
      </c>
      <c r="HR5" s="5" t="s">
        <v>18</v>
      </c>
      <c r="HS5" s="5" t="s">
        <v>19</v>
      </c>
      <c r="HT5" s="5" t="s">
        <v>20</v>
      </c>
      <c r="HU5" s="5" t="s">
        <v>21</v>
      </c>
      <c r="HV5" s="5" t="s">
        <v>22</v>
      </c>
      <c r="HW5" s="5" t="s">
        <v>23</v>
      </c>
      <c r="HX5" s="5" t="s">
        <v>32</v>
      </c>
      <c r="HY5" s="5" t="s">
        <v>24</v>
      </c>
      <c r="HZ5" s="5" t="s">
        <v>25</v>
      </c>
      <c r="IA5" s="5" t="s">
        <v>26</v>
      </c>
      <c r="IB5" s="5" t="s">
        <v>27</v>
      </c>
      <c r="IC5" s="6" t="s">
        <v>28</v>
      </c>
      <c r="ID5" s="75" t="s">
        <v>29</v>
      </c>
      <c r="IE5" s="75" t="s">
        <v>30</v>
      </c>
      <c r="IF5" s="77" t="s">
        <v>31</v>
      </c>
    </row>
    <row r="6" spans="1:240" ht="15">
      <c r="A6" s="82" t="s">
        <v>33</v>
      </c>
      <c r="B6" s="16" t="s">
        <v>34</v>
      </c>
      <c r="C6" s="12">
        <v>726.4</v>
      </c>
      <c r="D6" s="12">
        <v>726.4</v>
      </c>
      <c r="E6" s="12">
        <v>0</v>
      </c>
      <c r="F6" s="2">
        <v>0</v>
      </c>
      <c r="G6" s="38">
        <f>F6/$B$4</f>
        <v>0</v>
      </c>
      <c r="H6" s="2">
        <v>0</v>
      </c>
      <c r="I6" s="38">
        <f>H6/$B$4</f>
        <v>0</v>
      </c>
      <c r="J6" s="12">
        <v>17.600000000000001</v>
      </c>
      <c r="K6" s="38">
        <f>J6/$B$4</f>
        <v>2.3655913978494626E-2</v>
      </c>
      <c r="L6" s="12">
        <f>'[1]UNIT DATA'!$P$2</f>
        <v>57.773000000000003</v>
      </c>
      <c r="M6" s="38">
        <f>(C6-L6)/$B$4</f>
        <v>0.89869220430107521</v>
      </c>
      <c r="N6" s="41">
        <f>IF((AND(D6=0,F6=0)),0,(F6+L6)/(D6+F6))</f>
        <v>7.9533314977973571E-2</v>
      </c>
      <c r="O6" s="38">
        <f>L6/$B$4</f>
        <v>7.765188172043011E-2</v>
      </c>
      <c r="P6" s="17">
        <v>160</v>
      </c>
      <c r="Q6" s="2">
        <v>153</v>
      </c>
      <c r="R6" s="2">
        <v>156</v>
      </c>
      <c r="S6" s="48">
        <f>SUM(G6,I6,K6,M6,O6)</f>
        <v>1</v>
      </c>
      <c r="U6" s="82" t="s">
        <v>33</v>
      </c>
      <c r="V6" s="16" t="s">
        <v>34</v>
      </c>
      <c r="W6" s="12">
        <v>667.4</v>
      </c>
      <c r="X6" s="12">
        <v>667.4</v>
      </c>
      <c r="Y6" s="12">
        <v>0</v>
      </c>
      <c r="Z6" s="12">
        <v>0</v>
      </c>
      <c r="AA6" s="38">
        <f>Z6/$V$4</f>
        <v>0</v>
      </c>
      <c r="AB6" s="12">
        <v>0</v>
      </c>
      <c r="AC6" s="38">
        <f>AB6/$V$4</f>
        <v>0</v>
      </c>
      <c r="AD6" s="12">
        <v>76.599999999999994</v>
      </c>
      <c r="AE6" s="38">
        <f>AD6/$V$4</f>
        <v>0.10295698924731182</v>
      </c>
      <c r="AF6" s="12">
        <v>0</v>
      </c>
      <c r="AG6" s="38">
        <f>(W6-AF6)/$V$4</f>
        <v>0.89704301075268811</v>
      </c>
      <c r="AH6" s="41">
        <f>IF((AND(X6=0,Z6=0)),0,(Z6+AF6)/(X6+Z6))</f>
        <v>0</v>
      </c>
      <c r="AI6" s="38">
        <f>AF6/$V$4</f>
        <v>0</v>
      </c>
      <c r="AJ6" s="17">
        <v>160</v>
      </c>
      <c r="AK6" s="2">
        <v>153</v>
      </c>
      <c r="AL6" s="2">
        <v>151</v>
      </c>
      <c r="AM6" s="48">
        <f>SUM(AA6,AC6,AE6,AG6,AI6)</f>
        <v>0.99999999999999989</v>
      </c>
      <c r="AO6" s="82" t="s">
        <v>33</v>
      </c>
      <c r="AP6" s="16" t="s">
        <v>34</v>
      </c>
      <c r="AQ6" s="12">
        <v>653.82999999999993</v>
      </c>
      <c r="AR6" s="12">
        <v>653.82999999999993</v>
      </c>
      <c r="AS6" s="2">
        <v>0</v>
      </c>
      <c r="AT6" s="12">
        <v>18.7</v>
      </c>
      <c r="AU6" s="38">
        <f>AT6/$AP$4</f>
        <v>2.5972222222222223E-2</v>
      </c>
      <c r="AV6" s="2">
        <v>0</v>
      </c>
      <c r="AW6" s="38">
        <f>AV6/$AP$4</f>
        <v>0</v>
      </c>
      <c r="AX6" s="2">
        <v>47.47</v>
      </c>
      <c r="AY6" s="38">
        <f>AX6/$AP$4</f>
        <v>6.5930555555555548E-2</v>
      </c>
      <c r="AZ6" s="2">
        <v>0</v>
      </c>
      <c r="BA6" s="38">
        <f>(AQ6-AZ6)/$AP$4</f>
        <v>0.90809722222222211</v>
      </c>
      <c r="BB6" s="41">
        <f>IF((AND(AR6=0,AT6=0)),0,(AT6+AZ6)/(AR6+AT6))</f>
        <v>2.7805451057945369E-2</v>
      </c>
      <c r="BC6" s="38">
        <f>AZ6/$AP$4</f>
        <v>0</v>
      </c>
      <c r="BD6" s="17">
        <v>160</v>
      </c>
      <c r="BE6" s="2">
        <v>153</v>
      </c>
      <c r="BF6" s="2">
        <v>150</v>
      </c>
      <c r="BG6" s="48">
        <f>SUM(AU6,AW6,AY6,BA6,BC6)</f>
        <v>0.99999999999999989</v>
      </c>
      <c r="BI6" s="82" t="s">
        <v>33</v>
      </c>
      <c r="BJ6" s="16" t="s">
        <v>34</v>
      </c>
      <c r="BK6" s="12">
        <v>656.1</v>
      </c>
      <c r="BL6" s="12">
        <v>656.1</v>
      </c>
      <c r="BM6" s="2">
        <v>0</v>
      </c>
      <c r="BN6" s="12">
        <v>87.9</v>
      </c>
      <c r="BO6" s="38">
        <f>BN6/$BJ$4</f>
        <v>0.11814516129032258</v>
      </c>
      <c r="BP6" s="2">
        <v>0</v>
      </c>
      <c r="BQ6" s="38">
        <f>BP6/$BJ$4</f>
        <v>0</v>
      </c>
      <c r="BR6" s="2">
        <v>0</v>
      </c>
      <c r="BS6" s="38">
        <f>BR6/$BJ$4</f>
        <v>0</v>
      </c>
      <c r="BT6" s="2">
        <v>35.99</v>
      </c>
      <c r="BU6" s="38">
        <f>(BK6-BT6)/$BJ$4</f>
        <v>0.83348118279569894</v>
      </c>
      <c r="BV6" s="41">
        <f>IF((AND(BL6=0,BN6=0)),0,(BN6+BT6)/(BL6+BN6))</f>
        <v>0.16651881720430109</v>
      </c>
      <c r="BW6" s="38">
        <f>BT6/$BJ$4</f>
        <v>4.8373655913978499E-2</v>
      </c>
      <c r="BX6" s="17">
        <v>160</v>
      </c>
      <c r="BY6" s="2">
        <v>153</v>
      </c>
      <c r="BZ6" s="2">
        <v>150</v>
      </c>
      <c r="CA6" s="48">
        <f>SUM(BO6,BQ6,BS6,BU6,BW6)</f>
        <v>1</v>
      </c>
      <c r="CC6" s="82" t="s">
        <v>33</v>
      </c>
      <c r="CD6" s="16" t="s">
        <v>34</v>
      </c>
      <c r="CE6" s="12">
        <v>432.79999999999995</v>
      </c>
      <c r="CF6" s="12">
        <v>432.79999999999995</v>
      </c>
      <c r="CG6" s="2">
        <v>0</v>
      </c>
      <c r="CH6" s="12">
        <v>264.10000000000002</v>
      </c>
      <c r="CI6" s="38">
        <f>CH6/$CD$4</f>
        <v>0.36680555555555561</v>
      </c>
      <c r="CJ6" s="2">
        <v>0</v>
      </c>
      <c r="CK6" s="38">
        <f>CJ6/$CD$4</f>
        <v>0</v>
      </c>
      <c r="CL6" s="12">
        <v>23.1</v>
      </c>
      <c r="CM6" s="38">
        <f>CL6/$CD$4</f>
        <v>3.2083333333333339E-2</v>
      </c>
      <c r="CN6" s="2">
        <v>7.96</v>
      </c>
      <c r="CO6" s="38">
        <f>(CE6-CN6)/$CD$4</f>
        <v>0.59005555555555556</v>
      </c>
      <c r="CP6" s="41">
        <f>IF((AND(CF6=0,CH6=0)),0,(CH6+CN6)/(CF6+CH6))</f>
        <v>0.39038599512125127</v>
      </c>
      <c r="CQ6" s="38">
        <f>CN6/$CD$4</f>
        <v>1.1055555555555556E-2</v>
      </c>
      <c r="CR6" s="17">
        <v>160</v>
      </c>
      <c r="CS6" s="2">
        <v>153</v>
      </c>
      <c r="CT6" s="2">
        <v>153</v>
      </c>
      <c r="CU6" s="48">
        <f>SUM(CI6,CK6,CM6,CO6,CQ6)</f>
        <v>1</v>
      </c>
      <c r="CW6" s="82" t="s">
        <v>33</v>
      </c>
      <c r="CX6" s="16" t="s">
        <v>34</v>
      </c>
      <c r="CY6" s="12">
        <v>198.60000000000002</v>
      </c>
      <c r="CZ6" s="12">
        <v>175.72000000000003</v>
      </c>
      <c r="DA6" s="2">
        <v>22.88</v>
      </c>
      <c r="DB6" s="12">
        <v>545.4</v>
      </c>
      <c r="DC6" s="38">
        <f>DB6/$CX$4</f>
        <v>0.73306451612903223</v>
      </c>
      <c r="DD6" s="12">
        <v>0</v>
      </c>
      <c r="DE6" s="38">
        <f>DD6/$CX$4</f>
        <v>0</v>
      </c>
      <c r="DF6" s="12">
        <v>0</v>
      </c>
      <c r="DG6" s="38">
        <f>DF6/$CX$4</f>
        <v>0</v>
      </c>
      <c r="DH6" s="2">
        <v>14.91</v>
      </c>
      <c r="DI6" s="38">
        <f>(CY6-DH6)/$CX$4</f>
        <v>0.24689516129032263</v>
      </c>
      <c r="DJ6" s="41">
        <f>IF((AND(CZ6=0,DB6=0)),0,(DB6+DH6)/(CZ6+DB6))</f>
        <v>0.77699966718437974</v>
      </c>
      <c r="DK6" s="38">
        <f>DH6/$CX$4</f>
        <v>2.0040322580645163E-2</v>
      </c>
      <c r="DL6" s="17">
        <v>160</v>
      </c>
      <c r="DM6" s="2">
        <v>153</v>
      </c>
      <c r="DN6" s="2">
        <v>125</v>
      </c>
      <c r="DO6" s="48">
        <f>SUM(DC6,DE6,DG6,DI6,DK6)</f>
        <v>1</v>
      </c>
      <c r="DQ6" s="82" t="s">
        <v>33</v>
      </c>
      <c r="DR6" s="16" t="s">
        <v>34</v>
      </c>
      <c r="DS6" s="12">
        <v>739.75</v>
      </c>
      <c r="DT6" s="12">
        <v>739.75</v>
      </c>
      <c r="DU6" s="12">
        <v>0</v>
      </c>
      <c r="DV6" s="2">
        <v>4.25</v>
      </c>
      <c r="DW6" s="38">
        <f>DV6/$DR$4</f>
        <v>5.7123655913978496E-3</v>
      </c>
      <c r="DX6" s="2">
        <v>0</v>
      </c>
      <c r="DY6" s="38">
        <f>DX6/$DR$4</f>
        <v>0</v>
      </c>
      <c r="DZ6" s="12">
        <v>0</v>
      </c>
      <c r="EA6" s="38">
        <f>DZ6/$DR$4</f>
        <v>0</v>
      </c>
      <c r="EB6" s="12">
        <v>113.2</v>
      </c>
      <c r="EC6" s="38">
        <f>(DS6-EB6)/$DR$4</f>
        <v>0.84213709677419346</v>
      </c>
      <c r="ED6" s="51">
        <f>IF((AND(DT6=0,DV6=0)),0,(DV6+EB6)/(DT6+DV6))</f>
        <v>0.15786290322580646</v>
      </c>
      <c r="EE6" s="38">
        <f>EB6/$DR$4</f>
        <v>0.15215053763440861</v>
      </c>
      <c r="EF6" s="17">
        <v>160</v>
      </c>
      <c r="EG6" s="2">
        <v>153</v>
      </c>
      <c r="EH6" s="2">
        <v>125</v>
      </c>
      <c r="EI6" s="48">
        <f>SUM(DW6,DY6,EA6,EC6,EE6)</f>
        <v>1</v>
      </c>
      <c r="EK6" s="82" t="s">
        <v>33</v>
      </c>
      <c r="EL6" s="16" t="s">
        <v>34</v>
      </c>
      <c r="EM6" s="12">
        <v>668.7</v>
      </c>
      <c r="EN6" s="12">
        <v>668.7</v>
      </c>
      <c r="EO6" s="2">
        <v>0</v>
      </c>
      <c r="EP6" s="12">
        <v>3.3</v>
      </c>
      <c r="EQ6" s="38">
        <f>EP6/$EL$4</f>
        <v>4.9107142857142856E-3</v>
      </c>
      <c r="ER6" s="2">
        <v>0</v>
      </c>
      <c r="ES6" s="38">
        <f>ER6/$EL$4</f>
        <v>0</v>
      </c>
      <c r="ET6" s="2">
        <v>0</v>
      </c>
      <c r="EU6" s="38">
        <f>ET6/$EL$4</f>
        <v>0</v>
      </c>
      <c r="EV6" s="2">
        <v>28.56</v>
      </c>
      <c r="EW6" s="38">
        <f>(EM6-EV6)/$EL$4</f>
        <v>0.95258928571428592</v>
      </c>
      <c r="EX6" s="51">
        <f>IF((AND(EN6=0,EP6=0)),0,(EP6+EV6)/(EN6+EP6))</f>
        <v>4.7410714285714285E-2</v>
      </c>
      <c r="EY6" s="38">
        <f>EV6/$EL$4</f>
        <v>4.2499999999999996E-2</v>
      </c>
      <c r="EZ6" s="17">
        <v>160</v>
      </c>
      <c r="FA6" s="2">
        <v>153</v>
      </c>
      <c r="FB6" s="2">
        <v>160</v>
      </c>
      <c r="FC6" s="48">
        <f>SUM(EQ6,ES6,EU6,EW6,EY6)</f>
        <v>1.0000000000000002</v>
      </c>
      <c r="FE6" s="82" t="s">
        <v>33</v>
      </c>
      <c r="FF6" s="16" t="s">
        <v>34</v>
      </c>
      <c r="FG6" s="2">
        <v>666.84</v>
      </c>
      <c r="FH6" s="2">
        <v>666.84</v>
      </c>
      <c r="FI6" s="12">
        <v>0</v>
      </c>
      <c r="FJ6" s="2">
        <v>12.09</v>
      </c>
      <c r="FK6" s="38">
        <f>FJ6/$FF$4</f>
        <v>1.6250000000000001E-2</v>
      </c>
      <c r="FL6" s="12">
        <v>0</v>
      </c>
      <c r="FM6" s="38">
        <f>FL6/$FF$4</f>
        <v>0</v>
      </c>
      <c r="FN6" s="2">
        <v>65.069999999999993</v>
      </c>
      <c r="FO6" s="38">
        <f>FN6/$FF$4</f>
        <v>8.7459677419354828E-2</v>
      </c>
      <c r="FP6" s="2">
        <v>41.13</v>
      </c>
      <c r="FQ6" s="38">
        <f t="shared" ref="FQ6:FQ11" si="0">(FG6-FP6)/$FF$4</f>
        <v>0.84100806451612908</v>
      </c>
      <c r="FR6" s="51">
        <f>IF((AND(FH6=0,FJ6=0)),0,(FJ6+FP6)/(FH6+FJ6))</f>
        <v>7.8388051787371293E-2</v>
      </c>
      <c r="FS6" s="38">
        <f t="shared" ref="FS6:FS11" si="1">FP6/$FF$4</f>
        <v>5.5282258064516129E-2</v>
      </c>
      <c r="FT6" s="17">
        <v>160</v>
      </c>
      <c r="FU6" s="2">
        <v>153</v>
      </c>
      <c r="FV6" s="2">
        <v>160</v>
      </c>
      <c r="FW6" s="48">
        <f>SUM(FK6,FM6,FO6,FQ6,FS6)</f>
        <v>1</v>
      </c>
      <c r="FY6" s="82" t="s">
        <v>33</v>
      </c>
      <c r="FZ6" s="16" t="s">
        <v>34</v>
      </c>
      <c r="GA6" s="2">
        <v>713.85</v>
      </c>
      <c r="GB6" s="2">
        <v>713.85</v>
      </c>
      <c r="GC6" s="2">
        <v>0</v>
      </c>
      <c r="GD6" s="2">
        <v>6.15</v>
      </c>
      <c r="GE6" s="38">
        <f>GD6/$FZ$4</f>
        <v>8.5416666666666679E-3</v>
      </c>
      <c r="GF6" s="2">
        <v>0</v>
      </c>
      <c r="GG6" s="38">
        <f>GF6/$FZ$4</f>
        <v>0</v>
      </c>
      <c r="GH6" s="2">
        <v>0</v>
      </c>
      <c r="GI6" s="38">
        <f>GH6/$FZ$4</f>
        <v>0</v>
      </c>
      <c r="GJ6" s="2">
        <v>0</v>
      </c>
      <c r="GK6" s="38">
        <f>(GA6-GJ6)/$FZ$4</f>
        <v>0.99145833333333333</v>
      </c>
      <c r="GL6" s="41">
        <f>IF((AND(GB6=0,GD6=0)),0,(GD6+GJ6)/(GB6+GD6))</f>
        <v>8.5416666666666679E-3</v>
      </c>
      <c r="GM6" s="38">
        <f>GJ6/$FZ$4</f>
        <v>0</v>
      </c>
      <c r="GN6" s="17">
        <v>160</v>
      </c>
      <c r="GO6" s="2">
        <v>153</v>
      </c>
      <c r="GP6" s="2">
        <v>160</v>
      </c>
      <c r="GQ6" s="48">
        <f>SUM(GE6,GG6,GI6,GK6,GM6)</f>
        <v>1</v>
      </c>
      <c r="GS6" s="82" t="s">
        <v>33</v>
      </c>
      <c r="GT6" s="16" t="s">
        <v>34</v>
      </c>
      <c r="GU6" s="2">
        <v>724.18</v>
      </c>
      <c r="GV6" s="2">
        <v>724.18</v>
      </c>
      <c r="GW6" s="2">
        <v>0</v>
      </c>
      <c r="GX6" s="2">
        <v>0</v>
      </c>
      <c r="GY6" s="38">
        <f>GX6/$GT$4</f>
        <v>0</v>
      </c>
      <c r="GZ6" s="2">
        <v>0</v>
      </c>
      <c r="HA6" s="38">
        <f>GZ6/$GT$4</f>
        <v>0</v>
      </c>
      <c r="HB6" s="2">
        <v>19.82</v>
      </c>
      <c r="HC6" s="38">
        <f>HB6/$GT$4</f>
        <v>2.6639784946236561E-2</v>
      </c>
      <c r="HD6" s="2">
        <v>0</v>
      </c>
      <c r="HE6" s="38">
        <f>(GU6-HD6)/$GT$4</f>
        <v>0.97336021505376336</v>
      </c>
      <c r="HF6" s="41">
        <f>IF((AND(GV6=0,GX6=0)),0,(GX6+HD6)/(GV6+GX6))</f>
        <v>0</v>
      </c>
      <c r="HG6" s="38">
        <f>HD6/$GT$4</f>
        <v>0</v>
      </c>
      <c r="HH6" s="17">
        <v>160</v>
      </c>
      <c r="HI6" s="2">
        <v>153</v>
      </c>
      <c r="HJ6" s="2">
        <v>160</v>
      </c>
      <c r="HK6" s="48">
        <f>SUM(GY6,HA6,HC6,HE6,HG6)</f>
        <v>0.99999999999999989</v>
      </c>
      <c r="HM6" s="82" t="s">
        <v>33</v>
      </c>
      <c r="HN6" s="16" t="s">
        <v>34</v>
      </c>
      <c r="HO6" s="2">
        <v>667.64</v>
      </c>
      <c r="HP6" s="2">
        <v>667.64</v>
      </c>
      <c r="HQ6" s="12">
        <v>0</v>
      </c>
      <c r="HR6" s="2">
        <v>33.28</v>
      </c>
      <c r="HS6" s="38">
        <f>HR6/$HN$4</f>
        <v>4.6222222222222227E-2</v>
      </c>
      <c r="HT6" s="2">
        <v>0</v>
      </c>
      <c r="HU6" s="38">
        <f>HT6/$HN$4</f>
        <v>0</v>
      </c>
      <c r="HV6" s="2">
        <v>19.079999999999998</v>
      </c>
      <c r="HW6" s="38">
        <f>HV6/$HN$4</f>
        <v>2.6499999999999999E-2</v>
      </c>
      <c r="HX6" s="7">
        <v>0</v>
      </c>
      <c r="HY6" s="2">
        <v>0</v>
      </c>
      <c r="HZ6" s="38">
        <f t="shared" ref="HZ6:HZ11" si="2">(HO6-HX6-HY6)/$HN$4</f>
        <v>0.92727777777777776</v>
      </c>
      <c r="IA6" s="41">
        <f>IF((AND(HP6=0,HR6=0)),0,(HR6+HX6+HY6)/(HP6+HR6))</f>
        <v>4.7480454260115282E-2</v>
      </c>
      <c r="IB6" s="38">
        <f t="shared" ref="IB6:IB11" si="3">(HY6+HX6)/$HN$4</f>
        <v>0</v>
      </c>
      <c r="IC6" s="17">
        <v>160</v>
      </c>
      <c r="ID6" s="2">
        <v>153</v>
      </c>
      <c r="IE6" s="2">
        <v>160</v>
      </c>
      <c r="IF6" s="48">
        <f>SUM(HS6,HU6,HW6,HZ6,IB6)</f>
        <v>1</v>
      </c>
    </row>
    <row r="7" spans="1:240" ht="15">
      <c r="A7" s="82" t="s">
        <v>35</v>
      </c>
      <c r="B7" s="16" t="s">
        <v>36</v>
      </c>
      <c r="C7" s="12">
        <v>724.9</v>
      </c>
      <c r="D7" s="12">
        <v>724.9</v>
      </c>
      <c r="E7" s="12">
        <v>0</v>
      </c>
      <c r="F7" s="2">
        <v>0</v>
      </c>
      <c r="G7" s="38">
        <f t="shared" ref="G7:I11" si="4">F7/$B$4</f>
        <v>0</v>
      </c>
      <c r="H7" s="2">
        <v>0</v>
      </c>
      <c r="I7" s="38">
        <f t="shared" si="4"/>
        <v>0</v>
      </c>
      <c r="J7" s="12">
        <v>19.100000000000001</v>
      </c>
      <c r="K7" s="38">
        <f t="shared" ref="K7" si="5">J7/$B$4</f>
        <v>2.5672043010752689E-2</v>
      </c>
      <c r="L7" s="12">
        <f>'[1]UNIT DATA'!$P$3</f>
        <v>48.164999999999999</v>
      </c>
      <c r="M7" s="38">
        <f t="shared" ref="M7:M11" si="6">(C7-L7)/$B$4</f>
        <v>0.90959005376344093</v>
      </c>
      <c r="N7" s="41">
        <f t="shared" ref="N7:N11" si="7">IF((AND(D7=0,F7=0)),0,(F7+L7)/(D7+F7))</f>
        <v>6.6443647399641328E-2</v>
      </c>
      <c r="O7" s="38">
        <f t="shared" ref="O7:O11" si="8">L7/$B$4</f>
        <v>6.4737903225806456E-2</v>
      </c>
      <c r="P7" s="17">
        <v>60</v>
      </c>
      <c r="Q7" s="2">
        <v>52</v>
      </c>
      <c r="R7" s="2">
        <v>53</v>
      </c>
      <c r="S7" s="48">
        <f>SUM(G7,I7,K7,M7,O7)</f>
        <v>1</v>
      </c>
      <c r="U7" s="82" t="s">
        <v>35</v>
      </c>
      <c r="V7" s="16" t="s">
        <v>36</v>
      </c>
      <c r="W7" s="12">
        <v>656.5</v>
      </c>
      <c r="X7" s="12">
        <v>656.5</v>
      </c>
      <c r="Y7" s="12">
        <v>0</v>
      </c>
      <c r="Z7" s="12">
        <v>6.1</v>
      </c>
      <c r="AA7" s="38">
        <f t="shared" ref="AA7:AC11" si="9">Z7/$V$4</f>
        <v>8.1989247311827947E-3</v>
      </c>
      <c r="AB7" s="12">
        <v>0</v>
      </c>
      <c r="AC7" s="38">
        <f t="shared" si="9"/>
        <v>0</v>
      </c>
      <c r="AD7" s="12">
        <v>81.400000000000006</v>
      </c>
      <c r="AE7" s="38">
        <f t="shared" ref="AE7" si="10">AD7/$V$4</f>
        <v>0.10940860215053765</v>
      </c>
      <c r="AF7" s="12">
        <v>0</v>
      </c>
      <c r="AG7" s="38">
        <f t="shared" ref="AG7:AG11" si="11">(W7-AF7)/$V$4</f>
        <v>0.88239247311827962</v>
      </c>
      <c r="AH7" s="41">
        <f t="shared" ref="AH7:AH11" si="12">IF((AND(X7=0,Z7=0)),0,(Z7+AF7)/(X7+Z7))</f>
        <v>9.2061575611228491E-3</v>
      </c>
      <c r="AI7" s="38">
        <f t="shared" ref="AI7:AI11" si="13">AF7/$V$4</f>
        <v>0</v>
      </c>
      <c r="AJ7" s="17">
        <v>60</v>
      </c>
      <c r="AK7" s="2">
        <v>52</v>
      </c>
      <c r="AL7" s="2">
        <v>53</v>
      </c>
      <c r="AM7" s="48">
        <f>SUM(AA7,AC7,AE7,AG7,AI7)</f>
        <v>1</v>
      </c>
      <c r="AO7" s="82" t="s">
        <v>35</v>
      </c>
      <c r="AP7" s="16" t="s">
        <v>36</v>
      </c>
      <c r="AQ7" s="12">
        <v>636.9</v>
      </c>
      <c r="AR7" s="12">
        <v>636.9</v>
      </c>
      <c r="AS7" s="2">
        <v>0</v>
      </c>
      <c r="AT7" s="12">
        <v>21.2</v>
      </c>
      <c r="AU7" s="38">
        <f t="shared" ref="AU7:AW11" si="14">AT7/$AP$4</f>
        <v>2.9444444444444443E-2</v>
      </c>
      <c r="AV7" s="2">
        <v>0</v>
      </c>
      <c r="AW7" s="38">
        <f t="shared" si="14"/>
        <v>0</v>
      </c>
      <c r="AX7" s="12">
        <v>61.9</v>
      </c>
      <c r="AY7" s="38">
        <f t="shared" ref="AY7" si="15">AX7/$AP$4</f>
        <v>8.5972222222222214E-2</v>
      </c>
      <c r="AZ7" s="2">
        <v>0</v>
      </c>
      <c r="BA7" s="38">
        <f t="shared" ref="BA7:BA11" si="16">(AQ7-AZ7)/$AP$4</f>
        <v>0.88458333333333328</v>
      </c>
      <c r="BB7" s="41">
        <f t="shared" ref="BB7:BB11" si="17">IF((AND(AR7=0,AT7=0)),0,(AT7+AZ7)/(AR7+AT7))</f>
        <v>3.2213949247834675E-2</v>
      </c>
      <c r="BC7" s="38">
        <f t="shared" ref="BC7:BC11" si="18">AZ7/$AP$4</f>
        <v>0</v>
      </c>
      <c r="BD7" s="17">
        <v>60</v>
      </c>
      <c r="BE7" s="2">
        <v>52</v>
      </c>
      <c r="BF7" s="2">
        <v>50</v>
      </c>
      <c r="BG7" s="48">
        <f>SUM(AU7,AW7,AY7,BA7,BC7)</f>
        <v>0.99999999999999989</v>
      </c>
      <c r="BI7" s="82" t="s">
        <v>35</v>
      </c>
      <c r="BJ7" s="16" t="s">
        <v>36</v>
      </c>
      <c r="BK7" s="12">
        <v>647.9</v>
      </c>
      <c r="BL7" s="12">
        <v>647.9</v>
      </c>
      <c r="BM7" s="2">
        <v>0</v>
      </c>
      <c r="BN7" s="12">
        <v>96.1</v>
      </c>
      <c r="BO7" s="38">
        <f t="shared" ref="BO7:BO11" si="19">BN7/$BJ$4</f>
        <v>0.12916666666666665</v>
      </c>
      <c r="BP7" s="2">
        <v>0</v>
      </c>
      <c r="BQ7" s="38">
        <f t="shared" ref="BQ7:BQ11" si="20">BP7/$BJ$4</f>
        <v>0</v>
      </c>
      <c r="BR7" s="2">
        <v>0</v>
      </c>
      <c r="BS7" s="38">
        <f t="shared" ref="BS7:BS11" si="21">BR7/$BJ$4</f>
        <v>0</v>
      </c>
      <c r="BT7" s="2">
        <v>32.96</v>
      </c>
      <c r="BU7" s="38">
        <f t="shared" ref="BU7:BU11" si="22">(BK7-BT7)/$BJ$4</f>
        <v>0.82653225806451602</v>
      </c>
      <c r="BV7" s="41">
        <f t="shared" ref="BV7:BV11" si="23">IF((AND(BL7=0,BN7=0)),0,(BN7+BT7)/(BL7+BN7))</f>
        <v>0.17346774193548387</v>
      </c>
      <c r="BW7" s="38">
        <f t="shared" ref="BW7:BW11" si="24">BT7/$BJ$4</f>
        <v>4.4301075268817207E-2</v>
      </c>
      <c r="BX7" s="17">
        <v>60</v>
      </c>
      <c r="BY7" s="2">
        <v>52</v>
      </c>
      <c r="BZ7" s="2">
        <v>50</v>
      </c>
      <c r="CA7" s="48">
        <f>SUM(BO7,BQ7,BS7,BU7,BW7)</f>
        <v>0.99999999999999989</v>
      </c>
      <c r="CC7" s="82" t="s">
        <v>35</v>
      </c>
      <c r="CD7" s="16" t="s">
        <v>36</v>
      </c>
      <c r="CE7" s="12">
        <v>424.8</v>
      </c>
      <c r="CF7" s="12">
        <v>424.8</v>
      </c>
      <c r="CG7" s="2">
        <v>0</v>
      </c>
      <c r="CH7" s="12">
        <v>264.39999999999998</v>
      </c>
      <c r="CI7" s="38">
        <f t="shared" ref="CI7:CK11" si="25">CH7/$CD$4</f>
        <v>0.36722222222222217</v>
      </c>
      <c r="CJ7" s="2">
        <v>0</v>
      </c>
      <c r="CK7" s="38">
        <f t="shared" si="25"/>
        <v>0</v>
      </c>
      <c r="CL7" s="12">
        <v>30.8</v>
      </c>
      <c r="CM7" s="38">
        <f t="shared" ref="CM7" si="26">CL7/$CD$4</f>
        <v>4.2777777777777776E-2</v>
      </c>
      <c r="CN7" s="2">
        <v>0</v>
      </c>
      <c r="CO7" s="38">
        <f t="shared" ref="CO7:CO11" si="27">(CE7-CN7)/$CD$4</f>
        <v>0.59</v>
      </c>
      <c r="CP7" s="41">
        <f t="shared" ref="CP7:CP11" si="28">IF((AND(CF7=0,CH7=0)),0,(CH7+CN7)/(CF7+CH7))</f>
        <v>0.38363319791062095</v>
      </c>
      <c r="CQ7" s="38">
        <f t="shared" ref="CQ7:CQ11" si="29">CN7/$CD$4</f>
        <v>0</v>
      </c>
      <c r="CR7" s="17">
        <v>60</v>
      </c>
      <c r="CS7" s="2">
        <v>52</v>
      </c>
      <c r="CT7" s="2">
        <v>52</v>
      </c>
      <c r="CU7" s="48">
        <f>SUM(CI7,CK7,CM7,CO7,CQ7)</f>
        <v>0.99999999999999989</v>
      </c>
      <c r="CW7" s="82" t="s">
        <v>35</v>
      </c>
      <c r="CX7" s="16" t="s">
        <v>36</v>
      </c>
      <c r="CY7" s="2">
        <v>182.32000000000005</v>
      </c>
      <c r="CZ7" s="2">
        <v>151.6400000000001</v>
      </c>
      <c r="DA7" s="2">
        <v>30.68</v>
      </c>
      <c r="DB7" s="2">
        <v>561.67999999999995</v>
      </c>
      <c r="DC7" s="38">
        <f t="shared" ref="DC7:DE11" si="30">DB7/$CX$4</f>
        <v>0.75494623655913973</v>
      </c>
      <c r="DD7" s="12">
        <v>0</v>
      </c>
      <c r="DE7" s="38">
        <f t="shared" si="30"/>
        <v>0</v>
      </c>
      <c r="DF7" s="12">
        <v>0</v>
      </c>
      <c r="DG7" s="38">
        <f t="shared" ref="DG7" si="31">DF7/$CX$4</f>
        <v>0</v>
      </c>
      <c r="DH7" s="2">
        <v>59.09</v>
      </c>
      <c r="DI7" s="38">
        <f t="shared" ref="DI7:DI11" si="32">(CY7-DH7)/$CX$4</f>
        <v>0.1656317204301076</v>
      </c>
      <c r="DJ7" s="41">
        <f t="shared" ref="DJ7:DJ11" si="33">IF((AND(CZ7=0,DB7=0)),0,(DB7+DH7)/(CZ7+DB7))</f>
        <v>0.87025458419783541</v>
      </c>
      <c r="DK7" s="38">
        <f t="shared" ref="DK7:DK11" si="34">DH7/$CX$4</f>
        <v>7.9422043010752688E-2</v>
      </c>
      <c r="DL7" s="17">
        <v>60</v>
      </c>
      <c r="DM7" s="2">
        <v>52</v>
      </c>
      <c r="DN7" s="2">
        <v>44</v>
      </c>
      <c r="DO7" s="48">
        <f>SUM(DC7,DE7,DG7,DI7,DK7)</f>
        <v>1</v>
      </c>
      <c r="DQ7" s="82" t="s">
        <v>35</v>
      </c>
      <c r="DR7" s="16" t="s">
        <v>36</v>
      </c>
      <c r="DS7" s="12">
        <v>617.5</v>
      </c>
      <c r="DT7" s="12">
        <v>617.5</v>
      </c>
      <c r="DU7" s="12">
        <v>0</v>
      </c>
      <c r="DV7" s="12">
        <v>126.5</v>
      </c>
      <c r="DW7" s="38">
        <f t="shared" ref="DW7:EA11" si="35">DV7/$DR$4</f>
        <v>0.1700268817204301</v>
      </c>
      <c r="DX7" s="2">
        <v>0</v>
      </c>
      <c r="DY7" s="38">
        <f t="shared" si="35"/>
        <v>0</v>
      </c>
      <c r="DZ7" s="12">
        <v>0</v>
      </c>
      <c r="EA7" s="38">
        <f t="shared" si="35"/>
        <v>0</v>
      </c>
      <c r="EB7" s="12">
        <v>448.44</v>
      </c>
      <c r="EC7" s="38">
        <f t="shared" ref="EC7:EC11" si="36">(DS7-EB7)/$DR$4</f>
        <v>0.22723118279569893</v>
      </c>
      <c r="ED7" s="51">
        <f t="shared" ref="ED7:ED11" si="37">IF((AND(DT7=0,DV7=0)),0,(DV7+EB7)/(DT7+DV7))</f>
        <v>0.77276881720430113</v>
      </c>
      <c r="EE7" s="38">
        <f t="shared" ref="EE7:EE11" si="38">EB7/$DR$4</f>
        <v>0.60274193548387101</v>
      </c>
      <c r="EF7" s="17">
        <v>60</v>
      </c>
      <c r="EG7" s="2">
        <v>52</v>
      </c>
      <c r="EH7" s="2">
        <v>44</v>
      </c>
      <c r="EI7" s="48">
        <f>SUM(DW7,DY7,EA7,EC7,EE7)</f>
        <v>1</v>
      </c>
      <c r="EK7" s="82" t="s">
        <v>35</v>
      </c>
      <c r="EL7" s="16" t="s">
        <v>36</v>
      </c>
      <c r="EM7" s="2">
        <v>499.73</v>
      </c>
      <c r="EN7" s="2">
        <v>454.95000000000005</v>
      </c>
      <c r="EO7" s="2">
        <v>44.78</v>
      </c>
      <c r="EP7" s="2">
        <v>172.27</v>
      </c>
      <c r="EQ7" s="38">
        <f t="shared" ref="EQ7:ES11" si="39">EP7/$EL$4</f>
        <v>0.25635416666666666</v>
      </c>
      <c r="ER7" s="2">
        <v>0</v>
      </c>
      <c r="ES7" s="38">
        <f t="shared" si="39"/>
        <v>0</v>
      </c>
      <c r="ET7" s="2">
        <v>0</v>
      </c>
      <c r="EU7" s="38">
        <f t="shared" ref="EU7" si="40">ET7/$EL$4</f>
        <v>0</v>
      </c>
      <c r="EV7" s="2">
        <v>41.61</v>
      </c>
      <c r="EW7" s="38">
        <f t="shared" ref="EW7:EW11" si="41">(EM7-EV7)/$EL$4</f>
        <v>0.68172619047619043</v>
      </c>
      <c r="EX7" s="51">
        <f t="shared" ref="EX7:EX11" si="42">IF((AND(EN7=0,EP7=0)),0,(EP7+EV7)/(EN7+EP7))</f>
        <v>0.34099677943943113</v>
      </c>
      <c r="EY7" s="38">
        <f t="shared" ref="EY7:EY11" si="43">EV7/$EL$4</f>
        <v>6.1919642857142854E-2</v>
      </c>
      <c r="EZ7" s="17">
        <v>60</v>
      </c>
      <c r="FA7" s="2">
        <v>52</v>
      </c>
      <c r="FB7" s="2">
        <v>52</v>
      </c>
      <c r="FC7" s="48">
        <f>SUM(EQ7,ES7,EU7,EW7,EY7)</f>
        <v>1</v>
      </c>
      <c r="FE7" s="82" t="s">
        <v>35</v>
      </c>
      <c r="FF7" s="16" t="s">
        <v>36</v>
      </c>
      <c r="FG7" s="2">
        <v>627.01</v>
      </c>
      <c r="FH7" s="2">
        <v>554.26</v>
      </c>
      <c r="FI7" s="2">
        <v>72.75</v>
      </c>
      <c r="FJ7" s="2">
        <v>30.32</v>
      </c>
      <c r="FK7" s="38">
        <f t="shared" ref="FK7:FM11" si="44">FJ7/$FF$4</f>
        <v>4.0752688172043014E-2</v>
      </c>
      <c r="FL7" s="12">
        <v>0</v>
      </c>
      <c r="FM7" s="38">
        <f t="shared" si="44"/>
        <v>0</v>
      </c>
      <c r="FN7" s="2">
        <v>86.67</v>
      </c>
      <c r="FO7" s="38">
        <f t="shared" ref="FO7" si="45">FN7/$FF$4</f>
        <v>0.11649193548387098</v>
      </c>
      <c r="FP7" s="2">
        <v>65.709999999999994</v>
      </c>
      <c r="FQ7" s="38">
        <f t="shared" si="0"/>
        <v>0.7544354838709677</v>
      </c>
      <c r="FR7" s="51">
        <f t="shared" ref="FR7:FR11" si="46">IF((AND(FH7=0,FJ7=0)),0,(FJ7+FP7)/(FH7+FJ7))</f>
        <v>0.16427178487118957</v>
      </c>
      <c r="FS7" s="38">
        <f t="shared" si="1"/>
        <v>8.8319892473118278E-2</v>
      </c>
      <c r="FT7" s="17">
        <v>60</v>
      </c>
      <c r="FU7" s="2">
        <v>52</v>
      </c>
      <c r="FV7" s="2">
        <v>50</v>
      </c>
      <c r="FW7" s="48">
        <f>SUM(FK7,FM7,FO7,FQ7,FS7)</f>
        <v>1</v>
      </c>
      <c r="FY7" s="82" t="s">
        <v>35</v>
      </c>
      <c r="FZ7" s="16" t="s">
        <v>36</v>
      </c>
      <c r="GA7" s="2">
        <v>705.83</v>
      </c>
      <c r="GB7" s="2">
        <v>705.83</v>
      </c>
      <c r="GC7" s="2">
        <v>0</v>
      </c>
      <c r="GD7" s="2">
        <v>14.17</v>
      </c>
      <c r="GE7" s="38">
        <f t="shared" ref="GE7:GG11" si="47">GD7/$FZ$4</f>
        <v>1.9680555555555555E-2</v>
      </c>
      <c r="GF7" s="2">
        <v>0</v>
      </c>
      <c r="GG7" s="38">
        <f t="shared" si="47"/>
        <v>0</v>
      </c>
      <c r="GH7" s="2">
        <v>0</v>
      </c>
      <c r="GI7" s="38">
        <f t="shared" ref="GI7" si="48">GH7/$FZ$4</f>
        <v>0</v>
      </c>
      <c r="GJ7" s="2">
        <v>0</v>
      </c>
      <c r="GK7" s="38">
        <f t="shared" ref="GK7:GK11" si="49">(GA7-GJ7)/$FZ$4</f>
        <v>0.98031944444444452</v>
      </c>
      <c r="GL7" s="41">
        <f t="shared" ref="GL7:GL11" si="50">IF((AND(GB7=0,GD7=0)),0,(GD7+GJ7)/(GB7+GD7))</f>
        <v>1.9680555555555555E-2</v>
      </c>
      <c r="GM7" s="38">
        <f t="shared" ref="GM7:GM11" si="51">GJ7/$FZ$4</f>
        <v>0</v>
      </c>
      <c r="GN7" s="17">
        <v>60</v>
      </c>
      <c r="GO7" s="2">
        <v>52</v>
      </c>
      <c r="GP7" s="2">
        <v>50</v>
      </c>
      <c r="GQ7" s="48">
        <f>SUM(GE7,GG7,GI7,GK7,GM7)</f>
        <v>1</v>
      </c>
      <c r="GS7" s="82" t="s">
        <v>35</v>
      </c>
      <c r="GT7" s="16" t="s">
        <v>36</v>
      </c>
      <c r="GU7" s="2">
        <v>685.58</v>
      </c>
      <c r="GV7" s="2">
        <v>685.58</v>
      </c>
      <c r="GW7" s="2">
        <v>0</v>
      </c>
      <c r="GX7" s="2">
        <v>0</v>
      </c>
      <c r="GY7" s="38">
        <f t="shared" ref="GY7:HA11" si="52">GX7/$GT$4</f>
        <v>0</v>
      </c>
      <c r="GZ7" s="2">
        <v>0</v>
      </c>
      <c r="HA7" s="38">
        <f t="shared" si="52"/>
        <v>0</v>
      </c>
      <c r="HB7" s="2">
        <v>58.42</v>
      </c>
      <c r="HC7" s="38">
        <f t="shared" ref="HC7" si="53">HB7/$GT$4</f>
        <v>7.8521505376344086E-2</v>
      </c>
      <c r="HD7" s="2">
        <v>0</v>
      </c>
      <c r="HE7" s="38">
        <f t="shared" ref="HE7:HE11" si="54">(GU7-HD7)/$GT$4</f>
        <v>0.92147849462365594</v>
      </c>
      <c r="HF7" s="41">
        <f t="shared" ref="HF7:HF11" si="55">IF((AND(GV7=0,GX7=0)),0,(GX7+HD7)/(GV7+GX7))</f>
        <v>0</v>
      </c>
      <c r="HG7" s="38">
        <f t="shared" ref="HG7:HG11" si="56">HD7/$GT$4</f>
        <v>0</v>
      </c>
      <c r="HH7" s="17">
        <v>60</v>
      </c>
      <c r="HI7" s="2">
        <v>52</v>
      </c>
      <c r="HJ7" s="2">
        <v>50</v>
      </c>
      <c r="HK7" s="48">
        <f>SUM(GY7,HA7,HC7,HE7,HG7)</f>
        <v>1</v>
      </c>
      <c r="HM7" s="82" t="s">
        <v>35</v>
      </c>
      <c r="HN7" s="16" t="s">
        <v>36</v>
      </c>
      <c r="HO7" s="12">
        <v>645.57000000000005</v>
      </c>
      <c r="HP7" s="12">
        <v>645.57000000000005</v>
      </c>
      <c r="HQ7" s="12">
        <v>0</v>
      </c>
      <c r="HR7" s="12">
        <v>50.33</v>
      </c>
      <c r="HS7" s="38">
        <f t="shared" ref="HS7:HU11" si="57">HR7/$HN$4</f>
        <v>6.9902777777777772E-2</v>
      </c>
      <c r="HT7" s="2">
        <v>0</v>
      </c>
      <c r="HU7" s="38">
        <f t="shared" si="57"/>
        <v>0</v>
      </c>
      <c r="HV7" s="12">
        <v>24.1</v>
      </c>
      <c r="HW7" s="38">
        <f t="shared" ref="HW7" si="58">HV7/$HN$4</f>
        <v>3.3472222222222223E-2</v>
      </c>
      <c r="HX7" s="7">
        <v>0</v>
      </c>
      <c r="HY7" s="2">
        <v>0</v>
      </c>
      <c r="HZ7" s="38">
        <f t="shared" si="2"/>
        <v>0.89662500000000012</v>
      </c>
      <c r="IA7" s="41">
        <f t="shared" ref="IA7:IA11" si="59">IF((AND(HP7=0,HR7=0)),0,(HR7+HX7+HY7)/(HP7+HR7))</f>
        <v>7.2323609714039366E-2</v>
      </c>
      <c r="IB7" s="38">
        <f t="shared" si="3"/>
        <v>0</v>
      </c>
      <c r="IC7" s="17">
        <v>60</v>
      </c>
      <c r="ID7" s="2">
        <v>52</v>
      </c>
      <c r="IE7" s="2">
        <v>50</v>
      </c>
      <c r="IF7" s="48">
        <f>SUM(HS7,HU7,HW7,HZ7,IB7)</f>
        <v>1</v>
      </c>
    </row>
    <row r="8" spans="1:240" ht="14.25">
      <c r="A8" s="16"/>
      <c r="B8" s="16" t="s">
        <v>37</v>
      </c>
      <c r="C8" s="12">
        <v>610.1</v>
      </c>
      <c r="D8" s="12">
        <v>550</v>
      </c>
      <c r="E8" s="12">
        <v>60.1</v>
      </c>
      <c r="F8" s="12">
        <v>133.9</v>
      </c>
      <c r="G8" s="38">
        <f t="shared" si="4"/>
        <v>0.17997311827956991</v>
      </c>
      <c r="H8" s="2">
        <v>0</v>
      </c>
      <c r="I8" s="38">
        <f t="shared" si="4"/>
        <v>0</v>
      </c>
      <c r="J8" s="12">
        <v>0</v>
      </c>
      <c r="K8" s="38">
        <f t="shared" ref="K8" si="60">J8/$B$4</f>
        <v>0</v>
      </c>
      <c r="L8" s="12">
        <f>'[1]UNIT DATA'!$P$4</f>
        <v>3.5680000000000001</v>
      </c>
      <c r="M8" s="38">
        <f t="shared" si="6"/>
        <v>0.81523118279569895</v>
      </c>
      <c r="N8" s="41">
        <f t="shared" si="7"/>
        <v>0.20100599502851296</v>
      </c>
      <c r="O8" s="38">
        <f t="shared" si="8"/>
        <v>4.7956989247311833E-3</v>
      </c>
      <c r="P8" s="17">
        <v>160</v>
      </c>
      <c r="Q8" s="2">
        <v>140</v>
      </c>
      <c r="R8" s="2">
        <v>160</v>
      </c>
      <c r="S8" s="48">
        <f>SUM(G8,I8,K8,M8,O8)</f>
        <v>1</v>
      </c>
      <c r="U8" s="16"/>
      <c r="V8" s="16" t="s">
        <v>37</v>
      </c>
      <c r="W8" s="12">
        <v>360.7</v>
      </c>
      <c r="X8" s="12">
        <v>300.59999999999997</v>
      </c>
      <c r="Y8" s="12">
        <v>60.1</v>
      </c>
      <c r="Z8" s="12">
        <v>383.3</v>
      </c>
      <c r="AA8" s="38">
        <f t="shared" si="9"/>
        <v>0.51518817204301082</v>
      </c>
      <c r="AB8" s="12">
        <v>0</v>
      </c>
      <c r="AC8" s="38">
        <f t="shared" si="9"/>
        <v>0</v>
      </c>
      <c r="AD8" s="12">
        <v>0</v>
      </c>
      <c r="AE8" s="38">
        <f t="shared" ref="AE8" si="61">AD8/$V$4</f>
        <v>0</v>
      </c>
      <c r="AF8" s="12">
        <v>0</v>
      </c>
      <c r="AG8" s="38">
        <f t="shared" si="11"/>
        <v>0.48481182795698924</v>
      </c>
      <c r="AH8" s="41">
        <f t="shared" si="12"/>
        <v>0.5604620558561193</v>
      </c>
      <c r="AI8" s="38">
        <f t="shared" si="13"/>
        <v>0</v>
      </c>
      <c r="AJ8" s="17">
        <v>160</v>
      </c>
      <c r="AK8" s="2">
        <v>140</v>
      </c>
      <c r="AL8" s="2">
        <v>160</v>
      </c>
      <c r="AM8" s="48">
        <f>SUM(AA8,AC8,AE8,AG8,AI8)</f>
        <v>1</v>
      </c>
      <c r="AO8" s="16"/>
      <c r="AP8" s="16" t="s">
        <v>37</v>
      </c>
      <c r="AQ8" s="12">
        <v>583.70000000000005</v>
      </c>
      <c r="AR8" s="12">
        <v>581.29999999999995</v>
      </c>
      <c r="AS8" s="12">
        <v>2.4</v>
      </c>
      <c r="AT8" s="2">
        <v>0</v>
      </c>
      <c r="AU8" s="38">
        <f t="shared" si="14"/>
        <v>0</v>
      </c>
      <c r="AV8" s="2">
        <v>0</v>
      </c>
      <c r="AW8" s="38">
        <f t="shared" si="14"/>
        <v>0</v>
      </c>
      <c r="AX8" s="12">
        <v>136.30000000000001</v>
      </c>
      <c r="AY8" s="38">
        <f t="shared" ref="AY8" si="62">AX8/$AP$4</f>
        <v>0.18930555555555556</v>
      </c>
      <c r="AZ8" s="2">
        <v>0</v>
      </c>
      <c r="BA8" s="38">
        <f t="shared" si="16"/>
        <v>0.8106944444444445</v>
      </c>
      <c r="BB8" s="41">
        <f t="shared" si="17"/>
        <v>0</v>
      </c>
      <c r="BC8" s="38">
        <f t="shared" si="18"/>
        <v>0</v>
      </c>
      <c r="BD8" s="17">
        <v>160</v>
      </c>
      <c r="BE8" s="2">
        <v>140</v>
      </c>
      <c r="BF8" s="2">
        <v>160</v>
      </c>
      <c r="BG8" s="48">
        <f>SUM(AU8,AW8,AY8,BA8,BC8)</f>
        <v>1</v>
      </c>
      <c r="BH8" s="22"/>
      <c r="BI8" s="16"/>
      <c r="BJ8" s="16" t="s">
        <v>37</v>
      </c>
      <c r="BK8" s="12">
        <v>722.7</v>
      </c>
      <c r="BL8" s="12">
        <v>722.7</v>
      </c>
      <c r="BM8" s="2">
        <v>0</v>
      </c>
      <c r="BN8" s="12">
        <v>21.3</v>
      </c>
      <c r="BO8" s="38">
        <f t="shared" si="19"/>
        <v>2.8629032258064516E-2</v>
      </c>
      <c r="BP8" s="2">
        <v>0</v>
      </c>
      <c r="BQ8" s="38">
        <f t="shared" si="20"/>
        <v>0</v>
      </c>
      <c r="BR8" s="2">
        <v>0</v>
      </c>
      <c r="BS8" s="38">
        <f t="shared" si="21"/>
        <v>0</v>
      </c>
      <c r="BT8" s="2">
        <v>31.74</v>
      </c>
      <c r="BU8" s="38">
        <f t="shared" si="22"/>
        <v>0.92870967741935484</v>
      </c>
      <c r="BV8" s="41">
        <f t="shared" si="23"/>
        <v>7.129032258064516E-2</v>
      </c>
      <c r="BW8" s="38">
        <f t="shared" si="24"/>
        <v>4.266129032258064E-2</v>
      </c>
      <c r="BX8" s="17">
        <v>160</v>
      </c>
      <c r="BY8" s="2">
        <v>140</v>
      </c>
      <c r="BZ8" s="2">
        <v>160</v>
      </c>
      <c r="CA8" s="48">
        <f>SUM(BO8,BQ8,BS8,BU8,BW8)</f>
        <v>1</v>
      </c>
      <c r="CC8" s="16"/>
      <c r="CD8" s="16" t="s">
        <v>37</v>
      </c>
      <c r="CE8" s="12">
        <v>718.5</v>
      </c>
      <c r="CF8" s="12">
        <v>718.5</v>
      </c>
      <c r="CG8" s="2">
        <v>0</v>
      </c>
      <c r="CH8" s="12">
        <v>1.5</v>
      </c>
      <c r="CI8" s="38">
        <f t="shared" si="25"/>
        <v>2.0833333333333333E-3</v>
      </c>
      <c r="CJ8" s="2">
        <v>0</v>
      </c>
      <c r="CK8" s="38">
        <f t="shared" si="25"/>
        <v>0</v>
      </c>
      <c r="CL8" s="2">
        <v>0</v>
      </c>
      <c r="CM8" s="38">
        <f t="shared" ref="CM8" si="63">CL8/$CD$4</f>
        <v>0</v>
      </c>
      <c r="CN8" s="2">
        <v>0</v>
      </c>
      <c r="CO8" s="38">
        <f t="shared" si="27"/>
        <v>0.99791666666666667</v>
      </c>
      <c r="CP8" s="41">
        <f t="shared" si="28"/>
        <v>2.0833333333333333E-3</v>
      </c>
      <c r="CQ8" s="38">
        <f t="shared" si="29"/>
        <v>0</v>
      </c>
      <c r="CR8" s="17">
        <v>160</v>
      </c>
      <c r="CS8" s="2">
        <v>140</v>
      </c>
      <c r="CT8" s="2">
        <v>160</v>
      </c>
      <c r="CU8" s="48">
        <f>SUM(CI8,CK8,CM8,CO8,CQ8)</f>
        <v>1</v>
      </c>
      <c r="CW8" s="16"/>
      <c r="CX8" s="16" t="s">
        <v>37</v>
      </c>
      <c r="CY8" s="2">
        <v>368.62</v>
      </c>
      <c r="CZ8" s="2">
        <v>359.82000000000005</v>
      </c>
      <c r="DA8" s="12">
        <v>8.8000000000000007</v>
      </c>
      <c r="DB8" s="12">
        <v>175</v>
      </c>
      <c r="DC8" s="38">
        <f t="shared" si="30"/>
        <v>0.23521505376344087</v>
      </c>
      <c r="DD8" s="12">
        <v>200.38</v>
      </c>
      <c r="DE8" s="38">
        <f t="shared" si="30"/>
        <v>0.26932795698924733</v>
      </c>
      <c r="DF8" s="12">
        <v>0</v>
      </c>
      <c r="DG8" s="38">
        <f t="shared" ref="DG8" si="64">DF8/$CX$4</f>
        <v>0</v>
      </c>
      <c r="DH8" s="12">
        <v>0</v>
      </c>
      <c r="DI8" s="38">
        <f t="shared" si="32"/>
        <v>0.49545698924731185</v>
      </c>
      <c r="DJ8" s="41">
        <f t="shared" si="33"/>
        <v>0.32721289405781379</v>
      </c>
      <c r="DK8" s="38">
        <f t="shared" si="34"/>
        <v>0</v>
      </c>
      <c r="DL8" s="17">
        <v>160</v>
      </c>
      <c r="DM8" s="2">
        <v>140</v>
      </c>
      <c r="DN8" s="2">
        <v>160</v>
      </c>
      <c r="DO8" s="48">
        <f>SUM(DC8,DE8,DG8,DI8,DK8)</f>
        <v>1</v>
      </c>
      <c r="DQ8" s="16"/>
      <c r="DR8" s="16" t="s">
        <v>37</v>
      </c>
      <c r="DS8" s="12">
        <v>0</v>
      </c>
      <c r="DT8" s="12">
        <v>0</v>
      </c>
      <c r="DU8" s="12">
        <v>0</v>
      </c>
      <c r="DV8" s="12">
        <v>0</v>
      </c>
      <c r="DW8" s="38">
        <f t="shared" si="35"/>
        <v>0</v>
      </c>
      <c r="DX8" s="2">
        <v>744</v>
      </c>
      <c r="DY8" s="38">
        <f t="shared" si="35"/>
        <v>1</v>
      </c>
      <c r="DZ8" s="12">
        <v>0</v>
      </c>
      <c r="EA8" s="38">
        <f t="shared" si="35"/>
        <v>0</v>
      </c>
      <c r="EB8" s="12">
        <v>0</v>
      </c>
      <c r="EC8" s="38">
        <f t="shared" si="36"/>
        <v>0</v>
      </c>
      <c r="ED8" s="51">
        <f t="shared" si="37"/>
        <v>0</v>
      </c>
      <c r="EE8" s="38">
        <f t="shared" si="38"/>
        <v>0</v>
      </c>
      <c r="EF8" s="17">
        <v>160</v>
      </c>
      <c r="EG8" s="2">
        <v>140</v>
      </c>
      <c r="EH8" s="2">
        <v>0</v>
      </c>
      <c r="EI8" s="48">
        <f>SUM(DW8,DY8,EA8,EC8,EE8)</f>
        <v>1</v>
      </c>
      <c r="EK8" s="16"/>
      <c r="EL8" s="16" t="s">
        <v>37</v>
      </c>
      <c r="EM8" s="2">
        <v>0</v>
      </c>
      <c r="EN8" s="2">
        <v>0</v>
      </c>
      <c r="EO8" s="2">
        <v>0</v>
      </c>
      <c r="EP8" s="2">
        <v>0</v>
      </c>
      <c r="EQ8" s="38">
        <f t="shared" si="39"/>
        <v>0</v>
      </c>
      <c r="ER8" s="2">
        <v>672</v>
      </c>
      <c r="ES8" s="38">
        <f t="shared" si="39"/>
        <v>1</v>
      </c>
      <c r="ET8" s="2">
        <v>0</v>
      </c>
      <c r="EU8" s="38">
        <f t="shared" ref="EU8" si="65">ET8/$EL$4</f>
        <v>0</v>
      </c>
      <c r="EV8" s="2">
        <v>0</v>
      </c>
      <c r="EW8" s="38">
        <f t="shared" si="41"/>
        <v>0</v>
      </c>
      <c r="EX8" s="51">
        <f t="shared" si="42"/>
        <v>0</v>
      </c>
      <c r="EY8" s="38">
        <f t="shared" si="43"/>
        <v>0</v>
      </c>
      <c r="EZ8" s="17">
        <v>160</v>
      </c>
      <c r="FA8" s="2">
        <v>140</v>
      </c>
      <c r="FB8" s="2">
        <v>160</v>
      </c>
      <c r="FC8" s="48">
        <f>SUM(EQ8,ES8,EU8,EW8,EY8)</f>
        <v>1</v>
      </c>
      <c r="FE8" s="16"/>
      <c r="FF8" s="16" t="s">
        <v>37</v>
      </c>
      <c r="FG8" s="12">
        <v>0</v>
      </c>
      <c r="FH8" s="12">
        <v>0</v>
      </c>
      <c r="FI8" s="12">
        <v>0</v>
      </c>
      <c r="FJ8" s="12">
        <v>0</v>
      </c>
      <c r="FK8" s="38">
        <f t="shared" si="44"/>
        <v>0</v>
      </c>
      <c r="FL8" s="12">
        <v>744</v>
      </c>
      <c r="FM8" s="38">
        <f t="shared" si="44"/>
        <v>1</v>
      </c>
      <c r="FN8" s="12">
        <v>0</v>
      </c>
      <c r="FO8" s="38">
        <f t="shared" ref="FO8" si="66">FN8/$FF$4</f>
        <v>0</v>
      </c>
      <c r="FP8" s="12">
        <v>0</v>
      </c>
      <c r="FQ8" s="38">
        <f t="shared" si="0"/>
        <v>0</v>
      </c>
      <c r="FR8" s="51">
        <f t="shared" si="46"/>
        <v>0</v>
      </c>
      <c r="FS8" s="38">
        <f t="shared" si="1"/>
        <v>0</v>
      </c>
      <c r="FT8" s="17">
        <v>160</v>
      </c>
      <c r="FU8" s="2">
        <v>140</v>
      </c>
      <c r="FV8" s="2">
        <v>0</v>
      </c>
      <c r="FW8" s="48">
        <f>SUM(FK8,FM8,FO8,FQ8,FS8)</f>
        <v>1</v>
      </c>
      <c r="FY8" s="16"/>
      <c r="FZ8" s="16" t="s">
        <v>37</v>
      </c>
      <c r="GA8" s="2">
        <v>0</v>
      </c>
      <c r="GB8" s="2">
        <v>0</v>
      </c>
      <c r="GC8" s="2">
        <v>0</v>
      </c>
      <c r="GD8" s="2">
        <v>0</v>
      </c>
      <c r="GE8" s="38">
        <f t="shared" si="47"/>
        <v>0</v>
      </c>
      <c r="GF8" s="2">
        <v>720</v>
      </c>
      <c r="GG8" s="38">
        <f t="shared" si="47"/>
        <v>1</v>
      </c>
      <c r="GH8" s="2">
        <v>0</v>
      </c>
      <c r="GI8" s="38">
        <f t="shared" ref="GI8" si="67">GH8/$FZ$4</f>
        <v>0</v>
      </c>
      <c r="GJ8" s="2">
        <v>0</v>
      </c>
      <c r="GK8" s="38">
        <f t="shared" si="49"/>
        <v>0</v>
      </c>
      <c r="GL8" s="41">
        <f t="shared" si="50"/>
        <v>0</v>
      </c>
      <c r="GM8" s="38">
        <f t="shared" si="51"/>
        <v>0</v>
      </c>
      <c r="GN8" s="17">
        <v>160</v>
      </c>
      <c r="GO8" s="2">
        <v>140</v>
      </c>
      <c r="GP8" s="2">
        <v>0</v>
      </c>
      <c r="GQ8" s="48">
        <f>SUM(GE8,GG8,GI8,GK8,GM8)</f>
        <v>1</v>
      </c>
      <c r="GS8" s="16"/>
      <c r="GT8" s="16" t="s">
        <v>37</v>
      </c>
      <c r="GU8" s="2">
        <v>0</v>
      </c>
      <c r="GV8" s="2">
        <v>0</v>
      </c>
      <c r="GW8" s="2">
        <v>0</v>
      </c>
      <c r="GX8" s="2">
        <v>0</v>
      </c>
      <c r="GY8" s="38">
        <f t="shared" si="52"/>
        <v>0</v>
      </c>
      <c r="GZ8" s="2">
        <v>744</v>
      </c>
      <c r="HA8" s="38">
        <f t="shared" si="52"/>
        <v>1</v>
      </c>
      <c r="HB8" s="2">
        <v>0</v>
      </c>
      <c r="HC8" s="38">
        <f t="shared" ref="HC8" si="68">HB8/$GT$4</f>
        <v>0</v>
      </c>
      <c r="HD8" s="2">
        <v>0</v>
      </c>
      <c r="HE8" s="38">
        <f t="shared" si="54"/>
        <v>0</v>
      </c>
      <c r="HF8" s="41">
        <f t="shared" si="55"/>
        <v>0</v>
      </c>
      <c r="HG8" s="38">
        <f t="shared" si="56"/>
        <v>0</v>
      </c>
      <c r="HH8" s="17">
        <v>160</v>
      </c>
      <c r="HI8" s="2">
        <v>140</v>
      </c>
      <c r="HJ8" s="2">
        <v>0</v>
      </c>
      <c r="HK8" s="48">
        <f>SUM(GY8,HA8,HC8,HE8,HG8)</f>
        <v>1</v>
      </c>
      <c r="HM8" s="16"/>
      <c r="HN8" s="16" t="s">
        <v>37</v>
      </c>
      <c r="HO8" s="12">
        <v>0</v>
      </c>
      <c r="HP8" s="12">
        <v>0</v>
      </c>
      <c r="HQ8" s="12">
        <v>0</v>
      </c>
      <c r="HR8" s="12">
        <v>0</v>
      </c>
      <c r="HS8" s="38">
        <f t="shared" si="57"/>
        <v>0</v>
      </c>
      <c r="HT8" s="2">
        <v>720</v>
      </c>
      <c r="HU8" s="38">
        <f t="shared" si="57"/>
        <v>1</v>
      </c>
      <c r="HV8" s="2">
        <v>0</v>
      </c>
      <c r="HW8" s="38">
        <f t="shared" ref="HW8" si="69">HV8/$HN$4</f>
        <v>0</v>
      </c>
      <c r="HX8" s="7">
        <v>0</v>
      </c>
      <c r="HY8" s="2">
        <v>0</v>
      </c>
      <c r="HZ8" s="38">
        <f t="shared" si="2"/>
        <v>0</v>
      </c>
      <c r="IA8" s="41">
        <f t="shared" si="59"/>
        <v>0</v>
      </c>
      <c r="IB8" s="38">
        <f t="shared" si="3"/>
        <v>0</v>
      </c>
      <c r="IC8" s="17">
        <v>160</v>
      </c>
      <c r="ID8" s="2">
        <v>140</v>
      </c>
      <c r="IE8" s="2">
        <v>0</v>
      </c>
      <c r="IF8" s="48">
        <f>SUM(HS8,HU8,HW8,HZ8,IB8)</f>
        <v>1</v>
      </c>
    </row>
    <row r="9" spans="1:240" ht="14.25">
      <c r="B9" s="16" t="s">
        <v>38</v>
      </c>
      <c r="C9" s="12">
        <v>0</v>
      </c>
      <c r="D9" s="12">
        <v>0</v>
      </c>
      <c r="E9" s="12">
        <v>0</v>
      </c>
      <c r="F9" s="2">
        <v>0</v>
      </c>
      <c r="G9" s="38">
        <f t="shared" si="4"/>
        <v>0</v>
      </c>
      <c r="H9" s="2">
        <v>744</v>
      </c>
      <c r="I9" s="38">
        <f t="shared" si="4"/>
        <v>1</v>
      </c>
      <c r="J9" s="12">
        <v>0</v>
      </c>
      <c r="K9" s="38">
        <f t="shared" ref="K9" si="70">J9/$B$4</f>
        <v>0</v>
      </c>
      <c r="L9" s="12">
        <f>'[1]UNIT DATA'!$P$5</f>
        <v>0</v>
      </c>
      <c r="M9" s="38">
        <f t="shared" si="6"/>
        <v>0</v>
      </c>
      <c r="N9" s="41">
        <f t="shared" si="7"/>
        <v>0</v>
      </c>
      <c r="O9" s="38">
        <f t="shared" si="8"/>
        <v>0</v>
      </c>
      <c r="P9" s="17">
        <v>60</v>
      </c>
      <c r="Q9" s="2">
        <v>52</v>
      </c>
      <c r="R9" s="2">
        <v>0</v>
      </c>
      <c r="S9" s="48">
        <f>SUM(G9,I9,K9,M9,O9)</f>
        <v>1</v>
      </c>
      <c r="T9" s="22"/>
      <c r="V9" s="16" t="s">
        <v>38</v>
      </c>
      <c r="W9" s="12">
        <v>0</v>
      </c>
      <c r="X9" s="12">
        <v>0</v>
      </c>
      <c r="Y9" s="12">
        <v>0</v>
      </c>
      <c r="Z9" s="12">
        <v>0</v>
      </c>
      <c r="AA9" s="38">
        <f t="shared" si="9"/>
        <v>0</v>
      </c>
      <c r="AB9" s="12">
        <v>744</v>
      </c>
      <c r="AC9" s="38">
        <f t="shared" si="9"/>
        <v>1</v>
      </c>
      <c r="AD9" s="12">
        <v>0</v>
      </c>
      <c r="AE9" s="38">
        <f t="shared" ref="AE9" si="71">AD9/$V$4</f>
        <v>0</v>
      </c>
      <c r="AF9" s="12">
        <v>0</v>
      </c>
      <c r="AG9" s="38">
        <f t="shared" si="11"/>
        <v>0</v>
      </c>
      <c r="AH9" s="41">
        <f t="shared" si="12"/>
        <v>0</v>
      </c>
      <c r="AI9" s="38">
        <f t="shared" si="13"/>
        <v>0</v>
      </c>
      <c r="AJ9" s="17">
        <v>60</v>
      </c>
      <c r="AK9" s="2">
        <v>52</v>
      </c>
      <c r="AL9" s="2">
        <v>0</v>
      </c>
      <c r="AM9" s="48">
        <f>SUM(AA9,AC9,AE9,AG9,AI9)</f>
        <v>1</v>
      </c>
      <c r="AP9" s="16" t="s">
        <v>38</v>
      </c>
      <c r="AQ9" s="2">
        <v>0</v>
      </c>
      <c r="AR9" s="2">
        <v>0</v>
      </c>
      <c r="AS9" s="2">
        <v>0</v>
      </c>
      <c r="AT9" s="2">
        <v>0</v>
      </c>
      <c r="AU9" s="38">
        <f t="shared" si="14"/>
        <v>0</v>
      </c>
      <c r="AV9" s="2">
        <v>720</v>
      </c>
      <c r="AW9" s="38">
        <f t="shared" si="14"/>
        <v>1</v>
      </c>
      <c r="AX9" s="12">
        <v>0</v>
      </c>
      <c r="AY9" s="38">
        <f t="shared" ref="AY9" si="72">AX9/$AP$4</f>
        <v>0</v>
      </c>
      <c r="AZ9" s="2">
        <v>0</v>
      </c>
      <c r="BA9" s="38">
        <f t="shared" si="16"/>
        <v>0</v>
      </c>
      <c r="BB9" s="41">
        <f t="shared" si="17"/>
        <v>0</v>
      </c>
      <c r="BC9" s="38">
        <f t="shared" si="18"/>
        <v>0</v>
      </c>
      <c r="BD9" s="17">
        <v>60</v>
      </c>
      <c r="BE9" s="2">
        <v>52</v>
      </c>
      <c r="BF9" s="2">
        <v>0</v>
      </c>
      <c r="BG9" s="48">
        <f>SUM(AU9,AW9,AY9,BA9,BC9)</f>
        <v>1</v>
      </c>
      <c r="BH9" s="22"/>
      <c r="BJ9" s="16" t="s">
        <v>38</v>
      </c>
      <c r="BK9" s="2">
        <v>0</v>
      </c>
      <c r="BL9" s="2">
        <v>0</v>
      </c>
      <c r="BM9" s="2">
        <v>0</v>
      </c>
      <c r="BN9" s="2">
        <v>0</v>
      </c>
      <c r="BO9" s="38">
        <f t="shared" si="19"/>
        <v>0</v>
      </c>
      <c r="BP9" s="2">
        <v>744</v>
      </c>
      <c r="BQ9" s="38">
        <f t="shared" si="20"/>
        <v>1</v>
      </c>
      <c r="BR9" s="2">
        <v>0</v>
      </c>
      <c r="BS9" s="38">
        <f t="shared" si="21"/>
        <v>0</v>
      </c>
      <c r="BT9" s="2">
        <v>0</v>
      </c>
      <c r="BU9" s="38">
        <f t="shared" si="22"/>
        <v>0</v>
      </c>
      <c r="BV9" s="41">
        <f t="shared" si="23"/>
        <v>0</v>
      </c>
      <c r="BW9" s="38">
        <f t="shared" si="24"/>
        <v>0</v>
      </c>
      <c r="BX9" s="17">
        <v>60</v>
      </c>
      <c r="BY9" s="2">
        <v>52</v>
      </c>
      <c r="BZ9" s="2">
        <v>0</v>
      </c>
      <c r="CA9" s="48">
        <f>SUM(BO9,BQ9,BS9,BU9,BW9)</f>
        <v>1</v>
      </c>
      <c r="CB9" s="38"/>
      <c r="CD9" s="16" t="s">
        <v>38</v>
      </c>
      <c r="CE9" s="2">
        <v>0</v>
      </c>
      <c r="CF9" s="2">
        <v>0</v>
      </c>
      <c r="CG9" s="2">
        <v>0</v>
      </c>
      <c r="CH9" s="2">
        <v>0</v>
      </c>
      <c r="CI9" s="38">
        <f t="shared" si="25"/>
        <v>0</v>
      </c>
      <c r="CJ9" s="2">
        <v>720</v>
      </c>
      <c r="CK9" s="38">
        <f t="shared" si="25"/>
        <v>1</v>
      </c>
      <c r="CL9" s="2">
        <v>0</v>
      </c>
      <c r="CM9" s="38">
        <f t="shared" ref="CM9" si="73">CL9/$CD$4</f>
        <v>0</v>
      </c>
      <c r="CN9" s="2">
        <v>0</v>
      </c>
      <c r="CO9" s="38">
        <f t="shared" si="27"/>
        <v>0</v>
      </c>
      <c r="CP9" s="41">
        <f t="shared" si="28"/>
        <v>0</v>
      </c>
      <c r="CQ9" s="38">
        <f t="shared" si="29"/>
        <v>0</v>
      </c>
      <c r="CR9" s="17">
        <v>60</v>
      </c>
      <c r="CS9" s="2">
        <v>52</v>
      </c>
      <c r="CT9" s="2">
        <v>0</v>
      </c>
      <c r="CU9" s="48">
        <f>SUM(CI9,CK9,CM9,CO9,CQ9)</f>
        <v>1</v>
      </c>
      <c r="CV9" s="44"/>
      <c r="CX9" s="16" t="s">
        <v>38</v>
      </c>
      <c r="CY9" s="12">
        <v>0</v>
      </c>
      <c r="CZ9" s="12">
        <v>0</v>
      </c>
      <c r="DA9" s="12">
        <v>0</v>
      </c>
      <c r="DB9" s="12">
        <v>0</v>
      </c>
      <c r="DC9" s="38">
        <f t="shared" si="30"/>
        <v>0</v>
      </c>
      <c r="DD9" s="12">
        <v>744</v>
      </c>
      <c r="DE9" s="38">
        <f t="shared" si="30"/>
        <v>1</v>
      </c>
      <c r="DF9" s="12">
        <v>0</v>
      </c>
      <c r="DG9" s="38">
        <f t="shared" ref="DG9" si="74">DF9/$CX$4</f>
        <v>0</v>
      </c>
      <c r="DH9" s="12">
        <v>0</v>
      </c>
      <c r="DI9" s="38">
        <f t="shared" si="32"/>
        <v>0</v>
      </c>
      <c r="DJ9" s="41">
        <f t="shared" si="33"/>
        <v>0</v>
      </c>
      <c r="DK9" s="38">
        <f t="shared" si="34"/>
        <v>0</v>
      </c>
      <c r="DL9" s="17">
        <v>60</v>
      </c>
      <c r="DM9" s="2">
        <v>52</v>
      </c>
      <c r="DN9" s="2">
        <v>0</v>
      </c>
      <c r="DO9" s="48">
        <f>SUM(DC9,DE9,DG9,DI9,DK9)</f>
        <v>1</v>
      </c>
      <c r="DR9" s="16" t="s">
        <v>38</v>
      </c>
      <c r="DS9" s="12">
        <v>0</v>
      </c>
      <c r="DT9" s="12">
        <v>0</v>
      </c>
      <c r="DU9" s="12">
        <v>0</v>
      </c>
      <c r="DV9" s="12">
        <v>0</v>
      </c>
      <c r="DW9" s="38">
        <f t="shared" si="35"/>
        <v>0</v>
      </c>
      <c r="DX9" s="2">
        <v>744</v>
      </c>
      <c r="DY9" s="38">
        <f t="shared" si="35"/>
        <v>1</v>
      </c>
      <c r="DZ9" s="12">
        <v>0</v>
      </c>
      <c r="EA9" s="38">
        <f t="shared" si="35"/>
        <v>0</v>
      </c>
      <c r="EB9" s="12">
        <v>0</v>
      </c>
      <c r="EC9" s="38">
        <f t="shared" si="36"/>
        <v>0</v>
      </c>
      <c r="ED9" s="51">
        <f t="shared" si="37"/>
        <v>0</v>
      </c>
      <c r="EE9" s="38">
        <f t="shared" si="38"/>
        <v>0</v>
      </c>
      <c r="EF9" s="17">
        <v>60</v>
      </c>
      <c r="EG9" s="2">
        <v>52</v>
      </c>
      <c r="EH9" s="2">
        <v>0</v>
      </c>
      <c r="EI9" s="48">
        <f>SUM(DW9,DY9,EA9,EC9,EE9)</f>
        <v>1</v>
      </c>
      <c r="EL9" s="16" t="s">
        <v>38</v>
      </c>
      <c r="EM9" s="2">
        <v>0</v>
      </c>
      <c r="EN9" s="2">
        <v>0</v>
      </c>
      <c r="EO9" s="2">
        <v>0</v>
      </c>
      <c r="EP9" s="2">
        <v>0</v>
      </c>
      <c r="EQ9" s="38">
        <f t="shared" si="39"/>
        <v>0</v>
      </c>
      <c r="ER9" s="2">
        <v>672</v>
      </c>
      <c r="ES9" s="38">
        <f t="shared" si="39"/>
        <v>1</v>
      </c>
      <c r="ET9" s="2">
        <v>0</v>
      </c>
      <c r="EU9" s="38">
        <f t="shared" ref="EU9" si="75">ET9/$EL$4</f>
        <v>0</v>
      </c>
      <c r="EV9" s="2">
        <v>0</v>
      </c>
      <c r="EW9" s="38">
        <f t="shared" si="41"/>
        <v>0</v>
      </c>
      <c r="EX9" s="51">
        <f t="shared" si="42"/>
        <v>0</v>
      </c>
      <c r="EY9" s="38">
        <f t="shared" si="43"/>
        <v>0</v>
      </c>
      <c r="EZ9" s="17">
        <v>60</v>
      </c>
      <c r="FA9" s="2">
        <v>52</v>
      </c>
      <c r="FB9" s="2">
        <v>52</v>
      </c>
      <c r="FC9" s="48">
        <f>SUM(EQ9,ES9,EU9,EW9,EY9)</f>
        <v>1</v>
      </c>
      <c r="FF9" s="16" t="s">
        <v>38</v>
      </c>
      <c r="FG9" s="12">
        <v>0</v>
      </c>
      <c r="FH9" s="12">
        <v>0</v>
      </c>
      <c r="FI9" s="12">
        <v>0</v>
      </c>
      <c r="FJ9" s="12">
        <v>0</v>
      </c>
      <c r="FK9" s="38">
        <f t="shared" si="44"/>
        <v>0</v>
      </c>
      <c r="FL9" s="12">
        <v>744</v>
      </c>
      <c r="FM9" s="38">
        <f t="shared" si="44"/>
        <v>1</v>
      </c>
      <c r="FN9" s="12">
        <v>0</v>
      </c>
      <c r="FO9" s="38">
        <f t="shared" ref="FO9" si="76">FN9/$FF$4</f>
        <v>0</v>
      </c>
      <c r="FP9" s="12">
        <v>0</v>
      </c>
      <c r="FQ9" s="38">
        <f t="shared" si="0"/>
        <v>0</v>
      </c>
      <c r="FR9" s="51">
        <f t="shared" si="46"/>
        <v>0</v>
      </c>
      <c r="FS9" s="38">
        <f t="shared" si="1"/>
        <v>0</v>
      </c>
      <c r="FT9" s="17">
        <v>60</v>
      </c>
      <c r="FU9" s="2">
        <v>52</v>
      </c>
      <c r="FV9" s="2">
        <v>0</v>
      </c>
      <c r="FW9" s="48">
        <f>SUM(FK9,FM9,FO9,FQ9,FS9)</f>
        <v>1</v>
      </c>
      <c r="FZ9" s="16" t="s">
        <v>38</v>
      </c>
      <c r="GA9" s="2">
        <v>0</v>
      </c>
      <c r="GB9" s="2">
        <v>0</v>
      </c>
      <c r="GC9" s="2">
        <v>0</v>
      </c>
      <c r="GD9" s="2">
        <v>0</v>
      </c>
      <c r="GE9" s="38">
        <f t="shared" si="47"/>
        <v>0</v>
      </c>
      <c r="GF9" s="2">
        <v>720</v>
      </c>
      <c r="GG9" s="38">
        <f t="shared" si="47"/>
        <v>1</v>
      </c>
      <c r="GH9" s="2">
        <v>0</v>
      </c>
      <c r="GI9" s="38">
        <f t="shared" ref="GI9" si="77">GH9/$FZ$4</f>
        <v>0</v>
      </c>
      <c r="GJ9" s="2">
        <v>0</v>
      </c>
      <c r="GK9" s="38">
        <f t="shared" si="49"/>
        <v>0</v>
      </c>
      <c r="GL9" s="41">
        <f t="shared" si="50"/>
        <v>0</v>
      </c>
      <c r="GM9" s="38">
        <f t="shared" si="51"/>
        <v>0</v>
      </c>
      <c r="GN9" s="17">
        <v>60</v>
      </c>
      <c r="GO9" s="2">
        <v>52</v>
      </c>
      <c r="GP9" s="2">
        <v>0</v>
      </c>
      <c r="GQ9" s="48">
        <f>SUM(GE9,GG9,GI9,GK9,GM9)</f>
        <v>1</v>
      </c>
      <c r="GT9" s="16" t="s">
        <v>38</v>
      </c>
      <c r="GU9" s="2">
        <v>0</v>
      </c>
      <c r="GV9" s="2">
        <v>0</v>
      </c>
      <c r="GW9" s="2">
        <v>0</v>
      </c>
      <c r="GX9" s="2">
        <v>0</v>
      </c>
      <c r="GY9" s="38">
        <f t="shared" si="52"/>
        <v>0</v>
      </c>
      <c r="GZ9" s="2">
        <v>744</v>
      </c>
      <c r="HA9" s="38">
        <f t="shared" si="52"/>
        <v>1</v>
      </c>
      <c r="HB9" s="2">
        <v>0</v>
      </c>
      <c r="HC9" s="38">
        <f t="shared" ref="HC9" si="78">HB9/$GT$4</f>
        <v>0</v>
      </c>
      <c r="HD9" s="2">
        <v>0</v>
      </c>
      <c r="HE9" s="38">
        <f t="shared" si="54"/>
        <v>0</v>
      </c>
      <c r="HF9" s="41">
        <f t="shared" si="55"/>
        <v>0</v>
      </c>
      <c r="HG9" s="38">
        <f t="shared" si="56"/>
        <v>0</v>
      </c>
      <c r="HH9" s="17">
        <v>60</v>
      </c>
      <c r="HI9" s="2">
        <v>52</v>
      </c>
      <c r="HJ9" s="2">
        <v>0</v>
      </c>
      <c r="HK9" s="48">
        <f>SUM(GY9,HA9,HC9,HE9,HG9)</f>
        <v>1</v>
      </c>
      <c r="HN9" s="16" t="s">
        <v>38</v>
      </c>
      <c r="HO9" s="12">
        <v>0</v>
      </c>
      <c r="HP9" s="12">
        <v>0</v>
      </c>
      <c r="HQ9" s="12">
        <v>0</v>
      </c>
      <c r="HR9" s="12">
        <v>0</v>
      </c>
      <c r="HS9" s="38">
        <f t="shared" si="57"/>
        <v>0</v>
      </c>
      <c r="HT9" s="2">
        <v>720</v>
      </c>
      <c r="HU9" s="38">
        <f t="shared" si="57"/>
        <v>1</v>
      </c>
      <c r="HV9" s="2">
        <v>0</v>
      </c>
      <c r="HW9" s="38">
        <f t="shared" ref="HW9" si="79">HV9/$HN$4</f>
        <v>0</v>
      </c>
      <c r="HX9" s="7">
        <v>0</v>
      </c>
      <c r="HY9" s="2">
        <v>0</v>
      </c>
      <c r="HZ9" s="38">
        <f t="shared" si="2"/>
        <v>0</v>
      </c>
      <c r="IA9" s="41">
        <f t="shared" si="59"/>
        <v>0</v>
      </c>
      <c r="IB9" s="38">
        <f t="shared" si="3"/>
        <v>0</v>
      </c>
      <c r="IC9" s="17">
        <v>60</v>
      </c>
      <c r="ID9" s="2">
        <v>52</v>
      </c>
      <c r="IE9" s="2">
        <v>0</v>
      </c>
      <c r="IF9" s="48">
        <f>SUM(HS9,HU9,HW9,HZ9,IB9)</f>
        <v>1</v>
      </c>
    </row>
    <row r="10" spans="1:240" ht="14.25">
      <c r="B10" s="16">
        <v>7</v>
      </c>
      <c r="C10" s="12">
        <v>0</v>
      </c>
      <c r="D10" s="12">
        <v>0</v>
      </c>
      <c r="E10" s="12">
        <v>0</v>
      </c>
      <c r="F10" s="2">
        <v>0</v>
      </c>
      <c r="G10" s="38">
        <f t="shared" si="4"/>
        <v>0</v>
      </c>
      <c r="H10" s="2">
        <v>744</v>
      </c>
      <c r="I10" s="38">
        <f t="shared" si="4"/>
        <v>1</v>
      </c>
      <c r="J10" s="12">
        <v>0</v>
      </c>
      <c r="K10" s="38">
        <f t="shared" ref="K10" si="80">J10/$B$4</f>
        <v>0</v>
      </c>
      <c r="L10" s="12">
        <f>'[1]UNIT DATA'!$P$6</f>
        <v>0</v>
      </c>
      <c r="M10" s="38">
        <f t="shared" si="6"/>
        <v>0</v>
      </c>
      <c r="N10" s="41">
        <f t="shared" si="7"/>
        <v>0</v>
      </c>
      <c r="O10" s="38">
        <f t="shared" si="8"/>
        <v>0</v>
      </c>
      <c r="P10" s="17">
        <v>100</v>
      </c>
      <c r="Q10" s="2">
        <v>100</v>
      </c>
      <c r="R10" s="2">
        <v>0</v>
      </c>
      <c r="S10" s="48">
        <f>SUM(G10,I10,K10,M10,O10)</f>
        <v>1</v>
      </c>
      <c r="V10" s="16">
        <v>7</v>
      </c>
      <c r="W10" s="12">
        <v>0</v>
      </c>
      <c r="X10" s="12">
        <v>0</v>
      </c>
      <c r="Y10" s="12">
        <v>0</v>
      </c>
      <c r="Z10" s="12">
        <v>0</v>
      </c>
      <c r="AA10" s="38">
        <f t="shared" si="9"/>
        <v>0</v>
      </c>
      <c r="AB10" s="12">
        <v>744</v>
      </c>
      <c r="AC10" s="38">
        <f t="shared" si="9"/>
        <v>1</v>
      </c>
      <c r="AD10" s="12">
        <v>0</v>
      </c>
      <c r="AE10" s="38">
        <f t="shared" ref="AE10" si="81">AD10/$V$4</f>
        <v>0</v>
      </c>
      <c r="AF10" s="12">
        <v>0</v>
      </c>
      <c r="AG10" s="38">
        <f t="shared" si="11"/>
        <v>0</v>
      </c>
      <c r="AH10" s="41">
        <f t="shared" si="12"/>
        <v>0</v>
      </c>
      <c r="AI10" s="38">
        <f t="shared" si="13"/>
        <v>0</v>
      </c>
      <c r="AJ10" s="17">
        <v>100</v>
      </c>
      <c r="AK10" s="2">
        <v>100</v>
      </c>
      <c r="AL10" s="2">
        <v>0</v>
      </c>
      <c r="AM10" s="48">
        <f>SUM(AA10,AC10,AE10,AG10,AI10)</f>
        <v>1</v>
      </c>
      <c r="AN10" s="22"/>
      <c r="AP10" s="16">
        <v>7</v>
      </c>
      <c r="AQ10" s="2">
        <v>0</v>
      </c>
      <c r="AR10" s="2">
        <v>0</v>
      </c>
      <c r="AS10" s="2">
        <v>0</v>
      </c>
      <c r="AT10" s="2">
        <v>0</v>
      </c>
      <c r="AU10" s="38">
        <f t="shared" si="14"/>
        <v>0</v>
      </c>
      <c r="AV10" s="2">
        <v>720</v>
      </c>
      <c r="AW10" s="38">
        <f t="shared" si="14"/>
        <v>1</v>
      </c>
      <c r="AX10" s="12">
        <v>0</v>
      </c>
      <c r="AY10" s="38">
        <f t="shared" ref="AY10" si="82">AX10/$AP$4</f>
        <v>0</v>
      </c>
      <c r="AZ10" s="2">
        <v>0</v>
      </c>
      <c r="BA10" s="38">
        <f t="shared" si="16"/>
        <v>0</v>
      </c>
      <c r="BB10" s="41">
        <f t="shared" si="17"/>
        <v>0</v>
      </c>
      <c r="BC10" s="38">
        <f t="shared" si="18"/>
        <v>0</v>
      </c>
      <c r="BD10" s="17">
        <v>100</v>
      </c>
      <c r="BE10" s="2">
        <v>100</v>
      </c>
      <c r="BF10" s="2">
        <v>0</v>
      </c>
      <c r="BG10" s="48">
        <f>SUM(AU10,AW10,AY10,BA10,BC10)</f>
        <v>1</v>
      </c>
      <c r="BJ10" s="16">
        <v>7</v>
      </c>
      <c r="BK10" s="2">
        <v>0</v>
      </c>
      <c r="BL10" s="2">
        <v>0</v>
      </c>
      <c r="BM10" s="2">
        <v>0</v>
      </c>
      <c r="BN10" s="2">
        <v>0</v>
      </c>
      <c r="BO10" s="38">
        <f t="shared" si="19"/>
        <v>0</v>
      </c>
      <c r="BP10" s="2">
        <v>744</v>
      </c>
      <c r="BQ10" s="38">
        <f t="shared" si="20"/>
        <v>1</v>
      </c>
      <c r="BR10" s="2">
        <v>0</v>
      </c>
      <c r="BS10" s="38">
        <f t="shared" si="21"/>
        <v>0</v>
      </c>
      <c r="BT10" s="2">
        <v>0</v>
      </c>
      <c r="BU10" s="38">
        <f t="shared" si="22"/>
        <v>0</v>
      </c>
      <c r="BV10" s="41">
        <f t="shared" si="23"/>
        <v>0</v>
      </c>
      <c r="BW10" s="38">
        <f t="shared" si="24"/>
        <v>0</v>
      </c>
      <c r="BX10" s="17">
        <v>100</v>
      </c>
      <c r="BY10" s="2">
        <v>100</v>
      </c>
      <c r="BZ10" s="2">
        <v>0</v>
      </c>
      <c r="CA10" s="48">
        <f>SUM(BO10,BQ10,BS10,BU10,BW10)</f>
        <v>1</v>
      </c>
      <c r="CB10" s="38"/>
      <c r="CD10" s="16">
        <v>7</v>
      </c>
      <c r="CE10" s="2">
        <v>0</v>
      </c>
      <c r="CF10" s="2">
        <v>0</v>
      </c>
      <c r="CG10" s="2">
        <v>0</v>
      </c>
      <c r="CH10" s="2">
        <v>0</v>
      </c>
      <c r="CI10" s="38">
        <f t="shared" si="25"/>
        <v>0</v>
      </c>
      <c r="CJ10" s="2">
        <v>720</v>
      </c>
      <c r="CK10" s="38">
        <f t="shared" si="25"/>
        <v>1</v>
      </c>
      <c r="CL10" s="2">
        <v>0</v>
      </c>
      <c r="CM10" s="38">
        <f t="shared" ref="CM10" si="83">CL10/$CD$4</f>
        <v>0</v>
      </c>
      <c r="CN10" s="2">
        <v>0</v>
      </c>
      <c r="CO10" s="38">
        <f t="shared" si="27"/>
        <v>0</v>
      </c>
      <c r="CP10" s="41">
        <f t="shared" si="28"/>
        <v>0</v>
      </c>
      <c r="CQ10" s="38">
        <f t="shared" si="29"/>
        <v>0</v>
      </c>
      <c r="CR10" s="17">
        <v>100</v>
      </c>
      <c r="CS10" s="2">
        <v>100</v>
      </c>
      <c r="CT10" s="2">
        <v>0</v>
      </c>
      <c r="CU10" s="48">
        <f>SUM(CI10,CK10,CM10,CO10,CQ10)</f>
        <v>1</v>
      </c>
      <c r="CX10" s="16">
        <v>7</v>
      </c>
      <c r="CY10" s="12">
        <v>0</v>
      </c>
      <c r="CZ10" s="12">
        <v>0</v>
      </c>
      <c r="DA10" s="12">
        <v>0</v>
      </c>
      <c r="DB10" s="12">
        <v>0</v>
      </c>
      <c r="DC10" s="38">
        <f t="shared" si="30"/>
        <v>0</v>
      </c>
      <c r="DD10" s="12">
        <v>744</v>
      </c>
      <c r="DE10" s="38">
        <f t="shared" si="30"/>
        <v>1</v>
      </c>
      <c r="DF10" s="12">
        <v>0</v>
      </c>
      <c r="DG10" s="38">
        <f t="shared" ref="DG10" si="84">DF10/$CX$4</f>
        <v>0</v>
      </c>
      <c r="DH10" s="12">
        <v>0</v>
      </c>
      <c r="DI10" s="38">
        <f t="shared" si="32"/>
        <v>0</v>
      </c>
      <c r="DJ10" s="41">
        <f t="shared" si="33"/>
        <v>0</v>
      </c>
      <c r="DK10" s="38">
        <f t="shared" si="34"/>
        <v>0</v>
      </c>
      <c r="DL10" s="17">
        <v>100</v>
      </c>
      <c r="DM10" s="2">
        <v>100</v>
      </c>
      <c r="DN10" s="2">
        <v>0</v>
      </c>
      <c r="DO10" s="48">
        <f>SUM(DC10,DE10,DG10,DI10,DK10)</f>
        <v>1</v>
      </c>
      <c r="DR10" s="16">
        <v>7</v>
      </c>
      <c r="DS10" s="12">
        <v>0</v>
      </c>
      <c r="DT10" s="12">
        <v>0</v>
      </c>
      <c r="DU10" s="12">
        <v>0</v>
      </c>
      <c r="DV10" s="12">
        <v>0</v>
      </c>
      <c r="DW10" s="38">
        <f t="shared" si="35"/>
        <v>0</v>
      </c>
      <c r="DX10" s="2">
        <v>744</v>
      </c>
      <c r="DY10" s="38">
        <f t="shared" si="35"/>
        <v>1</v>
      </c>
      <c r="DZ10" s="12">
        <v>0</v>
      </c>
      <c r="EA10" s="38">
        <f t="shared" si="35"/>
        <v>0</v>
      </c>
      <c r="EB10" s="12">
        <v>0</v>
      </c>
      <c r="EC10" s="38">
        <f t="shared" si="36"/>
        <v>0</v>
      </c>
      <c r="ED10" s="51">
        <f t="shared" si="37"/>
        <v>0</v>
      </c>
      <c r="EE10" s="38">
        <f t="shared" si="38"/>
        <v>0</v>
      </c>
      <c r="EF10" s="17">
        <v>100</v>
      </c>
      <c r="EG10" s="2">
        <v>100</v>
      </c>
      <c r="EH10" s="2">
        <v>0</v>
      </c>
      <c r="EI10" s="48">
        <f>SUM(DW10,DY10,EA10,EC10,EE10)</f>
        <v>1</v>
      </c>
      <c r="EL10" s="16">
        <v>7</v>
      </c>
      <c r="EM10" s="2">
        <v>0</v>
      </c>
      <c r="EN10" s="2">
        <v>0</v>
      </c>
      <c r="EO10" s="2">
        <v>0</v>
      </c>
      <c r="EP10" s="2">
        <v>0</v>
      </c>
      <c r="EQ10" s="38">
        <f t="shared" si="39"/>
        <v>0</v>
      </c>
      <c r="ER10" s="2">
        <v>672</v>
      </c>
      <c r="ES10" s="38">
        <f t="shared" si="39"/>
        <v>1</v>
      </c>
      <c r="ET10" s="2">
        <v>0</v>
      </c>
      <c r="EU10" s="38">
        <f t="shared" ref="EU10" si="85">ET10/$EL$4</f>
        <v>0</v>
      </c>
      <c r="EV10" s="2">
        <v>0</v>
      </c>
      <c r="EW10" s="38">
        <f t="shared" si="41"/>
        <v>0</v>
      </c>
      <c r="EX10" s="51">
        <f t="shared" si="42"/>
        <v>0</v>
      </c>
      <c r="EY10" s="38">
        <f t="shared" si="43"/>
        <v>0</v>
      </c>
      <c r="EZ10" s="17">
        <v>100</v>
      </c>
      <c r="FA10" s="2">
        <v>100</v>
      </c>
      <c r="FB10" s="2">
        <v>0</v>
      </c>
      <c r="FC10" s="48">
        <f>SUM(EQ10,ES10,EU10,EW10,EY10)</f>
        <v>1</v>
      </c>
      <c r="FF10" s="16">
        <v>7</v>
      </c>
      <c r="FG10" s="12">
        <v>0</v>
      </c>
      <c r="FH10" s="12">
        <v>0</v>
      </c>
      <c r="FI10" s="12">
        <v>0</v>
      </c>
      <c r="FJ10" s="12">
        <v>0</v>
      </c>
      <c r="FK10" s="38">
        <f t="shared" si="44"/>
        <v>0</v>
      </c>
      <c r="FL10" s="12">
        <v>744</v>
      </c>
      <c r="FM10" s="38">
        <f t="shared" si="44"/>
        <v>1</v>
      </c>
      <c r="FN10" s="12">
        <v>0</v>
      </c>
      <c r="FO10" s="38">
        <f t="shared" ref="FO10" si="86">FN10/$FF$4</f>
        <v>0</v>
      </c>
      <c r="FP10" s="12">
        <v>0</v>
      </c>
      <c r="FQ10" s="38">
        <f t="shared" si="0"/>
        <v>0</v>
      </c>
      <c r="FR10" s="51">
        <f t="shared" si="46"/>
        <v>0</v>
      </c>
      <c r="FS10" s="38">
        <f t="shared" si="1"/>
        <v>0</v>
      </c>
      <c r="FT10" s="17">
        <v>100</v>
      </c>
      <c r="FU10" s="2">
        <v>100</v>
      </c>
      <c r="FV10" s="2">
        <v>0</v>
      </c>
      <c r="FW10" s="48">
        <f>SUM(FK10,FM10,FO10,FQ10,FS10)</f>
        <v>1</v>
      </c>
      <c r="FZ10" s="16">
        <v>7</v>
      </c>
      <c r="GA10" s="2">
        <v>0</v>
      </c>
      <c r="GB10" s="2">
        <v>0</v>
      </c>
      <c r="GC10" s="2">
        <v>0</v>
      </c>
      <c r="GD10" s="2">
        <v>0</v>
      </c>
      <c r="GE10" s="38">
        <f t="shared" si="47"/>
        <v>0</v>
      </c>
      <c r="GF10" s="2">
        <v>720</v>
      </c>
      <c r="GG10" s="38">
        <f t="shared" si="47"/>
        <v>1</v>
      </c>
      <c r="GH10" s="2">
        <v>0</v>
      </c>
      <c r="GI10" s="38">
        <f t="shared" ref="GI10" si="87">GH10/$FZ$4</f>
        <v>0</v>
      </c>
      <c r="GJ10" s="2">
        <v>0</v>
      </c>
      <c r="GK10" s="38">
        <f t="shared" si="49"/>
        <v>0</v>
      </c>
      <c r="GL10" s="41">
        <f t="shared" si="50"/>
        <v>0</v>
      </c>
      <c r="GM10" s="38">
        <f t="shared" si="51"/>
        <v>0</v>
      </c>
      <c r="GN10" s="17">
        <v>100</v>
      </c>
      <c r="GO10" s="2">
        <v>100</v>
      </c>
      <c r="GP10" s="2">
        <v>0</v>
      </c>
      <c r="GQ10" s="48">
        <f>SUM(GE10,GG10,GI10,GK10,GM10)</f>
        <v>1</v>
      </c>
      <c r="GT10" s="16">
        <v>7</v>
      </c>
      <c r="GU10" s="2">
        <v>0</v>
      </c>
      <c r="GV10" s="2">
        <v>0</v>
      </c>
      <c r="GW10" s="2">
        <v>0</v>
      </c>
      <c r="GX10" s="2">
        <v>0</v>
      </c>
      <c r="GY10" s="38">
        <f t="shared" si="52"/>
        <v>0</v>
      </c>
      <c r="GZ10" s="2">
        <v>744</v>
      </c>
      <c r="HA10" s="38">
        <f t="shared" si="52"/>
        <v>1</v>
      </c>
      <c r="HB10" s="2">
        <v>0</v>
      </c>
      <c r="HC10" s="38">
        <f t="shared" ref="HC10" si="88">HB10/$GT$4</f>
        <v>0</v>
      </c>
      <c r="HD10" s="2">
        <v>0</v>
      </c>
      <c r="HE10" s="38">
        <f t="shared" si="54"/>
        <v>0</v>
      </c>
      <c r="HF10" s="41">
        <f t="shared" si="55"/>
        <v>0</v>
      </c>
      <c r="HG10" s="38">
        <f t="shared" si="56"/>
        <v>0</v>
      </c>
      <c r="HH10" s="17">
        <v>100</v>
      </c>
      <c r="HI10" s="2">
        <v>100</v>
      </c>
      <c r="HJ10" s="2">
        <v>0</v>
      </c>
      <c r="HK10" s="48">
        <f>SUM(GY10,HA10,HC10,HE10,HG10)</f>
        <v>1</v>
      </c>
      <c r="HN10" s="16">
        <v>7</v>
      </c>
      <c r="HO10" s="12">
        <v>14.42333333</v>
      </c>
      <c r="HP10" s="12">
        <v>14.42</v>
      </c>
      <c r="HQ10" s="12">
        <v>0</v>
      </c>
      <c r="HR10" s="12">
        <v>62.25</v>
      </c>
      <c r="HS10" s="38">
        <f t="shared" si="57"/>
        <v>8.6458333333333331E-2</v>
      </c>
      <c r="HT10" s="2">
        <v>643.33000000000004</v>
      </c>
      <c r="HU10" s="38">
        <f t="shared" si="57"/>
        <v>0.89351388888888894</v>
      </c>
      <c r="HV10" s="2">
        <v>0</v>
      </c>
      <c r="HW10" s="38">
        <f t="shared" ref="HW10" si="89">HV10/$HN$4</f>
        <v>0</v>
      </c>
      <c r="HX10" s="7">
        <v>0</v>
      </c>
      <c r="HY10" s="2">
        <v>12.09</v>
      </c>
      <c r="HZ10" s="38">
        <f t="shared" si="2"/>
        <v>3.2407407361111115E-3</v>
      </c>
      <c r="IA10" s="41">
        <f t="shared" si="59"/>
        <v>0.96961001695578453</v>
      </c>
      <c r="IB10" s="38">
        <f t="shared" si="3"/>
        <v>1.6791666666666667E-2</v>
      </c>
      <c r="IC10" s="17">
        <v>100</v>
      </c>
      <c r="ID10" s="2">
        <v>100</v>
      </c>
      <c r="IE10" s="2">
        <v>0</v>
      </c>
      <c r="IF10" s="48">
        <f>SUM(HS10,HU10,HW10,HZ10,IB10)</f>
        <v>1.000004629625</v>
      </c>
    </row>
    <row r="11" spans="1:240" ht="14.25">
      <c r="A11" s="16"/>
      <c r="B11" s="16">
        <v>9</v>
      </c>
      <c r="C11" s="12">
        <v>645.69999999999993</v>
      </c>
      <c r="D11" s="12">
        <v>645.69999999999993</v>
      </c>
      <c r="E11" s="12">
        <v>0</v>
      </c>
      <c r="F11" s="12">
        <v>30.7</v>
      </c>
      <c r="G11" s="38">
        <f t="shared" si="4"/>
        <v>4.126344086021505E-2</v>
      </c>
      <c r="H11" s="2">
        <v>0</v>
      </c>
      <c r="I11" s="38">
        <f t="shared" si="4"/>
        <v>0</v>
      </c>
      <c r="J11" s="12">
        <v>67.599999999999994</v>
      </c>
      <c r="K11" s="38">
        <f t="shared" ref="K11" si="90">J11/$B$4</f>
        <v>9.0860215053763432E-2</v>
      </c>
      <c r="L11" s="12">
        <f>'[1]UNIT DATA'!$P$7</f>
        <v>21.803999999999998</v>
      </c>
      <c r="M11" s="38">
        <f t="shared" si="6"/>
        <v>0.83856989247311819</v>
      </c>
      <c r="N11" s="41">
        <f t="shared" si="7"/>
        <v>7.76227084565346E-2</v>
      </c>
      <c r="O11" s="38">
        <f t="shared" si="8"/>
        <v>2.9306451612903225E-2</v>
      </c>
      <c r="P11" s="17">
        <v>100</v>
      </c>
      <c r="Q11" s="2">
        <v>100</v>
      </c>
      <c r="R11" s="2">
        <v>57</v>
      </c>
      <c r="S11" s="48">
        <f>SUM(G11,I11,K11,M11,O11)</f>
        <v>0.99999999999999989</v>
      </c>
      <c r="T11" s="22"/>
      <c r="U11" s="16"/>
      <c r="V11" s="16">
        <v>9</v>
      </c>
      <c r="W11" s="12">
        <v>730.5</v>
      </c>
      <c r="X11" s="12">
        <v>730.5</v>
      </c>
      <c r="Y11" s="12">
        <v>0</v>
      </c>
      <c r="Z11" s="12">
        <v>13.5</v>
      </c>
      <c r="AA11" s="38">
        <f t="shared" si="9"/>
        <v>1.8145161290322582E-2</v>
      </c>
      <c r="AB11" s="12">
        <v>0</v>
      </c>
      <c r="AC11" s="38">
        <f t="shared" si="9"/>
        <v>0</v>
      </c>
      <c r="AD11" s="12">
        <v>0</v>
      </c>
      <c r="AE11" s="38">
        <f t="shared" ref="AE11" si="91">AD11/$V$4</f>
        <v>0</v>
      </c>
      <c r="AF11" s="12">
        <v>0</v>
      </c>
      <c r="AG11" s="38">
        <f t="shared" si="11"/>
        <v>0.98185483870967738</v>
      </c>
      <c r="AH11" s="41">
        <f t="shared" si="12"/>
        <v>1.8145161290322582E-2</v>
      </c>
      <c r="AI11" s="38">
        <f t="shared" si="13"/>
        <v>0</v>
      </c>
      <c r="AJ11" s="17">
        <v>100</v>
      </c>
      <c r="AK11" s="2">
        <v>100</v>
      </c>
      <c r="AL11" s="2">
        <v>93</v>
      </c>
      <c r="AM11" s="48">
        <f>SUM(AA11,AC11,AE11,AG11,AI11)</f>
        <v>1</v>
      </c>
      <c r="AN11" s="22"/>
      <c r="AO11" s="16"/>
      <c r="AP11" s="16">
        <v>9</v>
      </c>
      <c r="AQ11" s="2">
        <v>623.04999999999995</v>
      </c>
      <c r="AR11" s="2">
        <v>623.04999999999995</v>
      </c>
      <c r="AS11" s="2">
        <v>0</v>
      </c>
      <c r="AT11" s="2">
        <v>96.95</v>
      </c>
      <c r="AU11" s="38">
        <f t="shared" si="14"/>
        <v>0.13465277777777779</v>
      </c>
      <c r="AV11" s="2">
        <v>0</v>
      </c>
      <c r="AW11" s="38">
        <f t="shared" si="14"/>
        <v>0</v>
      </c>
      <c r="AX11" s="12">
        <v>0</v>
      </c>
      <c r="AY11" s="38">
        <f t="shared" ref="AY11" si="92">AX11/$AP$4</f>
        <v>0</v>
      </c>
      <c r="AZ11" s="2">
        <v>42.48</v>
      </c>
      <c r="BA11" s="38">
        <f t="shared" si="16"/>
        <v>0.8063472222222221</v>
      </c>
      <c r="BB11" s="41">
        <f t="shared" si="17"/>
        <v>0.19365277777777778</v>
      </c>
      <c r="BC11" s="38">
        <f t="shared" si="18"/>
        <v>5.8999999999999997E-2</v>
      </c>
      <c r="BD11" s="17">
        <v>100</v>
      </c>
      <c r="BE11" s="2">
        <v>100</v>
      </c>
      <c r="BF11" s="2">
        <v>81</v>
      </c>
      <c r="BG11" s="48">
        <f>SUM(AU11,AW11,AY11,BA11,BC11)</f>
        <v>0.99999999999999978</v>
      </c>
      <c r="BH11" s="22"/>
      <c r="BI11" s="16"/>
      <c r="BJ11" s="16">
        <v>9</v>
      </c>
      <c r="BK11" s="2">
        <v>744</v>
      </c>
      <c r="BL11" s="2">
        <v>744</v>
      </c>
      <c r="BM11" s="2">
        <v>0</v>
      </c>
      <c r="BN11" s="2">
        <v>0</v>
      </c>
      <c r="BO11" s="38">
        <f t="shared" si="19"/>
        <v>0</v>
      </c>
      <c r="BP11" s="2">
        <v>0</v>
      </c>
      <c r="BQ11" s="38">
        <f t="shared" si="20"/>
        <v>0</v>
      </c>
      <c r="BR11" s="2">
        <v>0</v>
      </c>
      <c r="BS11" s="38">
        <f t="shared" si="21"/>
        <v>0</v>
      </c>
      <c r="BT11" s="2">
        <v>137.29</v>
      </c>
      <c r="BU11" s="38">
        <f t="shared" si="22"/>
        <v>0.81547043010752696</v>
      </c>
      <c r="BV11" s="41">
        <f t="shared" si="23"/>
        <v>0.1845295698924731</v>
      </c>
      <c r="BW11" s="38">
        <f t="shared" si="24"/>
        <v>0.1845295698924731</v>
      </c>
      <c r="BX11" s="17">
        <v>100</v>
      </c>
      <c r="BY11" s="2">
        <v>100</v>
      </c>
      <c r="BZ11" s="2">
        <v>82</v>
      </c>
      <c r="CA11" s="48">
        <f>SUM(BO11,BQ11,BS11,BU11,BW11)</f>
        <v>1</v>
      </c>
      <c r="CB11" s="38"/>
      <c r="CC11" s="16"/>
      <c r="CD11" s="16">
        <v>9</v>
      </c>
      <c r="CE11" s="2">
        <v>720</v>
      </c>
      <c r="CF11" s="2">
        <v>720</v>
      </c>
      <c r="CG11" s="2">
        <v>0</v>
      </c>
      <c r="CH11" s="2">
        <v>0</v>
      </c>
      <c r="CI11" s="38">
        <f t="shared" si="25"/>
        <v>0</v>
      </c>
      <c r="CJ11" s="2">
        <v>0</v>
      </c>
      <c r="CK11" s="38">
        <f t="shared" si="25"/>
        <v>0</v>
      </c>
      <c r="CL11" s="2">
        <v>0</v>
      </c>
      <c r="CM11" s="38">
        <f t="shared" ref="CM11" si="93">CL11/$CD$4</f>
        <v>0</v>
      </c>
      <c r="CN11" s="12">
        <v>129.6</v>
      </c>
      <c r="CO11" s="38">
        <f t="shared" si="27"/>
        <v>0.82</v>
      </c>
      <c r="CP11" s="41">
        <f t="shared" si="28"/>
        <v>0.18</v>
      </c>
      <c r="CQ11" s="38">
        <f t="shared" si="29"/>
        <v>0.18</v>
      </c>
      <c r="CR11" s="17">
        <v>100</v>
      </c>
      <c r="CS11" s="2">
        <v>100</v>
      </c>
      <c r="CT11" s="2">
        <v>82</v>
      </c>
      <c r="CU11" s="48">
        <f>SUM(CI11,CK11,CM11,CO11,CQ11)</f>
        <v>1</v>
      </c>
      <c r="CW11" s="16"/>
      <c r="CX11" s="16">
        <v>9</v>
      </c>
      <c r="CY11" s="2">
        <v>655.37</v>
      </c>
      <c r="CZ11" s="2">
        <v>655.37</v>
      </c>
      <c r="DA11" s="12">
        <v>0</v>
      </c>
      <c r="DB11" s="12">
        <v>0</v>
      </c>
      <c r="DC11" s="38">
        <f t="shared" si="30"/>
        <v>0</v>
      </c>
      <c r="DD11" s="12">
        <v>0</v>
      </c>
      <c r="DE11" s="38">
        <f t="shared" si="30"/>
        <v>0</v>
      </c>
      <c r="DF11" s="2">
        <v>88.63</v>
      </c>
      <c r="DG11" s="38">
        <f t="shared" ref="DG11" si="94">DF11/$CX$4</f>
        <v>0.1191263440860215</v>
      </c>
      <c r="DH11" s="2">
        <v>131.07</v>
      </c>
      <c r="DI11" s="38">
        <f t="shared" si="32"/>
        <v>0.70470430107526871</v>
      </c>
      <c r="DJ11" s="41">
        <f t="shared" si="33"/>
        <v>0.19999389657750583</v>
      </c>
      <c r="DK11" s="38">
        <f t="shared" si="34"/>
        <v>0.17616935483870966</v>
      </c>
      <c r="DL11" s="17">
        <v>100</v>
      </c>
      <c r="DM11" s="2">
        <v>100</v>
      </c>
      <c r="DN11" s="2">
        <v>82</v>
      </c>
      <c r="DO11" s="48">
        <f>SUM(DC11,DE11,DG11,DI11,DK11)</f>
        <v>0.99999999999999989</v>
      </c>
      <c r="DQ11" s="16"/>
      <c r="DR11" s="16">
        <v>9</v>
      </c>
      <c r="DS11" s="12">
        <v>317.45999999999992</v>
      </c>
      <c r="DT11" s="12">
        <v>298.4899999999999</v>
      </c>
      <c r="DU11" s="2">
        <v>18.97</v>
      </c>
      <c r="DV11" s="12">
        <v>8.33</v>
      </c>
      <c r="DW11" s="38">
        <f t="shared" si="35"/>
        <v>1.1196236559139785E-2</v>
      </c>
      <c r="DX11" s="2">
        <v>82.83</v>
      </c>
      <c r="DY11" s="38">
        <f t="shared" si="35"/>
        <v>0.11133064516129032</v>
      </c>
      <c r="DZ11" s="12">
        <v>335.38</v>
      </c>
      <c r="EA11" s="38">
        <f t="shared" si="35"/>
        <v>0.45077956989247309</v>
      </c>
      <c r="EB11" s="12">
        <v>95.47</v>
      </c>
      <c r="EC11" s="38">
        <f t="shared" si="36"/>
        <v>0.29837365591397841</v>
      </c>
      <c r="ED11" s="51">
        <f t="shared" si="37"/>
        <v>0.33830910631640715</v>
      </c>
      <c r="EE11" s="38">
        <f t="shared" si="38"/>
        <v>0.12831989247311829</v>
      </c>
      <c r="EF11" s="17">
        <v>100</v>
      </c>
      <c r="EG11" s="2">
        <v>100</v>
      </c>
      <c r="EH11" s="2">
        <v>82</v>
      </c>
      <c r="EI11" s="48">
        <f>SUM(DW11,DY11,EA11,EC11,EE11)</f>
        <v>0.99999999999999989</v>
      </c>
      <c r="EK11" s="16"/>
      <c r="EL11" s="16">
        <v>9</v>
      </c>
      <c r="EM11" s="2">
        <v>446.65000000000003</v>
      </c>
      <c r="EN11" s="2">
        <v>446.65000000000003</v>
      </c>
      <c r="EO11" s="2">
        <v>0</v>
      </c>
      <c r="EP11" s="2">
        <v>1.67</v>
      </c>
      <c r="EQ11" s="38">
        <f t="shared" si="39"/>
        <v>2.4851190476190476E-3</v>
      </c>
      <c r="ER11" s="2">
        <v>0</v>
      </c>
      <c r="ES11" s="38">
        <f t="shared" si="39"/>
        <v>0</v>
      </c>
      <c r="ET11" s="2">
        <v>223.68</v>
      </c>
      <c r="EU11" s="38">
        <f t="shared" ref="EU11" si="95">ET11/$EL$4</f>
        <v>0.33285714285714285</v>
      </c>
      <c r="EV11" s="2">
        <v>114.2</v>
      </c>
      <c r="EW11" s="38">
        <f t="shared" si="41"/>
        <v>0.49471726190476195</v>
      </c>
      <c r="EX11" s="51">
        <f t="shared" si="42"/>
        <v>0.25845378301213418</v>
      </c>
      <c r="EY11" s="38">
        <f t="shared" si="43"/>
        <v>0.1699404761904762</v>
      </c>
      <c r="EZ11" s="17">
        <v>100</v>
      </c>
      <c r="FA11" s="2">
        <v>100</v>
      </c>
      <c r="FB11" s="2">
        <v>90</v>
      </c>
      <c r="FC11" s="48">
        <f>SUM(EQ11,ES11,EU11,EW11,EY11)</f>
        <v>1</v>
      </c>
      <c r="FE11" s="16"/>
      <c r="FF11" s="16">
        <v>9</v>
      </c>
      <c r="FG11" s="2">
        <v>593.77</v>
      </c>
      <c r="FH11" s="2">
        <v>356.54</v>
      </c>
      <c r="FI11" s="2">
        <v>237.23</v>
      </c>
      <c r="FJ11" s="2">
        <v>150.22999999999999</v>
      </c>
      <c r="FK11" s="38">
        <f t="shared" si="44"/>
        <v>0.20192204301075267</v>
      </c>
      <c r="FL11" s="12">
        <v>0</v>
      </c>
      <c r="FM11" s="38">
        <f t="shared" si="44"/>
        <v>0</v>
      </c>
      <c r="FN11" s="12">
        <v>0</v>
      </c>
      <c r="FO11" s="38">
        <f t="shared" ref="FO11" si="96">FN11/$FF$4</f>
        <v>0</v>
      </c>
      <c r="FP11" s="2">
        <v>106.96</v>
      </c>
      <c r="FQ11" s="38">
        <f t="shared" si="0"/>
        <v>0.65431451612903224</v>
      </c>
      <c r="FR11" s="51">
        <f t="shared" si="46"/>
        <v>0.50750833711545673</v>
      </c>
      <c r="FS11" s="38">
        <f t="shared" si="1"/>
        <v>0.14376344086021506</v>
      </c>
      <c r="FT11" s="17">
        <v>100</v>
      </c>
      <c r="FU11" s="2">
        <v>100</v>
      </c>
      <c r="FV11" s="2">
        <v>70</v>
      </c>
      <c r="FW11" s="48">
        <f>SUM(FK11,FM11,FO11,FQ11,FS11)</f>
        <v>1</v>
      </c>
      <c r="FY11" s="16"/>
      <c r="FZ11" s="16">
        <v>9</v>
      </c>
      <c r="GA11" s="2">
        <v>720</v>
      </c>
      <c r="GB11" s="2">
        <v>720</v>
      </c>
      <c r="GC11" s="2">
        <v>0</v>
      </c>
      <c r="GD11" s="2">
        <v>0</v>
      </c>
      <c r="GE11" s="38">
        <f t="shared" si="47"/>
        <v>0</v>
      </c>
      <c r="GF11" s="2">
        <v>0</v>
      </c>
      <c r="GG11" s="38">
        <f t="shared" si="47"/>
        <v>0</v>
      </c>
      <c r="GH11" s="2">
        <v>0</v>
      </c>
      <c r="GI11" s="38">
        <f t="shared" ref="GI11" si="97">GH11/$FZ$4</f>
        <v>0</v>
      </c>
      <c r="GJ11" s="2">
        <v>216</v>
      </c>
      <c r="GK11" s="38">
        <f t="shared" si="49"/>
        <v>0.7</v>
      </c>
      <c r="GL11" s="41">
        <f t="shared" si="50"/>
        <v>0.3</v>
      </c>
      <c r="GM11" s="38">
        <f t="shared" si="51"/>
        <v>0.3</v>
      </c>
      <c r="GN11" s="17">
        <v>100</v>
      </c>
      <c r="GO11" s="2">
        <v>100</v>
      </c>
      <c r="GP11" s="2">
        <v>70</v>
      </c>
      <c r="GQ11" s="48">
        <f>SUM(GE11,GG11,GI11,GK11,GM11)</f>
        <v>1</v>
      </c>
      <c r="GS11" s="16"/>
      <c r="GT11" s="16">
        <v>9</v>
      </c>
      <c r="GU11" s="2">
        <v>694.92</v>
      </c>
      <c r="GV11" s="2">
        <v>694.92</v>
      </c>
      <c r="GW11" s="2">
        <v>0</v>
      </c>
      <c r="GX11" s="2">
        <v>49.08</v>
      </c>
      <c r="GY11" s="38">
        <f t="shared" si="52"/>
        <v>6.5967741935483867E-2</v>
      </c>
      <c r="GZ11" s="2">
        <v>0</v>
      </c>
      <c r="HA11" s="38">
        <f t="shared" si="52"/>
        <v>0</v>
      </c>
      <c r="HB11" s="2">
        <v>0</v>
      </c>
      <c r="HC11" s="38">
        <f t="shared" ref="HC11" si="98">HB11/$GT$4</f>
        <v>0</v>
      </c>
      <c r="HD11" s="2">
        <v>300.35000000000002</v>
      </c>
      <c r="HE11" s="38">
        <f t="shared" si="54"/>
        <v>0.53033602150537629</v>
      </c>
      <c r="HF11" s="41">
        <f t="shared" si="55"/>
        <v>0.46966397849462366</v>
      </c>
      <c r="HG11" s="38">
        <f t="shared" si="56"/>
        <v>0.40369623655913983</v>
      </c>
      <c r="HH11" s="17">
        <v>100</v>
      </c>
      <c r="HI11" s="2">
        <v>100</v>
      </c>
      <c r="HJ11" s="2">
        <v>45</v>
      </c>
      <c r="HK11" s="48">
        <f>SUM(GY11,HA11,HC11,HE11,HG11)</f>
        <v>1</v>
      </c>
      <c r="HM11" s="16"/>
      <c r="HN11" s="16">
        <v>9</v>
      </c>
      <c r="HO11" s="12">
        <v>388.67</v>
      </c>
      <c r="HP11" s="12">
        <v>388.67</v>
      </c>
      <c r="HQ11" s="12">
        <v>0</v>
      </c>
      <c r="HR11" s="12">
        <v>331.33</v>
      </c>
      <c r="HS11" s="38">
        <f t="shared" si="57"/>
        <v>0.46018055555555554</v>
      </c>
      <c r="HT11" s="2">
        <v>0</v>
      </c>
      <c r="HU11" s="38">
        <f t="shared" si="57"/>
        <v>0</v>
      </c>
      <c r="HV11" s="2">
        <v>0</v>
      </c>
      <c r="HW11" s="38">
        <f t="shared" ref="HW11" si="99">HV11/$HN$4</f>
        <v>0</v>
      </c>
      <c r="HX11" s="7">
        <v>0</v>
      </c>
      <c r="HY11" s="12">
        <v>232.8</v>
      </c>
      <c r="HZ11" s="38">
        <f t="shared" si="2"/>
        <v>0.21648611111111113</v>
      </c>
      <c r="IA11" s="41">
        <f t="shared" si="59"/>
        <v>0.78351388888888884</v>
      </c>
      <c r="IB11" s="38">
        <f t="shared" si="3"/>
        <v>0.32333333333333336</v>
      </c>
      <c r="IC11" s="17">
        <v>100</v>
      </c>
      <c r="ID11" s="2">
        <v>100</v>
      </c>
      <c r="IE11" s="2">
        <v>100</v>
      </c>
      <c r="IF11" s="48">
        <f>SUM(HS11,HU11,HW11,HZ11,IB11)</f>
        <v>1</v>
      </c>
    </row>
    <row r="12" spans="1:240" ht="15">
      <c r="A12" s="16"/>
      <c r="B12" s="18" t="s">
        <v>39</v>
      </c>
      <c r="C12" s="60">
        <f>SUM(C6:C11)</f>
        <v>2707.1</v>
      </c>
      <c r="D12" s="60">
        <f t="shared" ref="D12:H12" si="100">SUM(D6:D11)</f>
        <v>2647</v>
      </c>
      <c r="E12" s="61">
        <f>SUM(E6:E11)</f>
        <v>60.1</v>
      </c>
      <c r="F12" s="61">
        <f t="shared" si="100"/>
        <v>164.6</v>
      </c>
      <c r="G12" s="67">
        <f>(G6*Q6+G7*Q7+G8*Q8+G9*Q9+G10*Q10+G11*Q11)/Q12</f>
        <v>4.9116550494407524E-2</v>
      </c>
      <c r="H12" s="60">
        <f t="shared" si="100"/>
        <v>1488</v>
      </c>
      <c r="I12" s="67">
        <f>(I6*Q6+I7*Q7+I8*Q8+I9*Q9+I10*Q10+I11*Q11)/Q12</f>
        <v>0.25460636515912899</v>
      </c>
      <c r="J12" s="61">
        <f>SUM(J6:J11)</f>
        <v>104.3</v>
      </c>
      <c r="K12" s="67">
        <f>(K6*Q6+K7*Q7+K8*Q8+K9*Q9+K10*Q10+K11*Q11)/Q12</f>
        <v>2.3518128275787541E-2</v>
      </c>
      <c r="L12" s="65">
        <f>SUM(L6:L11)</f>
        <v>131.31</v>
      </c>
      <c r="M12" s="68">
        <f>(M6*Q6+M7*Q7+M8*Q8+M9*Q9+M10*Q10+M11*Q11)/Q12</f>
        <v>0.6411858373408259</v>
      </c>
      <c r="N12" s="68">
        <f>(N6*Q6+N7*Q7+N8*Q8+N9*Q9+N10*Q10+N11*Q11)/Q12</f>
        <v>8.6309509222875336E-2</v>
      </c>
      <c r="O12" s="68">
        <f>(O6*Q6+O7*Q7+O8*Q8+O9*Q9+O10*Q10+O11*Q11)/Q12</f>
        <v>3.1573118729849969E-2</v>
      </c>
      <c r="P12" s="64">
        <f t="shared" ref="P12:R12" si="101">SUM(P6:P11)</f>
        <v>640</v>
      </c>
      <c r="Q12" s="64">
        <f t="shared" si="101"/>
        <v>597</v>
      </c>
      <c r="R12" s="64">
        <f t="shared" si="101"/>
        <v>426</v>
      </c>
      <c r="S12" s="48">
        <f t="shared" ref="S12:S22" si="102">SUM(G12,I12,K12,M12,O12)</f>
        <v>1</v>
      </c>
      <c r="T12" s="22"/>
      <c r="U12" s="16"/>
      <c r="V12" s="18" t="s">
        <v>39</v>
      </c>
      <c r="W12" s="60">
        <f>SUM(W6:W11)</f>
        <v>2415.1000000000004</v>
      </c>
      <c r="X12" s="60">
        <f t="shared" ref="X12" si="103">SUM(X6:X11)</f>
        <v>2355</v>
      </c>
      <c r="Y12" s="61">
        <f>SUM(Y6:Y11)</f>
        <v>60.1</v>
      </c>
      <c r="Z12" s="61">
        <f>SUM(Z6:Z11)</f>
        <v>402.90000000000003</v>
      </c>
      <c r="AA12" s="67">
        <f>(AA6*$AK$6+AA7*$AK$7+AA8*$AK$8+AA9*$AK$9+AA10*$AK$10+AA11*$AK$11)/$AK$12</f>
        <v>0.12456818140883631</v>
      </c>
      <c r="AB12" s="60">
        <f t="shared" ref="AB12" si="104">SUM(AB6:AB11)</f>
        <v>1488</v>
      </c>
      <c r="AC12" s="67">
        <f>(AC6*$AK$6+AC7*$AK$7+AC8*$AK$8+AC9*$AK$9+AC10*$AK$10+AC11*$AK$11)/$AK$12</f>
        <v>0.25460636515912899</v>
      </c>
      <c r="AD12" s="61">
        <f>SUM(AD6:AD11)</f>
        <v>158</v>
      </c>
      <c r="AE12" s="67">
        <f>(AE6*$AK$6+AE7*$AK$7+AE8*$AK$8+AE9*$AK$9+AE10*$AK$10+AE11*$AK$11)/$AK$12</f>
        <v>3.5915689558905638E-2</v>
      </c>
      <c r="AF12" s="61">
        <f>SUM(AF6:AF11)</f>
        <v>0</v>
      </c>
      <c r="AG12" s="67">
        <f>(AG6*$AK$6+AG7*$AK$7+AG8*$AK$8+AG9*$AK$9+AG10*$AK$10+AG11*$AK$11)/$AK$12</f>
        <v>0.5849097638731291</v>
      </c>
      <c r="AH12" s="67">
        <f>(AH6*$AK$6+AH7*$AK$7+AH8*$AK$8+AH9*$AK$9+AH10*$AK$10+AH11*$AK$11)/$AK$12</f>
        <v>0.13527290476058182</v>
      </c>
      <c r="AI12" s="67">
        <f>(AI6*$AK$6+AI7*$AK$7+AI8*$AK$8+AI9*$AK$9+AI10*$AK$10+AI11*$AK$11)/$AK$12</f>
        <v>0</v>
      </c>
      <c r="AJ12" s="64">
        <f t="shared" ref="AJ12:AL12" si="105">SUM(AJ6:AJ11)</f>
        <v>640</v>
      </c>
      <c r="AK12" s="64">
        <f t="shared" si="105"/>
        <v>597</v>
      </c>
      <c r="AL12" s="64">
        <f t="shared" si="105"/>
        <v>457</v>
      </c>
      <c r="AM12" s="48">
        <f t="shared" ref="AM12:AM72" si="106">SUM(AA12,AC12,AE12,AG12,AI12)</f>
        <v>1</v>
      </c>
      <c r="AN12" s="22"/>
      <c r="AO12" s="16"/>
      <c r="AP12" s="18" t="s">
        <v>39</v>
      </c>
      <c r="AQ12" s="60">
        <f>SUM(AQ6:AQ11)</f>
        <v>2497.48</v>
      </c>
      <c r="AR12" s="60">
        <f t="shared" ref="AR12" si="107">SUM(AR6:AR11)</f>
        <v>2495.08</v>
      </c>
      <c r="AS12" s="61">
        <f>SUM(AS6:AS11)</f>
        <v>2.4</v>
      </c>
      <c r="AT12" s="61">
        <f>SUM(AT6:AT11)</f>
        <v>136.85</v>
      </c>
      <c r="AU12" s="55">
        <f>(AU6*$BE6+AU7*$BE7+AU8*$BE8+AU9*$BE9+AU10*$BE10+AU11*$BE11)/$BE12</f>
        <v>3.1775777033314724E-2</v>
      </c>
      <c r="AV12" s="53">
        <f>SUM(AV6:AV11)</f>
        <v>1440</v>
      </c>
      <c r="AW12" s="55">
        <f>(AW6*$BE6+AW7*$BE7+AW8*$BE8+AW9*$BE9+AW10*$BE10+AW11*$BE11)/$BE12</f>
        <v>0.25460636515912899</v>
      </c>
      <c r="AX12" s="54">
        <f>SUM(AX6:AX11)</f>
        <v>245.67000000000002</v>
      </c>
      <c r="AY12" s="55">
        <f>(AY6*$BE6+AY7*$BE7+AY8*$BE8+AY9*$BE9+AY10*$BE10+AY11*$BE11)/$BE12</f>
        <v>6.8778405918481306E-2</v>
      </c>
      <c r="AZ12" s="54">
        <f>SUM(AZ6:AZ11)</f>
        <v>42.48</v>
      </c>
      <c r="BA12" s="55">
        <f>(BA6*$BE6+BA7*$BE7+BA8*$BE8+BA9*$BE9+BA10*$BE10+BA11*$BE11)/$BE12</f>
        <v>0.63495670482039823</v>
      </c>
      <c r="BB12" s="55">
        <f>(BB6*$BE6+BB7*$BE7+BB8*$BE8+BB9*$BE9+BB10*$BE10+BB11*$BE11)/$BE12</f>
        <v>4.236957646655079E-2</v>
      </c>
      <c r="BC12" s="55">
        <f>(BC6*$BE6+BC7*$BE7+BC8*$BE8+BC9*$BE9+BC10*$BE10+BC11*$BE11)/$BE12</f>
        <v>9.8827470686767161E-3</v>
      </c>
      <c r="BD12" s="64">
        <f t="shared" ref="BD12:BF12" si="108">SUM(BD6:BD11)</f>
        <v>640</v>
      </c>
      <c r="BE12" s="64">
        <f t="shared" si="108"/>
        <v>597</v>
      </c>
      <c r="BF12" s="64">
        <f t="shared" si="108"/>
        <v>441</v>
      </c>
      <c r="BG12" s="48">
        <f t="shared" ref="BG12:BG72" si="109">SUM(AU12,AW12,AY12,BA12,BC12)</f>
        <v>1</v>
      </c>
      <c r="BH12" s="22"/>
      <c r="BI12" s="16"/>
      <c r="BJ12" s="18" t="s">
        <v>39</v>
      </c>
      <c r="BK12" s="60">
        <f>SUM(BK6:BK11)</f>
        <v>2770.7</v>
      </c>
      <c r="BL12" s="60">
        <f t="shared" ref="BL12" si="110">SUM(BL6:BL11)</f>
        <v>2770.7</v>
      </c>
      <c r="BM12" s="61">
        <f>SUM(BM6:BM11)</f>
        <v>0</v>
      </c>
      <c r="BN12" s="61">
        <f>SUM(BN6:BN11)</f>
        <v>205.3</v>
      </c>
      <c r="BO12" s="55">
        <f>(BO6*$BY6+BO7*$BY7+BO8*$BY8+BO9*$BY9+BO10*$BY10+BO11*$BY11)/$BY12</f>
        <v>4.8242782010410476E-2</v>
      </c>
      <c r="BP12" s="60">
        <f>SUM(BP6:BP11)</f>
        <v>1488</v>
      </c>
      <c r="BQ12" s="55">
        <f>(BQ6*$BY6+BQ7*$BY7+BQ8*$BY8+BQ9*$BY9+BQ10*$BY10+BQ11*$BY11)/$BY12</f>
        <v>0.25460636515912899</v>
      </c>
      <c r="BR12" s="61">
        <f>SUM(BR6:BR11)</f>
        <v>0</v>
      </c>
      <c r="BS12" s="55">
        <f>(BS6*$BY6+BS7*$BY7+BS8*$BY8+BS9*$BY9+BS10*$BY10+BS11*$BY11)/$BY12</f>
        <v>0</v>
      </c>
      <c r="BT12" s="61">
        <f>SUM(BT6:BT11)</f>
        <v>237.98</v>
      </c>
      <c r="BU12" s="55">
        <f>(BU6*$BY6+BU7*$BY7+BU8*$BY8+BU9*$BY9+BU10*$BY10+BU11*$BY11)/$BY12</f>
        <v>0.63998106572287972</v>
      </c>
      <c r="BV12" s="55">
        <f>(BV6*$BY6+BV7*$BY7+BV8*$BY8+BV9*$BY9+BV10*$BY10+BV11*$BY11)/$BY12</f>
        <v>0.10541256911799141</v>
      </c>
      <c r="BW12" s="55">
        <f>(BW6*$BY6+BW7*$BY7+BW8*$BY8+BW9*$BY9+BW10*$BY10+BW11*$BY11)/$BY12</f>
        <v>5.7169787107580909E-2</v>
      </c>
      <c r="BX12" s="62">
        <f>SUM(BX6:BX11)</f>
        <v>640</v>
      </c>
      <c r="BY12" s="62">
        <v>597</v>
      </c>
      <c r="BZ12" s="64">
        <f>SUM(BZ6:BZ11)</f>
        <v>442</v>
      </c>
      <c r="CA12" s="48">
        <f t="shared" ref="CA12:CA72" si="111">SUM(BO12,BQ12,BS12,BU12,BW12)</f>
        <v>1</v>
      </c>
      <c r="CC12" s="16"/>
      <c r="CD12" s="18" t="s">
        <v>39</v>
      </c>
      <c r="CE12" s="60">
        <f>SUM(CE6:CE11)</f>
        <v>2296.1</v>
      </c>
      <c r="CF12" s="60">
        <f t="shared" ref="CF12" si="112">SUM(CF6:CF11)</f>
        <v>2296.1</v>
      </c>
      <c r="CG12" s="61">
        <f>SUM(CG6:CG11)</f>
        <v>0</v>
      </c>
      <c r="CH12" s="54">
        <f>SUM(CH6:CH11)</f>
        <v>530</v>
      </c>
      <c r="CI12" s="55">
        <f>(CI6*$CS6+CI7*$CS7+CI8*$CS8+CI9*$CS9+CI10*$CS10+CI11*$CS11)/$CS12</f>
        <v>0.12647985296854647</v>
      </c>
      <c r="CJ12" s="56">
        <f>SUM(CJ6:CJ11)</f>
        <v>1440</v>
      </c>
      <c r="CK12" s="55">
        <f>(CK6*$CS6+CK7*$CS7+CK8*$CS8+CK9*$CS9+CK10*$CS10+CK11*$CS11)/$CS12</f>
        <v>0.25460636515912899</v>
      </c>
      <c r="CL12" s="54">
        <f>SUM(CL6:CL11)</f>
        <v>53.900000000000006</v>
      </c>
      <c r="CM12" s="55">
        <f>(CM6*$CS6+CM7*$CS7+CM8*$CS8+CM9*$CS9+CM10*$CS10+CM11*$CS11)/$CS12</f>
        <v>1.1948399404429556E-2</v>
      </c>
      <c r="CN12" s="54">
        <f>SUM(CN6:CN11)</f>
        <v>137.56</v>
      </c>
      <c r="CO12" s="55">
        <f>(CO6*$CS6+CO7*$CS7+CO8*$CS8+CO9*$CS9+CO10*$CS10+CO11*$CS11)/$CS12</f>
        <v>0.57398129536571751</v>
      </c>
      <c r="CP12" s="55">
        <f>(CP6*$CS6+CP7*$CS7+CP8*$CS8+CP9*$CS9+CP10*$CS10+CP11*$CS11)/$CS12</f>
        <v>0.16410326668604758</v>
      </c>
      <c r="CQ12" s="55">
        <f>(CQ6*$CS6+CQ7*$CS7+CQ8*$CS8+CQ9*$CS9+CQ10*$CS10+CQ11*$CS11)/$CS12</f>
        <v>3.2984087102177553E-2</v>
      </c>
      <c r="CR12" s="64">
        <f>SUM(CR6:CR11)</f>
        <v>640</v>
      </c>
      <c r="CS12" s="64">
        <v>597</v>
      </c>
      <c r="CT12" s="64">
        <f>SUM(CT6:CT11)</f>
        <v>447</v>
      </c>
      <c r="CU12" s="48">
        <f t="shared" ref="CU12:CU72" si="113">SUM(CI12,CK12,CM12,CO12,CQ12)</f>
        <v>1</v>
      </c>
      <c r="CW12" s="16"/>
      <c r="CX12" s="18" t="s">
        <v>39</v>
      </c>
      <c r="CY12" s="60">
        <f>SUM(CY6:CY11)</f>
        <v>1404.91</v>
      </c>
      <c r="CZ12" s="60">
        <f t="shared" ref="CZ12" si="114">SUM(CZ6:CZ11)</f>
        <v>1342.5500000000002</v>
      </c>
      <c r="DA12" s="61">
        <f>SUM(DA6:DA11)</f>
        <v>62.36</v>
      </c>
      <c r="DB12" s="60">
        <f>SUM(DB6:DB11)</f>
        <v>1282.08</v>
      </c>
      <c r="DC12" s="55">
        <f>(DC6*$DM6+DC7*$DM7+DC8*$DM8+DC9*$DM9+DC10*$DM10+DC11*$DM11)/$DM12</f>
        <v>0.30878757587219252</v>
      </c>
      <c r="DD12" s="60">
        <f>SUM(DD6:DD11)</f>
        <v>1688.38</v>
      </c>
      <c r="DE12" s="55">
        <f>(DE6*$DM6+DE7*$DM7+DE8*$DM8+DE9*$DM9+DE10*$DM10+DE11*$DM11)/$DM12</f>
        <v>0.31776535004772971</v>
      </c>
      <c r="DF12" s="60">
        <f>SUM(DF6:DF11)</f>
        <v>88.63</v>
      </c>
      <c r="DG12" s="55">
        <f>(DG6*$DM6+DG7*$DM7+DG8*$DM8+DG9*$DM9+DG10*$DM10+DG11*$DM11)/$DM12</f>
        <v>1.9954161488445813E-2</v>
      </c>
      <c r="DH12" s="60">
        <f>SUM(DH6:DH11)</f>
        <v>205.07</v>
      </c>
      <c r="DI12" s="55">
        <f>(DI6*$DM6+DI7*$DM7+DI8*$DM8+DI9*$DM9+DI10*$DM10+DI11*$DM11)/$DM12</f>
        <v>0.31193001296806611</v>
      </c>
      <c r="DJ12" s="55">
        <f>(DJ6*$DM6+DJ7*$DM7+DJ8*$DM8+DJ9*$DM9+DJ10*$DM10+DJ11*$DM11)/$DM12</f>
        <v>0.38516479444445906</v>
      </c>
      <c r="DK12" s="55">
        <f>(DK6*$DM6+DK7*$DM7+DK8*$DM8+DK9*$DM9+DK10*$DM10+DK11*$DM11)/$DM12</f>
        <v>4.1562899623565852E-2</v>
      </c>
      <c r="DL12" s="64">
        <f t="shared" ref="DL12:DN12" si="115">SUM(DL6:DL11)</f>
        <v>640</v>
      </c>
      <c r="DM12" s="64">
        <f t="shared" si="115"/>
        <v>597</v>
      </c>
      <c r="DN12" s="64">
        <f t="shared" si="115"/>
        <v>411</v>
      </c>
      <c r="DO12" s="48">
        <f t="shared" ref="DO12:DO72" si="116">SUM(DC12,DE12,DG12,DI12,DK12)</f>
        <v>1</v>
      </c>
      <c r="DQ12" s="16"/>
      <c r="DR12" s="18" t="s">
        <v>39</v>
      </c>
      <c r="DS12" s="60">
        <f>SUM(DS6:DS11)</f>
        <v>1674.71</v>
      </c>
      <c r="DT12" s="60">
        <f t="shared" ref="DT12" si="117">SUM(DT6:DT11)</f>
        <v>1655.7399999999998</v>
      </c>
      <c r="DU12" s="61">
        <f>SUM(DU6:DU11)</f>
        <v>18.97</v>
      </c>
      <c r="DV12" s="61">
        <f>SUM(DV6:DV11)</f>
        <v>139.08000000000001</v>
      </c>
      <c r="DW12" s="55">
        <f>(DW6*$EG6+DW7*$EG7+DW8*$EG8+DW9*$EG9+DW10*$EG10+DW11*$EG11)/$EG12</f>
        <v>1.8149101240971882E-2</v>
      </c>
      <c r="DX12" s="53">
        <f>SUM(DX6:DX11)</f>
        <v>2314.83</v>
      </c>
      <c r="DY12" s="55">
        <f>(DY6*$EG6+DY7*$EG7+DY8*$EG8+DY9*$EG9+DY10*$EG10+DY11*$EG11)/$EG12</f>
        <v>0.50776057707894307</v>
      </c>
      <c r="DZ12" s="54">
        <f>SUM(DZ6:DZ11)</f>
        <v>335.38</v>
      </c>
      <c r="EA12" s="55">
        <f>(EA6*$EG6+EA7*$EG7+EA8*$EG8+EA9*$EG9+EA10*$EG10+EA11*$EG11)/$EG12</f>
        <v>7.5507465643630339E-2</v>
      </c>
      <c r="EB12" s="54">
        <f>SUM(EB6:EB11)</f>
        <v>657.11</v>
      </c>
      <c r="EC12" s="74">
        <f>(EC6*$EG6+EC7*$EG7+EC8*$EG8+EC9*$EG9+EC10*$EG10+EC11*$EG11)/$EG12</f>
        <v>0.28559524774409678</v>
      </c>
      <c r="ED12" s="74">
        <f>(ED6*$EG6+ED7*$EG7+ED8*$EG8+ED9*$EG9+ED10*$EG10+ED11*$EG11)/$EG12</f>
        <v>0.16443536569482872</v>
      </c>
      <c r="EE12" s="74">
        <f>(EE6*$EG6+EE7*$EG7+EE8*$EG8+EE9*$EG9+EE10*$EG10+EE11*$EG11)/$EG12</f>
        <v>0.11298760829235785</v>
      </c>
      <c r="EF12" s="62">
        <f>SUM(EF6:EF11)</f>
        <v>640</v>
      </c>
      <c r="EG12" s="64">
        <v>597</v>
      </c>
      <c r="EH12" s="64">
        <f t="shared" ref="EH12" si="118">SUM(EH6:EH11)</f>
        <v>251</v>
      </c>
      <c r="EI12" s="48">
        <f t="shared" ref="EI12:EI72" si="119">SUM(DW12,DY12,EA12,EC12,EE12)</f>
        <v>0.99999999999999989</v>
      </c>
      <c r="EK12" s="16"/>
      <c r="EL12" s="18" t="s">
        <v>39</v>
      </c>
      <c r="EM12" s="60">
        <f>SUM(EM6:EM11)</f>
        <v>1615.0800000000002</v>
      </c>
      <c r="EN12" s="60">
        <f t="shared" ref="EN12" si="120">SUM(EN6:EN11)</f>
        <v>1570.3000000000002</v>
      </c>
      <c r="EO12" s="60">
        <f>SUM(EO6:EO11)</f>
        <v>44.78</v>
      </c>
      <c r="EP12" s="60">
        <f>SUM(EP6:EP11)</f>
        <v>177.24</v>
      </c>
      <c r="EQ12" s="55">
        <f>(EQ6*$FA6+EQ7*$FA7+EQ8*$FA8+EQ9*$FA9+EQ10*$FA10+EQ11*$FA11)/$FA12</f>
        <v>2.4003798755683179E-2</v>
      </c>
      <c r="ER12" s="53">
        <f>SUM(ER6:ER11)</f>
        <v>2016</v>
      </c>
      <c r="ES12" s="55">
        <f>(ES6*$FA6+ES7*$FA7+ES8*$FA8+ES9*$FA9+ES10*$FA10+ES11*$FA11)/$FA12</f>
        <v>0.48911222780569513</v>
      </c>
      <c r="ET12" s="54">
        <f>SUM(ET6:ET11)</f>
        <v>223.68</v>
      </c>
      <c r="EU12" s="55">
        <f>(EU6*$FA6+EU7*$FA7+EU8*$FA8+EU9*$FA9+EU10*$FA10+EU11*$FA11)/$FA12</f>
        <v>5.5754965302703997E-2</v>
      </c>
      <c r="EV12" s="54">
        <f>SUM(EV6:EV11)</f>
        <v>184.37</v>
      </c>
      <c r="EW12" s="55">
        <f>(EW6*$FA6+EW7*$FA7+EW8*$FA8+EW9*$FA9+EW10*$FA10+EW11*$FA11)/$FA12</f>
        <v>0.38637797120523254</v>
      </c>
      <c r="EX12" s="55">
        <f>(EX6*$FA6+EX7*$FA7+EX8*$FA8+EX9*$FA9+EX10*$FA10+EX11*$FA11)/$FA12</f>
        <v>8.5144137550717119E-2</v>
      </c>
      <c r="EY12" s="55">
        <f>(EY6*$FA6+EY7*$FA7+EY8*$FA8+EY9*$FA9+EY10*$FA10+EY11*$FA11)/$FA12</f>
        <v>4.4751036930685169E-2</v>
      </c>
      <c r="EZ12" s="64">
        <f t="shared" ref="EZ12:FB12" si="121">SUM(EZ6:EZ11)</f>
        <v>640</v>
      </c>
      <c r="FA12" s="64">
        <f t="shared" si="121"/>
        <v>597</v>
      </c>
      <c r="FB12" s="64">
        <f t="shared" si="121"/>
        <v>514</v>
      </c>
      <c r="FC12" s="48">
        <f t="shared" ref="FC12:FC72" si="122">SUM(EQ12,ES12,EU12,EW12,EY12)</f>
        <v>1</v>
      </c>
      <c r="FE12" s="16"/>
      <c r="FF12" s="18" t="s">
        <v>39</v>
      </c>
      <c r="FG12" s="60">
        <f>SUM(FG6:FG11)</f>
        <v>1887.62</v>
      </c>
      <c r="FH12" s="60">
        <f t="shared" ref="FH12" si="123">SUM(FH6:FH11)</f>
        <v>1577.6399999999999</v>
      </c>
      <c r="FI12" s="61">
        <f>SUM(FI6:FI11)</f>
        <v>309.98</v>
      </c>
      <c r="FJ12" s="61">
        <f>SUM(FJ6:FJ11)</f>
        <v>192.64</v>
      </c>
      <c r="FK12" s="55">
        <f>(FK6*$FU6+FK7*$FU7+FK8*$FU8+FK9*$FU9+FK10*$FU10+FK11*$FU11)/$FU12</f>
        <v>4.1537008519299E-2</v>
      </c>
      <c r="FL12" s="61">
        <f>SUM(FL6:FL11)</f>
        <v>2232</v>
      </c>
      <c r="FM12" s="55">
        <f>(FM6*$FU6+FM7*$FU7+FM8*$FU8+FM9*$FU9+FM10*$FU10+FM11*$FU11)/$FU12</f>
        <v>0.48911222780569513</v>
      </c>
      <c r="FN12" s="61">
        <f>SUM(FN6:FN11)</f>
        <v>151.74</v>
      </c>
      <c r="FO12" s="55">
        <f>(FO6*$FU6+FO7*$FU7+FO8*$FU8+FO9*$FU9+FO10*$FU10+FO11*$FU11)/$FU12</f>
        <v>3.2560990436051221E-2</v>
      </c>
      <c r="FP12" s="61">
        <f>SUM(FP6:FP11)</f>
        <v>213.8</v>
      </c>
      <c r="FQ12" s="55">
        <f>(FQ6*$FU6+FQ7*$FU7+FQ8*$FU8+FQ9*$FU9+FQ10*$FU10+FQ11*$FU11)/$FU12</f>
        <v>0.39084812503377103</v>
      </c>
      <c r="FR12" s="55">
        <f>(FR6*$FU6+FR7*$FU7+FR8*$FU8+FR9*$FU9+FR10*$FU10+FR11*$FU11)/$FU12</f>
        <v>0.11940760209098049</v>
      </c>
      <c r="FS12" s="55">
        <f>(FS6*$FU6+FS7*$FU7+FS8*$FU8+FS9*$FU9+FS10*$FU10+FS11*$FU11)/$FU12</f>
        <v>4.5941648205183629E-2</v>
      </c>
      <c r="FT12" s="64">
        <f>SUM(FT6:FT11)</f>
        <v>640</v>
      </c>
      <c r="FU12" s="64">
        <v>597</v>
      </c>
      <c r="FV12" s="64">
        <v>597</v>
      </c>
      <c r="FW12" s="48">
        <f t="shared" ref="FW12:FW72" si="124">SUM(FK12,FM12,FO12,FQ12,FS12)</f>
        <v>1</v>
      </c>
      <c r="FY12" s="16"/>
      <c r="FZ12" s="18" t="s">
        <v>39</v>
      </c>
      <c r="GA12" s="60">
        <f>SUM(GA6:GA11)</f>
        <v>2139.6800000000003</v>
      </c>
      <c r="GB12" s="60">
        <f t="shared" ref="GB12" si="125">SUM(GB6:GB11)</f>
        <v>2139.6800000000003</v>
      </c>
      <c r="GC12" s="61">
        <f>SUM(GC6:GC11)</f>
        <v>0</v>
      </c>
      <c r="GD12" s="61">
        <f>SUM(GD6:GD11)</f>
        <v>20.32</v>
      </c>
      <c r="GE12" s="55">
        <f>(GE6*$GO6+GE7*$GO7+GE8*$GO8+GE9*$GO9+GE10*$GO10+GE11*$GO11)/$GO12</f>
        <v>3.9032895961287925E-3</v>
      </c>
      <c r="GF12" s="54">
        <f>SUM(GF6:GF11)</f>
        <v>2160</v>
      </c>
      <c r="GG12" s="55">
        <f>(GG6*$GO6+GG7*$GO7+GG8*$GO8+GG9*$GO9+GG10*$GO10+GG11*$GO11)/$GO12</f>
        <v>0.48911222780569513</v>
      </c>
      <c r="GH12" s="54">
        <f>SUM(GH6:GH11)</f>
        <v>0</v>
      </c>
      <c r="GI12" s="55">
        <f>(GI6*$GO6+GI7*$GO7+GI8*$GO8+GI9*$GO9+GI10*$GO10+GI11*$GO11)/$GO12</f>
        <v>0</v>
      </c>
      <c r="GJ12" s="54">
        <f>SUM(GJ6:GJ11)</f>
        <v>216</v>
      </c>
      <c r="GK12" s="55">
        <f>(GK6*$GO6+GK7*$GO7+GK8*$GO8+GK9*$GO9+GK10*$GO10+GK11*$GO11)/$GO12</f>
        <v>0.45673322631676899</v>
      </c>
      <c r="GL12" s="55">
        <f>(GL6*$GO6+GL7*$GO7+GL8*$GO8+GL9*$GO9+GL10*$GO10+GL11*$GO11)/$GO12</f>
        <v>5.415454587753582E-2</v>
      </c>
      <c r="GM12" s="55">
        <f>(GM6*$GO6+GM7*$GO7+GM8*$GO8+GM9*$GO9+GM10*$GO10+GM11*$GO11)/$GO12</f>
        <v>5.0251256281407038E-2</v>
      </c>
      <c r="GN12" s="62">
        <f>SUM(GN6:GN11)</f>
        <v>640</v>
      </c>
      <c r="GO12" s="62">
        <f t="shared" ref="GO12:GP12" si="126">SUM(GO6:GO11)</f>
        <v>597</v>
      </c>
      <c r="GP12" s="62">
        <f t="shared" si="126"/>
        <v>280</v>
      </c>
      <c r="GQ12" s="48">
        <f t="shared" ref="GQ12:GQ72" si="127">SUM(GE12,GG12,GI12,GK12,GM12)</f>
        <v>1</v>
      </c>
      <c r="GS12" s="16"/>
      <c r="GT12" s="18" t="s">
        <v>39</v>
      </c>
      <c r="GU12" s="60">
        <f>SUM(GU6:GU11)</f>
        <v>2104.6799999999998</v>
      </c>
      <c r="GV12" s="60">
        <f t="shared" ref="GV12" si="128">SUM(GV6:GV11)</f>
        <v>2104.6799999999998</v>
      </c>
      <c r="GW12" s="61">
        <f>SUM(GW6:GW11)</f>
        <v>0</v>
      </c>
      <c r="GX12" s="61">
        <f>SUM(GX6:GX11)</f>
        <v>49.08</v>
      </c>
      <c r="GY12" s="55">
        <f>(GY6*$HI6+GY7*$HI7+GY8*$HI8+GY9*$HI9+GY10*$HI10+GY11*$HI11)/$HI12</f>
        <v>1.1049873021019074E-2</v>
      </c>
      <c r="GZ12" s="60">
        <f>SUM(GZ6:GZ11)</f>
        <v>2232</v>
      </c>
      <c r="HA12" s="55">
        <f>(HA6*$HI6+HA7*$HI7+HA8*$HI8+HA9*$HI9+HA10*$HI10+HA11*$HI11)/$HI12</f>
        <v>0.48911222780569513</v>
      </c>
      <c r="HB12" s="61">
        <f>SUM(HB6:HB11)</f>
        <v>78.240000000000009</v>
      </c>
      <c r="HC12" s="55">
        <f>(HC6*$HI6+HC7*$HI7+HC8*$HI8+HC9*$HI9+HC10*$HI10+HC11*$HI11)/$HI12</f>
        <v>1.3666675672268152E-2</v>
      </c>
      <c r="HD12" s="61">
        <f>SUM(HD6:HD11)</f>
        <v>300.35000000000002</v>
      </c>
      <c r="HE12" s="55">
        <f>(HE6*$HI6+HE7*$HI7+HE8*$HI8+HE9*$HI9+HE10*$HI10+HE11*$HI11)/$HI12</f>
        <v>0.41855041335710808</v>
      </c>
      <c r="HF12" s="55">
        <f>(HF6*$HI6+HF7*$HI7+HF8*$HI8+HF9*$HI9+HF10*$HI10+HF11*$HI11)/$HI12</f>
        <v>7.867068316492859E-2</v>
      </c>
      <c r="HG12" s="55">
        <f>(HG6*$HI6+HG7*$HI7+HG8*$HI8+HG9*$HI9+HG10*$HI10+HG11*$HI11)/$HI12</f>
        <v>6.7620810143909527E-2</v>
      </c>
      <c r="HH12" s="64">
        <f>SUM(HH6:HH11)</f>
        <v>640</v>
      </c>
      <c r="HI12" s="64">
        <f t="shared" ref="HI12:HJ12" si="129">SUM(HI6:HI11)</f>
        <v>597</v>
      </c>
      <c r="HJ12" s="64">
        <f t="shared" si="129"/>
        <v>255</v>
      </c>
      <c r="HK12" s="48">
        <f>SUM(GY12,HA12,HC12,HE12,HG12)</f>
        <v>1</v>
      </c>
      <c r="HM12" s="16"/>
      <c r="HN12" s="18" t="s">
        <v>39</v>
      </c>
      <c r="HO12" s="60">
        <f>SUM(HO6:HO11)</f>
        <v>1716.3033333300002</v>
      </c>
      <c r="HP12" s="60">
        <f t="shared" ref="HP12" si="130">SUM(HP6:HP11)</f>
        <v>1716.3000000000002</v>
      </c>
      <c r="HQ12" s="61">
        <f>SUM(HQ6:HQ11)</f>
        <v>0</v>
      </c>
      <c r="HR12" s="61">
        <f>SUM(HR6:HR11)</f>
        <v>477.19</v>
      </c>
      <c r="HS12" s="55">
        <f>(HS6*$ID6+HS7*$ID7+HS8*$ID8+HS9*$ID9+HS10*$ID10+HS11*$ID11)/$ID12</f>
        <v>0.10949888330541598</v>
      </c>
      <c r="HT12" s="61">
        <f>SUM(HT6:HT11)</f>
        <v>2083.33</v>
      </c>
      <c r="HU12" s="55">
        <f>(HU6*$ID6+HU7*$ID7+HU8*$ID8+HU9*$ID9+HU10*$ID10+HU11*$ID11)/$ID12</f>
        <v>0.47127535827284572</v>
      </c>
      <c r="HV12" s="61">
        <f>SUM(HV6:HV11)</f>
        <v>43.18</v>
      </c>
      <c r="HW12" s="55">
        <f>(HW6*$ID6+HW7*$ID7+HW8*$ID8+HW9*$ID9+HW10*$ID10+HW11*$ID11)/$ID12</f>
        <v>9.7069607295737961E-3</v>
      </c>
      <c r="HX12" s="61">
        <f>SUM(HX6:HX11)</f>
        <v>0</v>
      </c>
      <c r="HY12" s="61">
        <f>SUM(HY6:HY11)</f>
        <v>244.89000000000001</v>
      </c>
      <c r="HZ12" s="55">
        <f>(HZ6*$ID6+HZ7*$ID7+HZ8*$ID8+HZ9*$ID9+HZ10*$ID10+HZ11*$ID11)/$ID12</f>
        <v>0.35254721136469386</v>
      </c>
      <c r="IA12" s="55">
        <f>(IA6*$ID6+IA7*$ID7+IA8*$ID8+IA9*$ID9+IA10*$ID10+IA11*$ID11)/$ID12</f>
        <v>0.31212349713801513</v>
      </c>
      <c r="IB12" s="55">
        <f>(IB6*$ID6+IB7*$ID7+IB8*$ID8+IB9*$ID9+IB10*$ID10+IB11*$ID11)/$ID12</f>
        <v>5.6972361809045233E-2</v>
      </c>
      <c r="IC12" s="62">
        <f t="shared" ref="IC12:IE12" si="131">SUM(IC6:IC11)</f>
        <v>640</v>
      </c>
      <c r="ID12" s="62">
        <f t="shared" si="131"/>
        <v>597</v>
      </c>
      <c r="IE12" s="62">
        <f t="shared" si="131"/>
        <v>310</v>
      </c>
      <c r="IF12" s="48">
        <f t="shared" ref="IF12:IF22" si="132">SUM(HS12,HU12,HW12,HZ12,IB12)</f>
        <v>1.0000007754815745</v>
      </c>
    </row>
    <row r="13" spans="1:240" ht="15">
      <c r="A13" s="82" t="s">
        <v>40</v>
      </c>
      <c r="B13" s="16">
        <v>3</v>
      </c>
      <c r="C13" s="12">
        <v>739.33</v>
      </c>
      <c r="D13" s="12">
        <v>739.33</v>
      </c>
      <c r="E13" s="12">
        <v>0</v>
      </c>
      <c r="F13" s="2">
        <v>4.67</v>
      </c>
      <c r="G13" s="38">
        <f>F13/$B$4</f>
        <v>6.2768817204301077E-3</v>
      </c>
      <c r="H13" s="12">
        <v>0</v>
      </c>
      <c r="I13" s="38">
        <f>H13/$B$4</f>
        <v>0</v>
      </c>
      <c r="J13" s="12">
        <v>0</v>
      </c>
      <c r="K13" s="38">
        <f>J13/$B$4</f>
        <v>0</v>
      </c>
      <c r="L13" s="2">
        <v>271.25</v>
      </c>
      <c r="M13" s="38">
        <f>(C13-L13)/$B$4</f>
        <v>0.62913978494623657</v>
      </c>
      <c r="N13" s="41">
        <f>IF((AND(D13=0,F13=0)),0,(F13+L13)/(D13+F13))</f>
        <v>0.37086021505376349</v>
      </c>
      <c r="O13" s="38">
        <f>L13/$B$4</f>
        <v>0.36458333333333331</v>
      </c>
      <c r="P13" s="17">
        <v>216</v>
      </c>
      <c r="Q13" s="2">
        <v>178</v>
      </c>
      <c r="R13" s="2">
        <v>130</v>
      </c>
      <c r="S13" s="48">
        <f t="shared" si="102"/>
        <v>1</v>
      </c>
      <c r="U13" s="82" t="s">
        <v>40</v>
      </c>
      <c r="V13" s="16">
        <v>3</v>
      </c>
      <c r="W13" s="12">
        <v>744</v>
      </c>
      <c r="X13" s="12">
        <v>744</v>
      </c>
      <c r="Y13" s="12">
        <v>0</v>
      </c>
      <c r="Z13" s="12">
        <v>0</v>
      </c>
      <c r="AA13" s="38">
        <f>Z13/$V$4</f>
        <v>0</v>
      </c>
      <c r="AB13" s="12">
        <v>0</v>
      </c>
      <c r="AC13" s="38">
        <f>AB13/$V$4</f>
        <v>0</v>
      </c>
      <c r="AD13" s="12">
        <v>0</v>
      </c>
      <c r="AE13" s="38">
        <f>AD13/$V$4</f>
        <v>0</v>
      </c>
      <c r="AF13" s="12">
        <v>296.22000000000003</v>
      </c>
      <c r="AG13" s="38">
        <f>(W13-AF13)/$V$4</f>
        <v>0.60185483870967738</v>
      </c>
      <c r="AH13" s="41">
        <f>IF((AND(X13=0,Z13=0)),0,(Z13+AF13)/(X13+Z13))</f>
        <v>0.39814516129032262</v>
      </c>
      <c r="AI13" s="38">
        <f>AF13/$V$4</f>
        <v>0.39814516129032262</v>
      </c>
      <c r="AJ13" s="17">
        <v>216</v>
      </c>
      <c r="AK13" s="2">
        <v>178</v>
      </c>
      <c r="AL13" s="2">
        <v>130</v>
      </c>
      <c r="AM13" s="48">
        <f t="shared" si="106"/>
        <v>1</v>
      </c>
      <c r="AN13" s="22"/>
      <c r="AO13" s="82" t="s">
        <v>40</v>
      </c>
      <c r="AP13" s="16">
        <v>3</v>
      </c>
      <c r="AQ13" s="2">
        <v>704.52</v>
      </c>
      <c r="AR13" s="2">
        <v>704.52</v>
      </c>
      <c r="AS13" s="12">
        <v>0</v>
      </c>
      <c r="AT13" s="2">
        <v>15.48</v>
      </c>
      <c r="AU13" s="38">
        <f>AT13/$AP$4</f>
        <v>2.1500000000000002E-2</v>
      </c>
      <c r="AV13" s="12">
        <v>0</v>
      </c>
      <c r="AW13" s="38">
        <f>AV13/$AP$4</f>
        <v>0</v>
      </c>
      <c r="AX13" s="12">
        <v>0</v>
      </c>
      <c r="AY13" s="38">
        <f>AX13/$AP$4</f>
        <v>0</v>
      </c>
      <c r="AZ13" s="2">
        <v>314.11</v>
      </c>
      <c r="BA13" s="38">
        <f>(AQ13-AZ13)/$AP$4</f>
        <v>0.54223611111111103</v>
      </c>
      <c r="BB13" s="41">
        <f>IF((AND(AR13=0,AT13=0)),0,(AT13+AZ13)/(AR13+AT13))</f>
        <v>0.45776388888888891</v>
      </c>
      <c r="BC13" s="38">
        <f>AZ13/$AP$4</f>
        <v>0.4362638888888889</v>
      </c>
      <c r="BD13" s="17">
        <v>216</v>
      </c>
      <c r="BE13" s="2">
        <v>178</v>
      </c>
      <c r="BF13" s="2">
        <v>100</v>
      </c>
      <c r="BG13" s="48">
        <f t="shared" si="109"/>
        <v>0.99999999999999989</v>
      </c>
      <c r="BI13" s="82" t="s">
        <v>40</v>
      </c>
      <c r="BJ13" s="16">
        <v>3</v>
      </c>
      <c r="BK13" s="2">
        <v>640.45000000000005</v>
      </c>
      <c r="BL13" s="2">
        <v>640.45000000000005</v>
      </c>
      <c r="BM13" s="2">
        <v>0</v>
      </c>
      <c r="BN13" s="2">
        <v>103.55</v>
      </c>
      <c r="BO13" s="38">
        <f>BN13/$BJ$4</f>
        <v>0.13918010752688173</v>
      </c>
      <c r="BP13" s="2">
        <v>0</v>
      </c>
      <c r="BQ13" s="38">
        <f>BP13/$BJ$4</f>
        <v>0</v>
      </c>
      <c r="BR13" s="2">
        <v>0</v>
      </c>
      <c r="BS13" s="38">
        <f>BR13/$BJ$4</f>
        <v>0</v>
      </c>
      <c r="BT13" s="2">
        <v>264.55</v>
      </c>
      <c r="BU13" s="38">
        <f>(BK13-BT13)/$BJ$4</f>
        <v>0.50524193548387097</v>
      </c>
      <c r="BV13" s="41">
        <f>IF((AND(BL13=0,BN13=0)),0,(BN13+BT13)/(BL13+BN13))</f>
        <v>0.49475806451612908</v>
      </c>
      <c r="BW13" s="38">
        <f>BT13/$BJ$4</f>
        <v>0.35557795698924732</v>
      </c>
      <c r="BX13" s="17">
        <v>216</v>
      </c>
      <c r="BY13" s="2">
        <v>178</v>
      </c>
      <c r="BZ13" s="2">
        <v>145</v>
      </c>
      <c r="CA13" s="48">
        <f t="shared" si="111"/>
        <v>1</v>
      </c>
      <c r="CC13" s="82" t="s">
        <v>40</v>
      </c>
      <c r="CD13" s="16">
        <v>3</v>
      </c>
      <c r="CE13" s="2">
        <v>628.18000000000006</v>
      </c>
      <c r="CF13" s="2">
        <v>628.18000000000006</v>
      </c>
      <c r="CG13" s="2">
        <v>0</v>
      </c>
      <c r="CH13" s="2">
        <v>91.82</v>
      </c>
      <c r="CI13" s="38">
        <f>CH13/$CD$4</f>
        <v>0.12752777777777777</v>
      </c>
      <c r="CJ13" s="2">
        <v>0</v>
      </c>
      <c r="CK13" s="38">
        <f>CJ13/$CD$4</f>
        <v>0</v>
      </c>
      <c r="CL13" s="2">
        <v>0</v>
      </c>
      <c r="CM13" s="38">
        <f>CL13/$CD$4</f>
        <v>0</v>
      </c>
      <c r="CN13" s="12">
        <v>206.5</v>
      </c>
      <c r="CO13" s="38">
        <f>(CE13-CN13)/$CD$4</f>
        <v>0.58566666666666678</v>
      </c>
      <c r="CP13" s="41">
        <f>IF((AND(CF13=0,CH13=0)),0,(CH13+CN13)/(CF13+CH13))</f>
        <v>0.41433333333333333</v>
      </c>
      <c r="CQ13" s="38">
        <f>CN13/$CD$4</f>
        <v>0.28680555555555554</v>
      </c>
      <c r="CR13" s="17">
        <v>216</v>
      </c>
      <c r="CS13" s="2">
        <v>178</v>
      </c>
      <c r="CT13" s="2">
        <v>145</v>
      </c>
      <c r="CU13" s="48">
        <f t="shared" si="113"/>
        <v>1</v>
      </c>
      <c r="CW13" s="82" t="s">
        <v>40</v>
      </c>
      <c r="CX13" s="16">
        <v>3</v>
      </c>
      <c r="CY13" s="2">
        <v>744</v>
      </c>
      <c r="CZ13" s="12">
        <v>660</v>
      </c>
      <c r="DA13" s="12">
        <v>84</v>
      </c>
      <c r="DB13" s="12">
        <v>0</v>
      </c>
      <c r="DC13" s="38">
        <f t="shared" ref="DC13:DC14" si="133">DB13/$CX$4</f>
        <v>0</v>
      </c>
      <c r="DD13" s="12">
        <v>0</v>
      </c>
      <c r="DE13" s="38">
        <f t="shared" ref="DE13:DE14" si="134">DD13/$CX$4</f>
        <v>0</v>
      </c>
      <c r="DF13" s="12">
        <v>0</v>
      </c>
      <c r="DG13" s="38">
        <f>DF13/$CX$4</f>
        <v>0</v>
      </c>
      <c r="DH13" s="2">
        <v>212.99</v>
      </c>
      <c r="DI13" s="38">
        <f>(CY13-DH13)/$CX$4</f>
        <v>0.71372311827956991</v>
      </c>
      <c r="DJ13" s="41">
        <f>IF((AND(CZ13=0,DB13=0)),0,(DB13+DH13)/(CZ13+DB13))</f>
        <v>0.32271212121212123</v>
      </c>
      <c r="DK13" s="38">
        <f>DH13/$CX$4</f>
        <v>0.28627688172043014</v>
      </c>
      <c r="DL13" s="17">
        <v>216</v>
      </c>
      <c r="DM13" s="2">
        <v>178</v>
      </c>
      <c r="DN13" s="2">
        <v>145</v>
      </c>
      <c r="DO13" s="48">
        <f t="shared" si="116"/>
        <v>1</v>
      </c>
      <c r="DQ13" s="82" t="s">
        <v>40</v>
      </c>
      <c r="DR13" s="16">
        <v>3</v>
      </c>
      <c r="DS13" s="12">
        <v>346.45</v>
      </c>
      <c r="DT13" s="12">
        <v>234.53000000000003</v>
      </c>
      <c r="DU13" s="2">
        <v>111.92</v>
      </c>
      <c r="DV13" s="12">
        <v>0</v>
      </c>
      <c r="DW13" s="38">
        <f>DV13/$DR$4</f>
        <v>0</v>
      </c>
      <c r="DX13" s="2">
        <v>397.55</v>
      </c>
      <c r="DY13" s="38">
        <f>DX13/$DR$4</f>
        <v>0.53434139784946233</v>
      </c>
      <c r="DZ13" s="12">
        <v>0</v>
      </c>
      <c r="EA13" s="38">
        <f>DZ13/$DR$4</f>
        <v>0</v>
      </c>
      <c r="EB13" s="2">
        <v>82.02</v>
      </c>
      <c r="EC13" s="38">
        <f>(DS13-EB13)/$DR$4</f>
        <v>0.35541666666666666</v>
      </c>
      <c r="ED13" s="51">
        <f>IF((AND(DT13=0,DV13=0)),0,(DV13+EB13)/(DT13+DV13))</f>
        <v>0.34972071803180821</v>
      </c>
      <c r="EE13" s="38">
        <f>EB13/$DR$4</f>
        <v>0.11024193548387096</v>
      </c>
      <c r="EF13" s="17">
        <v>216</v>
      </c>
      <c r="EG13" s="2">
        <v>178</v>
      </c>
      <c r="EH13" s="2">
        <v>145</v>
      </c>
      <c r="EI13" s="48">
        <f t="shared" si="119"/>
        <v>0.99999999999999989</v>
      </c>
      <c r="EK13" s="82" t="s">
        <v>40</v>
      </c>
      <c r="EL13" s="16">
        <v>3</v>
      </c>
      <c r="EM13" s="2">
        <v>0</v>
      </c>
      <c r="EN13" s="2">
        <v>0</v>
      </c>
      <c r="EO13" s="2">
        <v>0</v>
      </c>
      <c r="EP13" s="2">
        <v>0</v>
      </c>
      <c r="EQ13" s="38">
        <f t="shared" ref="EQ13:EQ14" si="135">EP13/$EL$4</f>
        <v>0</v>
      </c>
      <c r="ER13" s="2">
        <f>'[17]UNIT DATA'!$N2</f>
        <v>672</v>
      </c>
      <c r="ES13" s="38">
        <f t="shared" ref="ES13:ES14" si="136">ER13/$EL$4</f>
        <v>1</v>
      </c>
      <c r="ET13" s="2">
        <f>'[17]UNIT DATA'!$O2</f>
        <v>0</v>
      </c>
      <c r="EU13" s="38">
        <f t="shared" ref="EU13:EU14" si="137">ET13/$EL$4</f>
        <v>0</v>
      </c>
      <c r="EV13" s="2">
        <v>0</v>
      </c>
      <c r="EW13" s="38">
        <f>(EM13-EV13)/$EL$4</f>
        <v>0</v>
      </c>
      <c r="EX13" s="51">
        <f>IF((AND(EN13=0,EP13=0)),0,(EP13+EV13)/(EN13+EP13))</f>
        <v>0</v>
      </c>
      <c r="EY13" s="38">
        <f>EV13/$EL$4</f>
        <v>0</v>
      </c>
      <c r="EZ13" s="17">
        <v>216</v>
      </c>
      <c r="FA13" s="2">
        <v>178</v>
      </c>
      <c r="FB13" s="2">
        <v>0</v>
      </c>
      <c r="FC13" s="48">
        <f t="shared" si="122"/>
        <v>1</v>
      </c>
      <c r="FE13" s="82" t="s">
        <v>40</v>
      </c>
      <c r="FF13" s="16">
        <v>3</v>
      </c>
      <c r="FG13" s="2">
        <v>0</v>
      </c>
      <c r="FH13" s="2">
        <v>0</v>
      </c>
      <c r="FI13" s="2">
        <v>0</v>
      </c>
      <c r="FJ13" s="2">
        <v>0</v>
      </c>
      <c r="FK13" s="38">
        <f>FJ13/$FF$4</f>
        <v>0</v>
      </c>
      <c r="FL13" s="2">
        <v>744</v>
      </c>
      <c r="FM13" s="38">
        <f>FL13/$FF$4</f>
        <v>1</v>
      </c>
      <c r="FN13" s="2">
        <v>0</v>
      </c>
      <c r="FO13" s="38">
        <f>FN13/$FF$4</f>
        <v>0</v>
      </c>
      <c r="FP13" s="2">
        <v>0</v>
      </c>
      <c r="FQ13" s="38">
        <f>(FG13-FP13)/$FF$4</f>
        <v>0</v>
      </c>
      <c r="FR13" s="51">
        <f>IF((AND(FH13=0,FJ13=0)),0,(FJ13+FP13)/(FH13+FJ13))</f>
        <v>0</v>
      </c>
      <c r="FS13" s="38">
        <f>FP13/$FF$4</f>
        <v>0</v>
      </c>
      <c r="FT13" s="17">
        <v>216</v>
      </c>
      <c r="FU13" s="2">
        <v>178</v>
      </c>
      <c r="FV13" s="2">
        <v>0</v>
      </c>
      <c r="FW13" s="48">
        <f t="shared" si="124"/>
        <v>1</v>
      </c>
      <c r="FY13" s="82" t="s">
        <v>40</v>
      </c>
      <c r="FZ13" s="16">
        <v>3</v>
      </c>
      <c r="GA13" s="2">
        <v>0</v>
      </c>
      <c r="GB13" s="2">
        <v>0</v>
      </c>
      <c r="GC13" s="2">
        <v>0</v>
      </c>
      <c r="GD13" s="2">
        <v>0</v>
      </c>
      <c r="GE13" s="38">
        <f>GD13/$FZ$4</f>
        <v>0</v>
      </c>
      <c r="GF13" s="2">
        <v>720</v>
      </c>
      <c r="GG13" s="38">
        <f>GF13/$FZ$4</f>
        <v>1</v>
      </c>
      <c r="GH13" s="2">
        <v>0</v>
      </c>
      <c r="GI13" s="38">
        <f>GH13/$FZ$4</f>
        <v>0</v>
      </c>
      <c r="GJ13" s="2">
        <v>0</v>
      </c>
      <c r="GK13" s="38">
        <f t="shared" ref="GK13:GK14" si="138">(GA13-GJ13)/$FZ$4</f>
        <v>0</v>
      </c>
      <c r="GL13" s="41">
        <f>IF((AND(GB13=0,GD13=0)),0,(GD13+GJ13)/(GB13+GD13))</f>
        <v>0</v>
      </c>
      <c r="GM13" s="38">
        <f t="shared" ref="GM13:GM14" si="139">GJ13/$FZ$4</f>
        <v>0</v>
      </c>
      <c r="GN13" s="17">
        <v>216</v>
      </c>
      <c r="GO13" s="2">
        <v>178</v>
      </c>
      <c r="GP13" s="2">
        <v>0</v>
      </c>
      <c r="GQ13" s="48">
        <f t="shared" si="127"/>
        <v>1</v>
      </c>
      <c r="GS13" s="82" t="s">
        <v>40</v>
      </c>
      <c r="GT13" s="16">
        <v>3</v>
      </c>
      <c r="GU13" s="2">
        <v>0.92</v>
      </c>
      <c r="GV13" s="2">
        <v>0.92</v>
      </c>
      <c r="GW13" s="2">
        <v>0</v>
      </c>
      <c r="GX13" s="2">
        <v>250.85</v>
      </c>
      <c r="GY13" s="38">
        <f>GX13/$GT$4</f>
        <v>0.33716397849462365</v>
      </c>
      <c r="GZ13" s="2">
        <v>492.23</v>
      </c>
      <c r="HA13" s="38">
        <f>GZ13/$GT$4</f>
        <v>0.66159946236559142</v>
      </c>
      <c r="HB13" s="2">
        <v>0</v>
      </c>
      <c r="HC13" s="38">
        <f>HB13/$GT$4</f>
        <v>0</v>
      </c>
      <c r="HD13" s="2">
        <v>0</v>
      </c>
      <c r="HE13" s="38">
        <f>(GU13-HD13)/$GT$4</f>
        <v>1.2365591397849463E-3</v>
      </c>
      <c r="HF13" s="41">
        <f t="shared" ref="HF13:HF14" si="140">IF((AND(GV13=0,GX13=0)),0,(GX13+HD13)/(GV13+GX13))</f>
        <v>0.99634587123167972</v>
      </c>
      <c r="HG13" s="38">
        <f>HD13/$GT$4</f>
        <v>0</v>
      </c>
      <c r="HH13" s="17">
        <v>216</v>
      </c>
      <c r="HI13" s="2">
        <v>178</v>
      </c>
      <c r="HJ13" s="2">
        <v>0</v>
      </c>
      <c r="HK13" s="48">
        <f>SUM(GY13,HA13,HC13,HE13,HG13)</f>
        <v>1</v>
      </c>
      <c r="HM13" s="82" t="s">
        <v>40</v>
      </c>
      <c r="HN13" s="16">
        <v>3</v>
      </c>
      <c r="HO13" s="2">
        <v>654.62</v>
      </c>
      <c r="HP13" s="2">
        <v>654.62</v>
      </c>
      <c r="HQ13" s="2">
        <v>0</v>
      </c>
      <c r="HR13" s="2">
        <v>65.38</v>
      </c>
      <c r="HS13" s="38">
        <f>HR13/$HN$4</f>
        <v>9.0805555555555556E-2</v>
      </c>
      <c r="HT13" s="2">
        <v>0</v>
      </c>
      <c r="HU13" s="38">
        <f>HT13/$HN$4</f>
        <v>0</v>
      </c>
      <c r="HV13" s="2">
        <v>0</v>
      </c>
      <c r="HW13" s="38">
        <f>HV13/$HN$4</f>
        <v>0</v>
      </c>
      <c r="HX13" s="7">
        <v>0</v>
      </c>
      <c r="HY13" s="12">
        <v>130.6</v>
      </c>
      <c r="HZ13" s="38">
        <f>(HO13-HX13-HY13)/$HN$4</f>
        <v>0.72780555555555548</v>
      </c>
      <c r="IA13" s="41">
        <f>IF((AND(HP13=0,HR13=0)),0,(HR13+HX13+HY13)/(HP13+HR13))</f>
        <v>0.27219444444444441</v>
      </c>
      <c r="IB13" s="38">
        <f>(HY13+HX13)/$HN$4</f>
        <v>0.18138888888888888</v>
      </c>
      <c r="IC13" s="17">
        <v>216</v>
      </c>
      <c r="ID13" s="2">
        <v>178</v>
      </c>
      <c r="IE13" s="2">
        <v>210</v>
      </c>
      <c r="IF13" s="48">
        <f t="shared" si="132"/>
        <v>1</v>
      </c>
    </row>
    <row r="14" spans="1:240" ht="15">
      <c r="A14" s="82" t="s">
        <v>41</v>
      </c>
      <c r="B14" s="16">
        <v>4</v>
      </c>
      <c r="C14" s="12">
        <v>0</v>
      </c>
      <c r="D14" s="12">
        <v>0</v>
      </c>
      <c r="E14" s="12">
        <v>0</v>
      </c>
      <c r="F14" s="2">
        <v>744</v>
      </c>
      <c r="G14" s="38">
        <f t="shared" ref="G14" si="141">F14/$B$4</f>
        <v>1</v>
      </c>
      <c r="H14" s="12">
        <v>0</v>
      </c>
      <c r="I14" s="38">
        <f t="shared" ref="I14" si="142">H14/$B$4</f>
        <v>0</v>
      </c>
      <c r="J14" s="12">
        <v>0</v>
      </c>
      <c r="K14" s="38">
        <f t="shared" ref="K14" si="143">J14/$B$4</f>
        <v>0</v>
      </c>
      <c r="L14" s="12">
        <v>0</v>
      </c>
      <c r="M14" s="38">
        <f t="shared" ref="M14" si="144">(C14-L14)/$B$4</f>
        <v>0</v>
      </c>
      <c r="N14" s="41">
        <f t="shared" ref="N14" si="145">IF((AND(D14=0,F14=0)),0,(F14+L14)/(D14+F14))</f>
        <v>1</v>
      </c>
      <c r="O14" s="38">
        <f t="shared" ref="O14" si="146">L14/$B$4</f>
        <v>0</v>
      </c>
      <c r="P14" s="17">
        <v>216</v>
      </c>
      <c r="Q14" s="2">
        <v>216</v>
      </c>
      <c r="R14" s="2">
        <v>0</v>
      </c>
      <c r="S14" s="48">
        <f t="shared" si="102"/>
        <v>1</v>
      </c>
      <c r="U14" s="82" t="s">
        <v>41</v>
      </c>
      <c r="V14" s="16">
        <v>4</v>
      </c>
      <c r="W14" s="12">
        <v>0</v>
      </c>
      <c r="X14" s="12">
        <v>0</v>
      </c>
      <c r="Y14" s="12">
        <v>0</v>
      </c>
      <c r="Z14" s="12">
        <v>744</v>
      </c>
      <c r="AA14" s="38">
        <f t="shared" ref="AA14" si="147">Z14/$V$4</f>
        <v>1</v>
      </c>
      <c r="AB14" s="12">
        <v>0</v>
      </c>
      <c r="AC14" s="38">
        <f t="shared" ref="AC14" si="148">AB14/$V$4</f>
        <v>0</v>
      </c>
      <c r="AD14" s="12">
        <v>0</v>
      </c>
      <c r="AE14" s="38">
        <f t="shared" ref="AE14" si="149">AD14/$V$4</f>
        <v>0</v>
      </c>
      <c r="AF14" s="12">
        <v>0</v>
      </c>
      <c r="AG14" s="38">
        <f t="shared" ref="AG14" si="150">(W14-AF14)/$V$4</f>
        <v>0</v>
      </c>
      <c r="AH14" s="41">
        <f t="shared" ref="AH14" si="151">IF((AND(X14=0,Z14=0)),0,(Z14+AF14)/(X14+Z14))</f>
        <v>1</v>
      </c>
      <c r="AI14" s="38">
        <f t="shared" ref="AI14" si="152">AF14/$V$4</f>
        <v>0</v>
      </c>
      <c r="AJ14" s="17">
        <v>216</v>
      </c>
      <c r="AK14" s="2">
        <v>216</v>
      </c>
      <c r="AL14" s="2">
        <v>0</v>
      </c>
      <c r="AM14" s="48">
        <f t="shared" si="106"/>
        <v>1</v>
      </c>
      <c r="AO14" s="82" t="s">
        <v>41</v>
      </c>
      <c r="AP14" s="16">
        <v>4</v>
      </c>
      <c r="AQ14" s="2">
        <v>113.88</v>
      </c>
      <c r="AR14" s="2">
        <v>113.88</v>
      </c>
      <c r="AS14" s="12">
        <v>0</v>
      </c>
      <c r="AT14" s="2">
        <v>606.12</v>
      </c>
      <c r="AU14" s="38">
        <f>AT14/$AP$4</f>
        <v>0.84183333333333332</v>
      </c>
      <c r="AV14" s="12">
        <v>0</v>
      </c>
      <c r="AW14" s="38">
        <f>AV14/$AP$4</f>
        <v>0</v>
      </c>
      <c r="AX14" s="12">
        <v>0</v>
      </c>
      <c r="AY14" s="38">
        <f>AX14/$AP$4</f>
        <v>0</v>
      </c>
      <c r="AZ14" s="2">
        <v>66.84</v>
      </c>
      <c r="BA14" s="38">
        <f>(AQ14-AZ14)/$AP$4</f>
        <v>6.5333333333333327E-2</v>
      </c>
      <c r="BB14" s="41">
        <f t="shared" ref="BB14" si="153">IF((AND(AR14=0,AT14=0)),0,(AT14+AZ14)/(AR14+AT14))</f>
        <v>0.93466666666666676</v>
      </c>
      <c r="BC14" s="38">
        <f>AZ14/$AP$4</f>
        <v>9.2833333333333337E-2</v>
      </c>
      <c r="BD14" s="17">
        <v>216</v>
      </c>
      <c r="BE14" s="2">
        <v>216</v>
      </c>
      <c r="BF14" s="2">
        <v>80</v>
      </c>
      <c r="BG14" s="48">
        <f t="shared" si="109"/>
        <v>1</v>
      </c>
      <c r="BI14" s="82" t="s">
        <v>41</v>
      </c>
      <c r="BJ14" s="16">
        <v>4</v>
      </c>
      <c r="BK14" s="2">
        <v>649.99</v>
      </c>
      <c r="BL14" s="2">
        <v>649.99</v>
      </c>
      <c r="BM14" s="2">
        <v>0</v>
      </c>
      <c r="BN14" s="2">
        <v>94.01</v>
      </c>
      <c r="BO14" s="38">
        <f t="shared" ref="BO14" si="154">BN14/$BJ$4</f>
        <v>0.12635752688172044</v>
      </c>
      <c r="BP14" s="2">
        <v>0</v>
      </c>
      <c r="BQ14" s="38">
        <f t="shared" ref="BQ14" si="155">BP14/$BJ$4</f>
        <v>0</v>
      </c>
      <c r="BR14" s="2">
        <v>0</v>
      </c>
      <c r="BS14" s="38">
        <f t="shared" ref="BS14" si="156">BR14/$BJ$4</f>
        <v>0</v>
      </c>
      <c r="BT14" s="2">
        <v>193.48</v>
      </c>
      <c r="BU14" s="38">
        <f t="shared" ref="BU14" si="157">(BK14-BT14)/$BJ$4</f>
        <v>0.6135887096774193</v>
      </c>
      <c r="BV14" s="41">
        <f t="shared" ref="BV14" si="158">IF((AND(BL14=0,BN14=0)),0,(BN14+BT14)/(BL14+BN14))</f>
        <v>0.38641129032258065</v>
      </c>
      <c r="BW14" s="38">
        <f t="shared" ref="BW14" si="159">BT14/$BJ$4</f>
        <v>0.26005376344086018</v>
      </c>
      <c r="BX14" s="17">
        <v>216</v>
      </c>
      <c r="BY14" s="2">
        <v>216</v>
      </c>
      <c r="BZ14" s="2">
        <v>170</v>
      </c>
      <c r="CA14" s="48">
        <f t="shared" si="111"/>
        <v>0.99999999999999989</v>
      </c>
      <c r="CC14" s="82" t="s">
        <v>41</v>
      </c>
      <c r="CD14" s="16">
        <v>4</v>
      </c>
      <c r="CE14" s="2">
        <v>480.91999999999996</v>
      </c>
      <c r="CF14" s="2">
        <v>394.44</v>
      </c>
      <c r="CG14" s="2">
        <v>86.48</v>
      </c>
      <c r="CH14" s="2">
        <v>169.45</v>
      </c>
      <c r="CI14" s="38">
        <f t="shared" ref="CI14" si="160">CH14/$CD$4</f>
        <v>0.23534722222222221</v>
      </c>
      <c r="CJ14" s="2">
        <v>0</v>
      </c>
      <c r="CK14" s="38">
        <f t="shared" ref="CK14" si="161">CJ14/$CD$4</f>
        <v>0</v>
      </c>
      <c r="CL14" s="2">
        <v>69.63</v>
      </c>
      <c r="CM14" s="38">
        <f t="shared" ref="CM14" si="162">CL14/$CD$4</f>
        <v>9.6708333333333327E-2</v>
      </c>
      <c r="CN14" s="12">
        <v>150.4</v>
      </c>
      <c r="CO14" s="38">
        <f t="shared" ref="CO14" si="163">(CE14-CN14)/$CD$4</f>
        <v>0.45905555555555555</v>
      </c>
      <c r="CP14" s="41">
        <f t="shared" ref="CP14" si="164">IF((AND(CF14=0,CH14=0)),0,(CH14+CN14)/(CF14+CH14))</f>
        <v>0.56722055720087261</v>
      </c>
      <c r="CQ14" s="38">
        <f t="shared" ref="CQ14" si="165">CN14/$CD$4</f>
        <v>0.2088888888888889</v>
      </c>
      <c r="CR14" s="17">
        <v>216</v>
      </c>
      <c r="CS14" s="2">
        <v>216</v>
      </c>
      <c r="CT14" s="2">
        <v>85</v>
      </c>
      <c r="CU14" s="48">
        <f t="shared" si="113"/>
        <v>1</v>
      </c>
      <c r="CW14" s="82" t="s">
        <v>41</v>
      </c>
      <c r="CX14" s="16">
        <v>4</v>
      </c>
      <c r="CY14" s="2">
        <v>719.37</v>
      </c>
      <c r="CZ14" s="2">
        <v>692.87</v>
      </c>
      <c r="DA14" s="12">
        <v>26.5</v>
      </c>
      <c r="DB14" s="12">
        <v>24.63</v>
      </c>
      <c r="DC14" s="38">
        <f t="shared" si="133"/>
        <v>3.3104838709677419E-2</v>
      </c>
      <c r="DD14" s="12">
        <v>0</v>
      </c>
      <c r="DE14" s="38">
        <f t="shared" si="134"/>
        <v>0</v>
      </c>
      <c r="DF14" s="12">
        <v>0</v>
      </c>
      <c r="DG14" s="38">
        <f t="shared" ref="DG14" si="166">DF14/$CX$4</f>
        <v>0</v>
      </c>
      <c r="DH14" s="2">
        <v>181.51</v>
      </c>
      <c r="DI14" s="38">
        <f t="shared" ref="DI14" si="167">(CY14-DH14)/$CX$4</f>
        <v>0.72293010752688169</v>
      </c>
      <c r="DJ14" s="41">
        <f t="shared" ref="DJ14" si="168">IF((AND(CZ14=0,DB14=0)),0,(DB14+DH14)/(CZ14+DB14))</f>
        <v>0.2873031358885017</v>
      </c>
      <c r="DK14" s="38">
        <f t="shared" ref="DK14" si="169">DH14/$CX$4</f>
        <v>0.24396505376344085</v>
      </c>
      <c r="DL14" s="17">
        <v>216</v>
      </c>
      <c r="DM14" s="2">
        <v>216</v>
      </c>
      <c r="DN14" s="2">
        <v>200</v>
      </c>
      <c r="DO14" s="48">
        <f t="shared" si="116"/>
        <v>1</v>
      </c>
      <c r="DQ14" s="82" t="s">
        <v>41</v>
      </c>
      <c r="DR14" s="16">
        <v>4</v>
      </c>
      <c r="DS14" s="12">
        <v>744</v>
      </c>
      <c r="DT14" s="12">
        <v>744</v>
      </c>
      <c r="DU14" s="12">
        <v>0</v>
      </c>
      <c r="DV14" s="12">
        <v>0</v>
      </c>
      <c r="DW14" s="38">
        <f t="shared" ref="DW14" si="170">DV14/$DR$4</f>
        <v>0</v>
      </c>
      <c r="DX14" s="12">
        <v>0</v>
      </c>
      <c r="DY14" s="38">
        <f t="shared" ref="DY14" si="171">DX14/$DR$4</f>
        <v>0</v>
      </c>
      <c r="DZ14" s="12">
        <v>0</v>
      </c>
      <c r="EA14" s="38">
        <f t="shared" ref="EA14" si="172">DZ14/$DR$4</f>
        <v>0</v>
      </c>
      <c r="EB14" s="2">
        <v>55.11</v>
      </c>
      <c r="EC14" s="38">
        <f t="shared" ref="EC14" si="173">(DS14-EB14)/$DR$4</f>
        <v>0.92592741935483869</v>
      </c>
      <c r="ED14" s="51">
        <f t="shared" ref="ED14" si="174">IF((AND(DT14=0,DV14=0)),0,(DV14+EB14)/(DT14+DV14))</f>
        <v>7.4072580645161284E-2</v>
      </c>
      <c r="EE14" s="38">
        <f t="shared" ref="EE14" si="175">EB14/$DR$4</f>
        <v>7.4072580645161284E-2</v>
      </c>
      <c r="EF14" s="17">
        <v>216</v>
      </c>
      <c r="EG14" s="2">
        <v>216</v>
      </c>
      <c r="EH14" s="2">
        <v>200</v>
      </c>
      <c r="EI14" s="48">
        <f t="shared" si="119"/>
        <v>1</v>
      </c>
      <c r="EK14" s="82" t="s">
        <v>41</v>
      </c>
      <c r="EL14" s="16">
        <v>4</v>
      </c>
      <c r="EM14" s="2">
        <v>549.54</v>
      </c>
      <c r="EN14" s="2">
        <v>473.67</v>
      </c>
      <c r="EO14" s="2">
        <v>75.87</v>
      </c>
      <c r="EP14" s="2">
        <v>13.63</v>
      </c>
      <c r="EQ14" s="38">
        <f t="shared" si="135"/>
        <v>2.0282738095238097E-2</v>
      </c>
      <c r="ER14" s="2">
        <f>'[17]UNIT DATA'!$N3</f>
        <v>0</v>
      </c>
      <c r="ES14" s="38">
        <f t="shared" si="136"/>
        <v>0</v>
      </c>
      <c r="ET14" s="2">
        <f>'[17]UNIT DATA'!$O3</f>
        <v>108.83</v>
      </c>
      <c r="EU14" s="38">
        <f t="shared" si="137"/>
        <v>0.16194940476190475</v>
      </c>
      <c r="EV14" s="2">
        <v>35.090000000000003</v>
      </c>
      <c r="EW14" s="38">
        <f t="shared" ref="EW14" si="176">(EM14-EV14)/$EL$4</f>
        <v>0.7655505952380951</v>
      </c>
      <c r="EX14" s="51">
        <f t="shared" ref="EX14" si="177">IF((AND(EN14=0,EP14=0)),0,(EP14+EV14)/(EN14+EP14))</f>
        <v>9.9979478760517146E-2</v>
      </c>
      <c r="EY14" s="38">
        <f t="shared" ref="EY14" si="178">EV14/$EL$4</f>
        <v>5.2217261904761912E-2</v>
      </c>
      <c r="EZ14" s="17">
        <v>216</v>
      </c>
      <c r="FA14" s="2">
        <v>216</v>
      </c>
      <c r="FB14" s="2">
        <v>200</v>
      </c>
      <c r="FC14" s="48">
        <f t="shared" si="122"/>
        <v>0.99999999999999989</v>
      </c>
      <c r="FE14" s="82" t="s">
        <v>41</v>
      </c>
      <c r="FF14" s="16">
        <v>4</v>
      </c>
      <c r="FG14" s="12">
        <v>224.7</v>
      </c>
      <c r="FH14" s="2">
        <v>126.98</v>
      </c>
      <c r="FI14" s="2">
        <v>97.72</v>
      </c>
      <c r="FJ14" s="12">
        <v>2.5</v>
      </c>
      <c r="FK14" s="38">
        <f t="shared" ref="FK14" si="179">FJ14/$FF$4</f>
        <v>3.3602150537634409E-3</v>
      </c>
      <c r="FL14" s="2">
        <v>0</v>
      </c>
      <c r="FM14" s="38">
        <f t="shared" ref="FM14" si="180">FL14/$FF$4</f>
        <v>0</v>
      </c>
      <c r="FN14" s="12">
        <v>516.79999999999995</v>
      </c>
      <c r="FO14" s="38">
        <f t="shared" ref="FO14" si="181">FN14/$FF$4</f>
        <v>0.69462365591397845</v>
      </c>
      <c r="FP14" s="12">
        <v>9.4</v>
      </c>
      <c r="FQ14" s="38">
        <f>(FG14-FP14)/$FF$4</f>
        <v>0.28938172043010751</v>
      </c>
      <c r="FR14" s="51">
        <f t="shared" ref="FR14" si="182">IF((AND(FH14=0,FJ14=0)),0,(FJ14+FP14)/(FH14+FJ14))</f>
        <v>9.190608588198948E-2</v>
      </c>
      <c r="FS14" s="38">
        <f>FP14/$FF$4</f>
        <v>1.2634408602150538E-2</v>
      </c>
      <c r="FT14" s="17">
        <v>216</v>
      </c>
      <c r="FU14" s="2">
        <v>216</v>
      </c>
      <c r="FV14" s="2">
        <v>200</v>
      </c>
      <c r="FW14" s="48">
        <f t="shared" si="124"/>
        <v>1</v>
      </c>
      <c r="FY14" s="82" t="s">
        <v>41</v>
      </c>
      <c r="FZ14" s="16">
        <v>4</v>
      </c>
      <c r="GA14" s="2">
        <v>514.57000000000005</v>
      </c>
      <c r="GB14" s="2">
        <v>514.57000000000005</v>
      </c>
      <c r="GC14" s="2">
        <v>0</v>
      </c>
      <c r="GD14" s="2">
        <v>205.43</v>
      </c>
      <c r="GE14" s="38">
        <f t="shared" ref="GE14" si="183">GD14/$FZ$4</f>
        <v>0.28531944444444446</v>
      </c>
      <c r="GF14" s="2">
        <v>0</v>
      </c>
      <c r="GG14" s="38">
        <f t="shared" ref="GG14" si="184">GF14/$FZ$4</f>
        <v>0</v>
      </c>
      <c r="GH14" s="2">
        <v>0</v>
      </c>
      <c r="GI14" s="38">
        <f t="shared" ref="GI14" si="185">GH14/$FZ$4</f>
        <v>0</v>
      </c>
      <c r="GJ14" s="2">
        <v>38.11</v>
      </c>
      <c r="GK14" s="38">
        <f t="shared" si="138"/>
        <v>0.66175000000000006</v>
      </c>
      <c r="GL14" s="41">
        <f t="shared" ref="GL14" si="186">IF((AND(GB14=0,GD14=0)),0,(GD14+GJ14)/(GB14+GD14))</f>
        <v>0.33825000000000005</v>
      </c>
      <c r="GM14" s="38">
        <f t="shared" si="139"/>
        <v>5.2930555555555557E-2</v>
      </c>
      <c r="GN14" s="17">
        <v>216</v>
      </c>
      <c r="GO14" s="2">
        <v>216</v>
      </c>
      <c r="GP14" s="2">
        <v>200</v>
      </c>
      <c r="GQ14" s="48">
        <f t="shared" si="127"/>
        <v>1</v>
      </c>
      <c r="GS14" s="82" t="s">
        <v>41</v>
      </c>
      <c r="GT14" s="16">
        <v>4</v>
      </c>
      <c r="GU14" s="2">
        <v>678.58</v>
      </c>
      <c r="GV14" s="2">
        <v>678.58</v>
      </c>
      <c r="GW14" s="2">
        <v>0</v>
      </c>
      <c r="GX14" s="2">
        <v>65.42</v>
      </c>
      <c r="GY14" s="38">
        <f t="shared" ref="GY14" si="187">GX14/$GT$4</f>
        <v>8.7930107526881726E-2</v>
      </c>
      <c r="GZ14" s="2">
        <v>0</v>
      </c>
      <c r="HA14" s="38">
        <f t="shared" ref="HA14" si="188">GZ14/$GT$4</f>
        <v>0</v>
      </c>
      <c r="HB14" s="2">
        <v>0</v>
      </c>
      <c r="HC14" s="38">
        <f t="shared" ref="HC14" si="189">HB14/$GT$4</f>
        <v>0</v>
      </c>
      <c r="HD14" s="2">
        <v>50.26</v>
      </c>
      <c r="HE14" s="38">
        <f>(GU14-HD14)/$GT$4</f>
        <v>0.84451612903225814</v>
      </c>
      <c r="HF14" s="41">
        <f t="shared" si="140"/>
        <v>0.15548387096774194</v>
      </c>
      <c r="HG14" s="38">
        <f>HD14/$GT$4</f>
        <v>6.7553763440860212E-2</v>
      </c>
      <c r="HH14" s="17">
        <v>216</v>
      </c>
      <c r="HI14" s="2">
        <v>216</v>
      </c>
      <c r="HJ14" s="2">
        <v>200</v>
      </c>
      <c r="HK14" s="48">
        <f>SUM(GY14,HA14,HC14,HE14,HG14)</f>
        <v>1</v>
      </c>
      <c r="HM14" s="82" t="s">
        <v>41</v>
      </c>
      <c r="HN14" s="16">
        <v>4</v>
      </c>
      <c r="HO14" s="2">
        <v>720</v>
      </c>
      <c r="HP14" s="2">
        <v>720</v>
      </c>
      <c r="HQ14" s="2">
        <v>0</v>
      </c>
      <c r="HR14" s="2">
        <v>0</v>
      </c>
      <c r="HS14" s="38">
        <f t="shared" ref="HS14" si="190">HR14/$HN$4</f>
        <v>0</v>
      </c>
      <c r="HT14" s="2">
        <v>0</v>
      </c>
      <c r="HU14" s="38">
        <f t="shared" ref="HU14" si="191">HT14/$HN$4</f>
        <v>0</v>
      </c>
      <c r="HV14" s="2">
        <v>0</v>
      </c>
      <c r="HW14" s="38">
        <f t="shared" ref="HW14" si="192">HV14/$HN$4</f>
        <v>0</v>
      </c>
      <c r="HX14" s="7">
        <v>0</v>
      </c>
      <c r="HY14" s="12">
        <v>164.44</v>
      </c>
      <c r="HZ14" s="38">
        <f>(HO14-HX14-HY14)/$HN$4</f>
        <v>0.77161111111111103</v>
      </c>
      <c r="IA14" s="41">
        <f t="shared" ref="IA14" si="193">IF((AND(HP14=0,HR14=0)),0,(HR14+HX14+HY14)/(HP14+HR14))</f>
        <v>0.22838888888888889</v>
      </c>
      <c r="IB14" s="38">
        <f>(HY14+HX14)/$HN$4</f>
        <v>0.22838888888888889</v>
      </c>
      <c r="IC14" s="17">
        <v>216</v>
      </c>
      <c r="ID14" s="2">
        <v>216</v>
      </c>
      <c r="IE14" s="2">
        <v>150</v>
      </c>
      <c r="IF14" s="48">
        <f t="shared" si="132"/>
        <v>0.99999999999999989</v>
      </c>
    </row>
    <row r="15" spans="1:240" ht="15">
      <c r="A15" s="82"/>
      <c r="B15" s="19" t="s">
        <v>39</v>
      </c>
      <c r="C15" s="24">
        <f>SUM(C13:C14)</f>
        <v>739.33</v>
      </c>
      <c r="D15" s="24">
        <f t="shared" ref="D15:L15" si="194">SUM(D13:D14)</f>
        <v>739.33</v>
      </c>
      <c r="E15" s="54">
        <f>SUM(E13:E14)</f>
        <v>0</v>
      </c>
      <c r="F15" s="24">
        <f t="shared" si="194"/>
        <v>748.67</v>
      </c>
      <c r="G15" s="55">
        <f>(G13*Q13+G14*Q14)/Q15</f>
        <v>0.55105909884831616</v>
      </c>
      <c r="H15" s="54">
        <f t="shared" si="194"/>
        <v>0</v>
      </c>
      <c r="I15" s="55">
        <f>(I13*Q13+I14*Q14)/Q15</f>
        <v>0</v>
      </c>
      <c r="J15" s="54">
        <f>SUM(J13:J14)</f>
        <v>0</v>
      </c>
      <c r="K15" s="55">
        <f>(K13*Q13+K14*Q14)/Q15</f>
        <v>0</v>
      </c>
      <c r="L15" s="24">
        <f t="shared" si="194"/>
        <v>271.25</v>
      </c>
      <c r="M15" s="69">
        <f>(M13*Q13+M14*Q14)/Q15</f>
        <v>0.284230664265051</v>
      </c>
      <c r="N15" s="69">
        <f>(N13*Q13+N14*Q14)/Q15</f>
        <v>0.71576933573494894</v>
      </c>
      <c r="O15" s="69">
        <f>(O13*Q13+O14*Q14)/Q15</f>
        <v>0.1647102368866328</v>
      </c>
      <c r="P15" s="62">
        <f t="shared" ref="P15:R15" si="195">SUM(P13:P14)</f>
        <v>432</v>
      </c>
      <c r="Q15" s="62">
        <f t="shared" si="195"/>
        <v>394</v>
      </c>
      <c r="R15" s="62">
        <f t="shared" si="195"/>
        <v>130</v>
      </c>
      <c r="S15" s="48">
        <f t="shared" si="102"/>
        <v>0.99999999999999989</v>
      </c>
      <c r="U15" s="82"/>
      <c r="V15" s="19" t="s">
        <v>39</v>
      </c>
      <c r="W15" s="54">
        <f>SUM(W13:W14)</f>
        <v>744</v>
      </c>
      <c r="X15" s="54">
        <f t="shared" ref="X15:Z15" si="196">SUM(X13:X14)</f>
        <v>744</v>
      </c>
      <c r="Y15" s="54">
        <f>SUM(Y13:Y14)</f>
        <v>0</v>
      </c>
      <c r="Z15" s="54">
        <f t="shared" si="196"/>
        <v>744</v>
      </c>
      <c r="AA15" s="55">
        <f>(AA13*$AK$13+AA14*$AK$14)/$AK$15</f>
        <v>0.54822335025380708</v>
      </c>
      <c r="AB15" s="54">
        <f t="shared" ref="AB15" si="197">SUM(AB13:AB14)</f>
        <v>0</v>
      </c>
      <c r="AC15" s="55">
        <f>(AC13*$AK$13+AC14*$AK$14)/$AK$15</f>
        <v>0</v>
      </c>
      <c r="AD15" s="54">
        <f>SUM(AD13:AD14)</f>
        <v>0</v>
      </c>
      <c r="AE15" s="55">
        <f>(AE13*$AK$13+AE14*$AK$14)/$AK$15</f>
        <v>0</v>
      </c>
      <c r="AF15" s="54">
        <f>SUM(AF13:AF14)</f>
        <v>296.22000000000003</v>
      </c>
      <c r="AG15" s="55">
        <f>(AG13*$AK$13+AG14*$AK$14)/$AK$15</f>
        <v>0.27190396266579336</v>
      </c>
      <c r="AH15" s="55">
        <f>(AH13*$AK$13+AH14*$AK$14)/$AK$15</f>
        <v>0.72809603733420669</v>
      </c>
      <c r="AI15" s="55">
        <f>(AI13*$AK$13+AI14*$AK$14)/$AK$15</f>
        <v>0.17987268708039955</v>
      </c>
      <c r="AJ15" s="62">
        <f>SUM(AJ13:AJ14)</f>
        <v>432</v>
      </c>
      <c r="AK15" s="62">
        <f>SUM(AK13:AK14)</f>
        <v>394</v>
      </c>
      <c r="AL15" s="62">
        <f>SUM(AL13:AL14)</f>
        <v>130</v>
      </c>
      <c r="AM15" s="48">
        <f t="shared" si="106"/>
        <v>1</v>
      </c>
      <c r="AO15" s="82"/>
      <c r="AP15" s="19" t="s">
        <v>39</v>
      </c>
      <c r="AQ15" s="54">
        <f>SUM(AQ13:AQ14)</f>
        <v>818.4</v>
      </c>
      <c r="AR15" s="54">
        <f t="shared" ref="AR15:AZ15" si="198">SUM(AR13:AR14)</f>
        <v>818.4</v>
      </c>
      <c r="AS15" s="54">
        <f>SUM(AS13:AS14)</f>
        <v>0</v>
      </c>
      <c r="AT15" s="54">
        <f t="shared" si="198"/>
        <v>621.6</v>
      </c>
      <c r="AU15" s="55">
        <f>(AU13*$BE13+AU14*$BE14)/$BE15</f>
        <v>0.47122588832487305</v>
      </c>
      <c r="AV15" s="54">
        <f t="shared" si="198"/>
        <v>0</v>
      </c>
      <c r="AW15" s="55">
        <f>(AW13*$BE13+AW14*$BE14)/$BE15</f>
        <v>0</v>
      </c>
      <c r="AX15" s="54">
        <f t="shared" si="198"/>
        <v>0</v>
      </c>
      <c r="AY15" s="55">
        <f>(AY13*$BE13+AY14*$BE14)/$BE15</f>
        <v>0</v>
      </c>
      <c r="AZ15" s="54">
        <f t="shared" si="198"/>
        <v>380.95000000000005</v>
      </c>
      <c r="BA15" s="55">
        <f>(BA13*$BE13+BA14*$BE14)/$BE15</f>
        <v>0.28078687253243084</v>
      </c>
      <c r="BB15" s="55">
        <f>(BB13*$BE13+BB14*$BE14)/$BE15</f>
        <v>0.71921312746756916</v>
      </c>
      <c r="BC15" s="55">
        <f>(BC13*$BE13+BC14*$BE14)/$BE15</f>
        <v>0.24798723914269599</v>
      </c>
      <c r="BD15" s="62">
        <f>SUM(BD13:BD14)</f>
        <v>432</v>
      </c>
      <c r="BE15" s="62">
        <f>SUM(BE13:BE14)</f>
        <v>394</v>
      </c>
      <c r="BF15" s="62">
        <f t="shared" ref="BF15" si="199">SUM(BF13:BF14)</f>
        <v>180</v>
      </c>
      <c r="BG15" s="48">
        <f t="shared" si="109"/>
        <v>1</v>
      </c>
      <c r="BI15" s="82"/>
      <c r="BJ15" s="19" t="s">
        <v>39</v>
      </c>
      <c r="BK15" s="53">
        <f>SUM(BK13:BK14)</f>
        <v>1290.44</v>
      </c>
      <c r="BL15" s="53">
        <f t="shared" ref="BL15:BT15" si="200">SUM(BL13:BL14)</f>
        <v>1290.44</v>
      </c>
      <c r="BM15" s="54">
        <f>SUM(BM13:BM14)</f>
        <v>0</v>
      </c>
      <c r="BN15" s="54">
        <f t="shared" si="200"/>
        <v>197.56</v>
      </c>
      <c r="BO15" s="55">
        <f>(BO13*$BY13+BO14*$BY14)/$BY15</f>
        <v>0.13215046940669181</v>
      </c>
      <c r="BP15" s="54">
        <f t="shared" si="200"/>
        <v>0</v>
      </c>
      <c r="BQ15" s="55">
        <f>(BQ13*$BY13+BQ14*$BY14)/$BY15</f>
        <v>0</v>
      </c>
      <c r="BR15" s="54">
        <f t="shared" si="200"/>
        <v>0</v>
      </c>
      <c r="BS15" s="55">
        <f>(BS13*$BY13+BS14*$BY14)/$BY15</f>
        <v>0</v>
      </c>
      <c r="BT15" s="54">
        <f t="shared" si="200"/>
        <v>458.03</v>
      </c>
      <c r="BU15" s="55">
        <f>(BU13*$BY13+BU14*$BY14)/$BY15</f>
        <v>0.56464016702145081</v>
      </c>
      <c r="BV15" s="55">
        <f>(BV13*$BY13+BV14*$BY14)/$BY15</f>
        <v>0.4353598329785493</v>
      </c>
      <c r="BW15" s="55">
        <f>(BW13*$BY13+BW14*$BY14)/$BY15</f>
        <v>0.30320936357185746</v>
      </c>
      <c r="BX15" s="62">
        <f>SUM(BX13:BX14)</f>
        <v>432</v>
      </c>
      <c r="BY15" s="62">
        <v>394</v>
      </c>
      <c r="BZ15" s="62">
        <f>SUM(BZ13:BZ14)</f>
        <v>315</v>
      </c>
      <c r="CA15" s="48">
        <f t="shared" si="111"/>
        <v>1</v>
      </c>
      <c r="CC15" s="82"/>
      <c r="CD15" s="19" t="s">
        <v>39</v>
      </c>
      <c r="CE15" s="53">
        <f>SUM(CE13:CE14)</f>
        <v>1109.0999999999999</v>
      </c>
      <c r="CF15" s="53">
        <f t="shared" ref="CF15:CN15" si="201">SUM(CF13:CF14)</f>
        <v>1022.6200000000001</v>
      </c>
      <c r="CG15" s="54">
        <f>SUM(CG13:CG14)</f>
        <v>86.48</v>
      </c>
      <c r="CH15" s="54">
        <f t="shared" si="201"/>
        <v>261.27</v>
      </c>
      <c r="CI15" s="55">
        <f>(CI13*$CS13+CI14*$CS14)/$CS15</f>
        <v>0.1866369148336153</v>
      </c>
      <c r="CJ15" s="54">
        <f t="shared" si="201"/>
        <v>0</v>
      </c>
      <c r="CK15" s="55">
        <f>(CK13*$CS13+CK14*$CS14)/$CS15</f>
        <v>0</v>
      </c>
      <c r="CL15" s="54">
        <f t="shared" si="201"/>
        <v>69.63</v>
      </c>
      <c r="CM15" s="55">
        <f>(CM13*$CS13+CM14*$CS14)/$CS15</f>
        <v>5.3017766497461927E-2</v>
      </c>
      <c r="CN15" s="54">
        <f t="shared" si="201"/>
        <v>356.9</v>
      </c>
      <c r="CO15" s="55">
        <f>(CO13*$CS13+CO14*$CS14)/$CS15</f>
        <v>0.51625549915397639</v>
      </c>
      <c r="CP15" s="55">
        <f>(CP13*$CS13+CP14*$CS14)/$CS15</f>
        <v>0.49814967941299954</v>
      </c>
      <c r="CQ15" s="55">
        <f>(CQ13*$CS13+CQ14*$CS14)/$CS15</f>
        <v>0.2440898195149464</v>
      </c>
      <c r="CR15" s="62">
        <f>SUM(CR13:CR14)</f>
        <v>432</v>
      </c>
      <c r="CS15" s="62">
        <v>394</v>
      </c>
      <c r="CT15" s="62">
        <f t="shared" ref="CT15" si="202">SUM(CT13:CT14)</f>
        <v>230</v>
      </c>
      <c r="CU15" s="48">
        <f t="shared" si="113"/>
        <v>1</v>
      </c>
      <c r="CW15" s="82"/>
      <c r="CX15" s="19" t="s">
        <v>39</v>
      </c>
      <c r="CY15" s="53">
        <f>SUM(CY13:CY14)</f>
        <v>1463.37</v>
      </c>
      <c r="CZ15" s="53">
        <f t="shared" ref="CZ15:DH15" si="203">SUM(CZ13:CZ14)</f>
        <v>1352.87</v>
      </c>
      <c r="DA15" s="54">
        <f>SUM(DA13:DA14)</f>
        <v>110.5</v>
      </c>
      <c r="DB15" s="54">
        <f t="shared" si="203"/>
        <v>24.63</v>
      </c>
      <c r="DC15" s="55">
        <f>(DC13*$DM13+DC14*$DM14)/$DM15</f>
        <v>1.8148845587031275E-2</v>
      </c>
      <c r="DD15" s="54">
        <f t="shared" si="203"/>
        <v>0</v>
      </c>
      <c r="DE15" s="66">
        <f>(DE13*$DM13+DE14*$DM14)/$DM15</f>
        <v>0</v>
      </c>
      <c r="DF15" s="54">
        <f t="shared" si="203"/>
        <v>0</v>
      </c>
      <c r="DG15" s="66">
        <f>(DG13*$DM13+DG14*$DM14)/$DM15</f>
        <v>0</v>
      </c>
      <c r="DH15" s="54">
        <f t="shared" si="203"/>
        <v>394.5</v>
      </c>
      <c r="DI15" s="55">
        <f>(DI13*$DM13+DI14*$DM14)/$DM15</f>
        <v>0.71877060477048194</v>
      </c>
      <c r="DJ15" s="55">
        <f>(DJ13*$DM13+DJ14*$DM14)/$DM15</f>
        <v>0.30330008864891866</v>
      </c>
      <c r="DK15" s="55">
        <f>(DK13*$DM13+DK14*$DM14)/$DM15</f>
        <v>0.26308054964248678</v>
      </c>
      <c r="DL15" s="62">
        <f t="shared" ref="DL15:DN15" si="204">SUM(DL13:DL14)</f>
        <v>432</v>
      </c>
      <c r="DM15" s="62">
        <f t="shared" si="204"/>
        <v>394</v>
      </c>
      <c r="DN15" s="62">
        <f t="shared" si="204"/>
        <v>345</v>
      </c>
      <c r="DO15" s="48">
        <f t="shared" si="116"/>
        <v>1</v>
      </c>
      <c r="DQ15" s="82"/>
      <c r="DR15" s="19" t="s">
        <v>39</v>
      </c>
      <c r="DS15" s="53">
        <f>SUM(DS13:DS14)</f>
        <v>1090.45</v>
      </c>
      <c r="DT15" s="54">
        <f t="shared" ref="DT15:DV15" si="205">SUM(DT13:DT14)</f>
        <v>978.53</v>
      </c>
      <c r="DU15" s="54">
        <f>SUM(DU13:DU14)</f>
        <v>111.92</v>
      </c>
      <c r="DV15" s="54">
        <f t="shared" si="205"/>
        <v>0</v>
      </c>
      <c r="DW15" s="55">
        <f>(DW13*$EG13+DW14*$EG14)/$EG15</f>
        <v>0</v>
      </c>
      <c r="DX15" s="54">
        <f t="shared" ref="DX15" si="206">SUM(DX13:DX14)</f>
        <v>397.55</v>
      </c>
      <c r="DY15" s="55">
        <f>(DY13*$EG13+DY14*$EG14)/$EG15</f>
        <v>0.24140296654112767</v>
      </c>
      <c r="DZ15" s="54">
        <f t="shared" ref="DZ15" si="207">SUM(DZ13:DZ14)</f>
        <v>0</v>
      </c>
      <c r="EA15" s="55">
        <f>(EA13*$EG13+EA14*$EG14)/$EG15</f>
        <v>0</v>
      </c>
      <c r="EB15" s="54">
        <f t="shared" ref="EB15" si="208">SUM(EB13:EB14)</f>
        <v>137.13</v>
      </c>
      <c r="EC15" s="55">
        <f>(EC13*$EG13+EC14*$EG14)/$EG15</f>
        <v>0.66818398286119751</v>
      </c>
      <c r="ED15" s="55">
        <f>(ED13*$EG13+ED14*$EG14)/$EG15</f>
        <v>0.19860397266247892</v>
      </c>
      <c r="EE15" s="55">
        <f>(EE13*$EG13+EE14*$EG14)/$EG15</f>
        <v>9.0413050597674793E-2</v>
      </c>
      <c r="EF15" s="62">
        <f>SUM(EF13:EF14)</f>
        <v>432</v>
      </c>
      <c r="EG15" s="62">
        <v>394</v>
      </c>
      <c r="EH15" s="62">
        <f t="shared" ref="EH15" si="209">SUM(EH13:EH14)</f>
        <v>345</v>
      </c>
      <c r="EI15" s="48">
        <f t="shared" si="119"/>
        <v>1</v>
      </c>
      <c r="EK15" s="82"/>
      <c r="EL15" s="19" t="s">
        <v>39</v>
      </c>
      <c r="EM15" s="53">
        <f>SUM(EM13:EM14)</f>
        <v>549.54</v>
      </c>
      <c r="EN15" s="53">
        <f t="shared" ref="EN15:EV15" si="210">SUM(EN13:EN14)</f>
        <v>473.67</v>
      </c>
      <c r="EO15" s="53">
        <f>SUM(EO13:EO14)</f>
        <v>75.87</v>
      </c>
      <c r="EP15" s="53">
        <f t="shared" si="210"/>
        <v>13.63</v>
      </c>
      <c r="EQ15" s="55">
        <f>(EQ13*$FA13+EQ14*$FA14)/$FA15</f>
        <v>1.1119470630891951E-2</v>
      </c>
      <c r="ER15" s="54">
        <f t="shared" si="210"/>
        <v>672</v>
      </c>
      <c r="ES15" s="55">
        <f>(ES13*$FA13+ES14*$FA14)/$FA15</f>
        <v>0.45177664974619292</v>
      </c>
      <c r="ET15" s="54">
        <f t="shared" si="210"/>
        <v>108.83</v>
      </c>
      <c r="EU15" s="55">
        <f>(EU13*$FA13+EU14*$FA14)/$FA15</f>
        <v>8.8784445250181282E-2</v>
      </c>
      <c r="EV15" s="54">
        <f t="shared" si="210"/>
        <v>35.090000000000003</v>
      </c>
      <c r="EW15" s="55">
        <f>(EW13*$FA13+EW14*$FA14)/$FA15</f>
        <v>0.41969271211022474</v>
      </c>
      <c r="EX15" s="55">
        <f>(EX13*$FA13+EX14*$FA14)/$FA15</f>
        <v>5.4811084802720053E-2</v>
      </c>
      <c r="EY15" s="55">
        <f>(EY13*$FA13+EY14*$FA14)/$FA15</f>
        <v>2.8626722262509067E-2</v>
      </c>
      <c r="EZ15" s="62">
        <f>SUM(EZ13:EZ14)</f>
        <v>432</v>
      </c>
      <c r="FA15" s="62">
        <f>SUM(FA13:FA14)</f>
        <v>394</v>
      </c>
      <c r="FB15" s="62">
        <f t="shared" ref="FB15" si="211">SUM(FB13:FB14)</f>
        <v>200</v>
      </c>
      <c r="FC15" s="48">
        <f t="shared" si="122"/>
        <v>1</v>
      </c>
      <c r="FE15" s="82"/>
      <c r="FF15" s="19" t="s">
        <v>39</v>
      </c>
      <c r="FG15" s="54">
        <f>SUM(FG13:FG14)</f>
        <v>224.7</v>
      </c>
      <c r="FH15" s="54">
        <f t="shared" ref="FH15:FP15" si="212">SUM(FH13:FH14)</f>
        <v>126.98</v>
      </c>
      <c r="FI15" s="54">
        <f>SUM(FI13:FI14)</f>
        <v>97.72</v>
      </c>
      <c r="FJ15" s="54">
        <f t="shared" si="212"/>
        <v>2.5</v>
      </c>
      <c r="FK15" s="55">
        <f>(FK13*$FU13+FK14*$FU14)/$FU15</f>
        <v>1.8421483543474703E-3</v>
      </c>
      <c r="FL15" s="54">
        <f t="shared" si="212"/>
        <v>744</v>
      </c>
      <c r="FM15" s="55">
        <f>(FM13*$FU13+FM14*$FU14)/$FU15</f>
        <v>0.45177664974619292</v>
      </c>
      <c r="FN15" s="54">
        <f t="shared" si="212"/>
        <v>516.79999999999995</v>
      </c>
      <c r="FO15" s="55">
        <f>(FO13*$FU13+FO14*$FU14)/$FU15</f>
        <v>0.38080890781070903</v>
      </c>
      <c r="FP15" s="54">
        <f t="shared" si="212"/>
        <v>9.4</v>
      </c>
      <c r="FQ15" s="55">
        <f>(FQ13*$FU13+FQ14*$FU14)/$FU15</f>
        <v>0.15864581627640412</v>
      </c>
      <c r="FR15" s="55">
        <f>(FR13*$FU13+FR14*$FU14)/$FU15</f>
        <v>5.0385062310938394E-2</v>
      </c>
      <c r="FS15" s="55">
        <f>(FS13*$FU13+FS14*$FU14)/$FU15</f>
        <v>6.9264778123464873E-3</v>
      </c>
      <c r="FT15" s="62">
        <f>SUM(FT13:FT14)</f>
        <v>432</v>
      </c>
      <c r="FU15" s="62">
        <f t="shared" ref="FU15:FV15" si="213">SUM(FU13:FU14)</f>
        <v>394</v>
      </c>
      <c r="FV15" s="62">
        <f t="shared" si="213"/>
        <v>200</v>
      </c>
      <c r="FW15" s="48">
        <f t="shared" si="124"/>
        <v>1.0000000000000002</v>
      </c>
      <c r="FY15" s="82"/>
      <c r="FZ15" s="19" t="s">
        <v>39</v>
      </c>
      <c r="GA15" s="54">
        <f>SUM(GA13:GA14)</f>
        <v>514.57000000000005</v>
      </c>
      <c r="GB15" s="54">
        <f t="shared" ref="GB15:GD15" si="214">SUM(GB13:GB14)</f>
        <v>514.57000000000005</v>
      </c>
      <c r="GC15" s="54">
        <f>SUM(GC13:GC14)</f>
        <v>0</v>
      </c>
      <c r="GD15" s="54">
        <f t="shared" si="214"/>
        <v>205.43</v>
      </c>
      <c r="GE15" s="55">
        <f>(GE13*$GO13+GE14*$GO14)/$GO15</f>
        <v>0.15641878172588833</v>
      </c>
      <c r="GF15" s="54">
        <f t="shared" ref="GF15" si="215">SUM(GF13:GF14)</f>
        <v>720</v>
      </c>
      <c r="GG15" s="55">
        <f>(GG13*$GO13+GG14*$GO14)/$GO15</f>
        <v>0.45177664974619292</v>
      </c>
      <c r="GH15" s="54">
        <f t="shared" ref="GH15" si="216">SUM(GH13:GH14)</f>
        <v>0</v>
      </c>
      <c r="GI15" s="55">
        <f>(GI13*$GO13+GI14*$GO14)/$GO15</f>
        <v>0</v>
      </c>
      <c r="GJ15" s="54">
        <f t="shared" ref="GJ15" si="217">SUM(GJ13:GJ14)</f>
        <v>38.11</v>
      </c>
      <c r="GK15" s="55">
        <f>(GK13*$GO13+GK14*$GO14)/$GO15</f>
        <v>0.36278680203045688</v>
      </c>
      <c r="GL15" s="55">
        <f>(GL13*$GO13+GL14*$GO14)/$GO15</f>
        <v>0.18543654822335029</v>
      </c>
      <c r="GM15" s="55">
        <f>(GM13*$GO13+GM14*$GO14)/$GO15</f>
        <v>2.901776649746193E-2</v>
      </c>
      <c r="GN15" s="62">
        <f>SUM(GN13:GN14)</f>
        <v>432</v>
      </c>
      <c r="GO15" s="62">
        <f t="shared" ref="GO15:GP15" si="218">SUM(GO13:GO14)</f>
        <v>394</v>
      </c>
      <c r="GP15" s="62">
        <f t="shared" si="218"/>
        <v>200</v>
      </c>
      <c r="GQ15" s="48">
        <f t="shared" si="127"/>
        <v>1</v>
      </c>
      <c r="GS15" s="82"/>
      <c r="GT15" s="19" t="s">
        <v>39</v>
      </c>
      <c r="GU15" s="54">
        <f>SUM(GU13:GU14)</f>
        <v>679.5</v>
      </c>
      <c r="GV15" s="54">
        <f t="shared" ref="GV15:GX15" si="219">SUM(GV13:GV14)</f>
        <v>679.5</v>
      </c>
      <c r="GW15" s="54">
        <f>SUM(GW13:GW14)</f>
        <v>0</v>
      </c>
      <c r="GX15" s="54">
        <f t="shared" si="219"/>
        <v>316.27</v>
      </c>
      <c r="GY15" s="55">
        <f>(GY13*$HI13+GY14*$HI14)/$HI15</f>
        <v>0.20052815075596311</v>
      </c>
      <c r="GZ15" s="54">
        <f t="shared" ref="GZ15" si="220">SUM(GZ13:GZ14)</f>
        <v>492.23</v>
      </c>
      <c r="HA15" s="55">
        <f>(HA13*$HI13+HA14*$HI14)/$HI15</f>
        <v>0.29889518858140929</v>
      </c>
      <c r="HB15" s="54">
        <f t="shared" ref="HB15" si="221">SUM(HB13:HB14)</f>
        <v>0</v>
      </c>
      <c r="HC15" s="55">
        <f>(HC13*$HI13+HC14*$HI14)/$HI15</f>
        <v>0</v>
      </c>
      <c r="HD15" s="54">
        <f t="shared" ref="HD15" si="222">SUM(HD13:HD14)</f>
        <v>50.26</v>
      </c>
      <c r="HE15" s="55">
        <f t="shared" ref="HE15:HG15" si="223">(HE13*$GO13+HE14*$GO14)/$GO15</f>
        <v>0.46354211014682611</v>
      </c>
      <c r="HF15" s="55">
        <f t="shared" si="223"/>
        <v>0.53536568834586618</v>
      </c>
      <c r="HG15" s="55">
        <f t="shared" si="223"/>
        <v>3.703455051580154E-2</v>
      </c>
      <c r="HH15" s="62">
        <f>SUM(HH13:HH14)</f>
        <v>432</v>
      </c>
      <c r="HI15" s="62">
        <f t="shared" ref="HI15:HJ15" si="224">SUM(HI13:HI14)</f>
        <v>394</v>
      </c>
      <c r="HJ15" s="62">
        <f t="shared" si="224"/>
        <v>200</v>
      </c>
      <c r="HK15" s="48">
        <f>SUM(GY15,HA15,HC15,HE15,HG15)</f>
        <v>1</v>
      </c>
      <c r="HM15" s="82"/>
      <c r="HN15" s="19" t="s">
        <v>39</v>
      </c>
      <c r="HO15" s="54">
        <f>SUM(HO13:HO14)</f>
        <v>1374.62</v>
      </c>
      <c r="HP15" s="54">
        <f t="shared" ref="HP15:HY15" si="225">SUM(HP13:HP14)</f>
        <v>1374.62</v>
      </c>
      <c r="HQ15" s="54">
        <f>SUM(HQ13:HQ14)</f>
        <v>0</v>
      </c>
      <c r="HR15" s="54">
        <f t="shared" si="225"/>
        <v>65.38</v>
      </c>
      <c r="HS15" s="55">
        <f>(HS13*$ID13+HS14*$ID14)/$ID15</f>
        <v>4.1023829667230685E-2</v>
      </c>
      <c r="HT15" s="54">
        <f t="shared" si="225"/>
        <v>0</v>
      </c>
      <c r="HU15" s="55">
        <f>(HU13*$ID13+HU14*$ID14)/$ID15</f>
        <v>0</v>
      </c>
      <c r="HV15" s="54">
        <f t="shared" si="225"/>
        <v>0</v>
      </c>
      <c r="HW15" s="55">
        <f>(HW13*$ID13+HW14*$ID14)/$ID15</f>
        <v>0</v>
      </c>
      <c r="HX15" s="54">
        <f t="shared" si="225"/>
        <v>0</v>
      </c>
      <c r="HY15" s="54">
        <f t="shared" si="225"/>
        <v>295.03999999999996</v>
      </c>
      <c r="HZ15" s="55">
        <f>(HZ13*$ID13+HZ14*$ID14)/$ID15</f>
        <v>0.75182078398195151</v>
      </c>
      <c r="IA15" s="55">
        <f>(IA13*$ID13+IA14*$ID14)/$ID15</f>
        <v>0.24817921601804846</v>
      </c>
      <c r="IB15" s="55">
        <f>(IB13*$ID13+IB14*$ID14)/$ID15</f>
        <v>0.20715538635081782</v>
      </c>
      <c r="IC15" s="62">
        <f t="shared" ref="IC15:IE15" si="226">SUM(IC13:IC14)</f>
        <v>432</v>
      </c>
      <c r="ID15" s="62">
        <f t="shared" si="226"/>
        <v>394</v>
      </c>
      <c r="IE15" s="62">
        <f t="shared" si="226"/>
        <v>360</v>
      </c>
      <c r="IF15" s="48">
        <f t="shared" si="132"/>
        <v>1</v>
      </c>
    </row>
    <row r="16" spans="1:240" ht="15">
      <c r="A16" s="82" t="s">
        <v>42</v>
      </c>
      <c r="B16" s="16">
        <v>5</v>
      </c>
      <c r="C16" s="12">
        <v>628.75</v>
      </c>
      <c r="D16" s="12">
        <v>628.75</v>
      </c>
      <c r="E16" s="12">
        <v>0</v>
      </c>
      <c r="F16" s="2">
        <v>115.25</v>
      </c>
      <c r="G16" s="38">
        <f>F16/$B$4</f>
        <v>0.15490591397849462</v>
      </c>
      <c r="H16" s="12">
        <v>0</v>
      </c>
      <c r="I16" s="38">
        <f>H16/$B$4</f>
        <v>0</v>
      </c>
      <c r="J16" s="12">
        <v>0</v>
      </c>
      <c r="K16" s="38">
        <f>J16/$B$4</f>
        <v>0</v>
      </c>
      <c r="L16" s="2">
        <v>71.64</v>
      </c>
      <c r="M16" s="38">
        <f>(C16-L16)/$B$4</f>
        <v>0.74880376344086019</v>
      </c>
      <c r="N16" s="41">
        <f>IF((AND(D16=0,F16=0)),0,(F16+L16)/(D16+F16))</f>
        <v>0.25119623655913975</v>
      </c>
      <c r="O16" s="38">
        <f>L16/$B$4</f>
        <v>9.6290322580645168E-2</v>
      </c>
      <c r="P16" s="2">
        <v>410</v>
      </c>
      <c r="Q16" s="2">
        <v>350</v>
      </c>
      <c r="R16" s="2">
        <v>0</v>
      </c>
      <c r="S16" s="48">
        <f t="shared" si="102"/>
        <v>1</v>
      </c>
      <c r="U16" s="82" t="s">
        <v>42</v>
      </c>
      <c r="V16" s="16">
        <v>5</v>
      </c>
      <c r="W16" s="12">
        <v>744</v>
      </c>
      <c r="X16" s="12">
        <v>744</v>
      </c>
      <c r="Y16" s="12">
        <v>0</v>
      </c>
      <c r="Z16" s="12">
        <v>0</v>
      </c>
      <c r="AA16" s="38">
        <f>Z16/$V$4</f>
        <v>0</v>
      </c>
      <c r="AB16" s="12">
        <v>0</v>
      </c>
      <c r="AC16" s="38">
        <f>AB16/$V$4</f>
        <v>0</v>
      </c>
      <c r="AD16" s="12">
        <v>0</v>
      </c>
      <c r="AE16" s="38">
        <f>AD16/$V$4</f>
        <v>0</v>
      </c>
      <c r="AF16" s="12">
        <v>0</v>
      </c>
      <c r="AG16" s="38">
        <f>(W16-AF16)/$V$4</f>
        <v>1</v>
      </c>
      <c r="AH16" s="41">
        <f>IF((AND(X16=0,Z16=0)),0,(Z16+AF16)/(X16+Z16))</f>
        <v>0</v>
      </c>
      <c r="AI16" s="38">
        <f>AF16/$V$4</f>
        <v>0</v>
      </c>
      <c r="AJ16" s="2">
        <v>410</v>
      </c>
      <c r="AK16" s="2">
        <v>350</v>
      </c>
      <c r="AL16" s="2">
        <v>410</v>
      </c>
      <c r="AM16" s="48">
        <f t="shared" si="106"/>
        <v>1</v>
      </c>
      <c r="AO16" s="82" t="s">
        <v>42</v>
      </c>
      <c r="AP16" s="16">
        <v>5</v>
      </c>
      <c r="AQ16" s="2">
        <v>720</v>
      </c>
      <c r="AR16" s="12">
        <v>720</v>
      </c>
      <c r="AS16" s="12">
        <v>0</v>
      </c>
      <c r="AT16" s="12">
        <v>0</v>
      </c>
      <c r="AU16" s="38">
        <f>AT16/$AP$4</f>
        <v>0</v>
      </c>
      <c r="AV16" s="12">
        <v>0</v>
      </c>
      <c r="AW16" s="38">
        <f>AV16/$AP$4</f>
        <v>0</v>
      </c>
      <c r="AX16" s="12">
        <v>0</v>
      </c>
      <c r="AY16" s="38">
        <f>AX16/$AP$4</f>
        <v>0</v>
      </c>
      <c r="AZ16" s="2">
        <v>28.92</v>
      </c>
      <c r="BA16" s="38">
        <f>(AQ16-AZ16)/$AP$4</f>
        <v>0.95983333333333343</v>
      </c>
      <c r="BB16" s="41">
        <f>IF((AND(AR16=0,AT16=0)),0,(AT16+AZ16)/(AR16+AT16))</f>
        <v>4.016666666666667E-2</v>
      </c>
      <c r="BC16" s="38">
        <f>AZ16/$AP$4</f>
        <v>4.016666666666667E-2</v>
      </c>
      <c r="BD16" s="2">
        <v>410</v>
      </c>
      <c r="BE16" s="2">
        <v>350</v>
      </c>
      <c r="BF16" s="35">
        <v>290</v>
      </c>
      <c r="BG16" s="48">
        <f t="shared" si="109"/>
        <v>1</v>
      </c>
      <c r="BI16" s="82" t="s">
        <v>42</v>
      </c>
      <c r="BJ16" s="16">
        <v>5</v>
      </c>
      <c r="BK16" s="2">
        <v>670.7</v>
      </c>
      <c r="BL16" s="12">
        <v>670.7</v>
      </c>
      <c r="BM16" s="2">
        <v>0</v>
      </c>
      <c r="BN16" s="12">
        <v>73.3</v>
      </c>
      <c r="BO16" s="38">
        <f>BN16/$BJ$4</f>
        <v>9.8521505376344076E-2</v>
      </c>
      <c r="BP16" s="2">
        <v>0</v>
      </c>
      <c r="BQ16" s="38">
        <f>BP16/$BJ$4</f>
        <v>0</v>
      </c>
      <c r="BR16" s="2">
        <v>0</v>
      </c>
      <c r="BS16" s="38">
        <f>BR16/$BJ$4</f>
        <v>0</v>
      </c>
      <c r="BT16" s="12">
        <v>6.8</v>
      </c>
      <c r="BU16" s="38">
        <f>(BK16-BT16)/$BJ$4</f>
        <v>0.89233870967741946</v>
      </c>
      <c r="BV16" s="41">
        <f>IF((AND(BL16=0,BN16=0)),0,(BN16+BT16)/(BL16+BN16))</f>
        <v>0.10766129032258064</v>
      </c>
      <c r="BW16" s="38">
        <f>BT16/$BJ$4</f>
        <v>9.1397849462365593E-3</v>
      </c>
      <c r="BX16" s="2">
        <v>410</v>
      </c>
      <c r="BY16" s="2">
        <v>350</v>
      </c>
      <c r="BZ16" s="2">
        <v>410</v>
      </c>
      <c r="CA16" s="48">
        <f t="shared" si="111"/>
        <v>1</v>
      </c>
      <c r="CC16" s="82" t="s">
        <v>42</v>
      </c>
      <c r="CD16" s="16">
        <v>5</v>
      </c>
      <c r="CE16" s="2">
        <v>720</v>
      </c>
      <c r="CF16" s="12">
        <v>720</v>
      </c>
      <c r="CG16" s="2">
        <v>0</v>
      </c>
      <c r="CH16" s="2">
        <v>0</v>
      </c>
      <c r="CI16" s="38">
        <f>CH16/$CD$4</f>
        <v>0</v>
      </c>
      <c r="CJ16" s="2">
        <v>0</v>
      </c>
      <c r="CK16" s="38">
        <f>CJ16/$CD$4</f>
        <v>0</v>
      </c>
      <c r="CL16" s="2">
        <v>0</v>
      </c>
      <c r="CM16" s="38">
        <f>CL16/$CD$4</f>
        <v>0</v>
      </c>
      <c r="CN16" s="2">
        <v>0</v>
      </c>
      <c r="CO16" s="38">
        <f>(CE16-CN16)/$CD$4</f>
        <v>1</v>
      </c>
      <c r="CP16" s="41">
        <f>IF((AND(CF16=0,CH16=0)),0,(CH16+CN16)/(CF16+CH16))</f>
        <v>0</v>
      </c>
      <c r="CQ16" s="38">
        <f>CN16/$CD$4</f>
        <v>0</v>
      </c>
      <c r="CR16" s="2">
        <v>410</v>
      </c>
      <c r="CS16" s="2">
        <v>350</v>
      </c>
      <c r="CT16" s="2">
        <v>410</v>
      </c>
      <c r="CU16" s="48">
        <f t="shared" si="113"/>
        <v>1</v>
      </c>
      <c r="CW16" s="82" t="s">
        <v>42</v>
      </c>
      <c r="CX16" s="16">
        <v>5</v>
      </c>
      <c r="CY16" s="2">
        <v>736.45</v>
      </c>
      <c r="CZ16" s="12">
        <v>621.45000000000005</v>
      </c>
      <c r="DA16" s="12">
        <v>115</v>
      </c>
      <c r="DB16" s="12">
        <v>0</v>
      </c>
      <c r="DC16" s="38">
        <f t="shared" ref="DC16:DC17" si="227">DB16/$CX$4</f>
        <v>0</v>
      </c>
      <c r="DD16" s="12">
        <v>0</v>
      </c>
      <c r="DE16" s="38">
        <f t="shared" ref="DE16:DE17" si="228">DD16/$CX$4</f>
        <v>0</v>
      </c>
      <c r="DF16" s="12">
        <v>7.55</v>
      </c>
      <c r="DG16" s="38">
        <f>DF16/$CX$4</f>
        <v>1.0147849462365591E-2</v>
      </c>
      <c r="DH16" s="12">
        <v>0</v>
      </c>
      <c r="DI16" s="38">
        <f>(CY16-DH16)/$CX$4</f>
        <v>0.98985215053763442</v>
      </c>
      <c r="DJ16" s="41">
        <f>IF((AND(CZ16=0,DB16=0)),0,(DB16+DH16)/(CZ16+DB16))</f>
        <v>0</v>
      </c>
      <c r="DK16" s="38">
        <f>DH16/$CX$4</f>
        <v>0</v>
      </c>
      <c r="DL16" s="2">
        <v>410</v>
      </c>
      <c r="DM16" s="2">
        <v>350</v>
      </c>
      <c r="DN16" s="2">
        <v>410</v>
      </c>
      <c r="DO16" s="48">
        <f t="shared" si="116"/>
        <v>1</v>
      </c>
      <c r="DQ16" s="82" t="s">
        <v>42</v>
      </c>
      <c r="DR16" s="16">
        <v>5</v>
      </c>
      <c r="DS16" s="12">
        <v>303.79000000000002</v>
      </c>
      <c r="DT16" s="12">
        <v>49.29000000000002</v>
      </c>
      <c r="DU16" s="12">
        <v>254.5</v>
      </c>
      <c r="DV16" s="12">
        <v>440.21</v>
      </c>
      <c r="DW16" s="38">
        <f>DV16/$DR$4</f>
        <v>0.59168010752688172</v>
      </c>
      <c r="DX16" s="12">
        <v>0</v>
      </c>
      <c r="DY16" s="38">
        <f>DX16/$DR$4</f>
        <v>0</v>
      </c>
      <c r="DZ16" s="12">
        <v>0</v>
      </c>
      <c r="EA16" s="38">
        <f>DZ16/$DR$4</f>
        <v>0</v>
      </c>
      <c r="EB16" s="2">
        <v>20.260000000000002</v>
      </c>
      <c r="EC16" s="38">
        <f>(DS16-EB16)/$DR$4</f>
        <v>0.38108870967741937</v>
      </c>
      <c r="ED16" s="51">
        <f>IF((AND(DT16=0,DV16=0)),0,(DV16+EB16)/(DT16+DV16))</f>
        <v>0.94069458631256375</v>
      </c>
      <c r="EE16" s="38">
        <f>EB16/$DR$4</f>
        <v>2.7231182795698926E-2</v>
      </c>
      <c r="EF16" s="2">
        <v>410</v>
      </c>
      <c r="EG16" s="2">
        <v>350</v>
      </c>
      <c r="EH16" s="2">
        <v>410</v>
      </c>
      <c r="EI16" s="48">
        <f t="shared" si="119"/>
        <v>1</v>
      </c>
      <c r="EK16" s="82" t="s">
        <v>42</v>
      </c>
      <c r="EL16" s="16">
        <v>5</v>
      </c>
      <c r="EM16" s="2">
        <v>624.53</v>
      </c>
      <c r="EN16" s="2">
        <v>624.53</v>
      </c>
      <c r="EO16" s="2">
        <v>0</v>
      </c>
      <c r="EP16" s="2">
        <v>47.47</v>
      </c>
      <c r="EQ16" s="38">
        <f t="shared" ref="EQ16:EQ17" si="229">EP16/$EL$4</f>
        <v>7.0639880952380954E-2</v>
      </c>
      <c r="ER16" s="2">
        <v>0</v>
      </c>
      <c r="ES16" s="38">
        <f t="shared" ref="ES16:ES17" si="230">ER16/$EL$4</f>
        <v>0</v>
      </c>
      <c r="ET16" s="2">
        <v>0</v>
      </c>
      <c r="EU16" s="38">
        <f t="shared" ref="EU16:EU17" si="231">ET16/$EL$4</f>
        <v>0</v>
      </c>
      <c r="EV16" s="2">
        <v>19.5</v>
      </c>
      <c r="EW16" s="38">
        <f>(EM16-EV16)/$EL$4</f>
        <v>0.90034226190476185</v>
      </c>
      <c r="EX16" s="51">
        <f>IF((AND(EN16=0,EP16=0)),0,(EP16+EV16)/(EN16+EP16))</f>
        <v>9.9657738095238091E-2</v>
      </c>
      <c r="EY16" s="38">
        <f>EV16/$EL$4</f>
        <v>2.9017857142857144E-2</v>
      </c>
      <c r="EZ16" s="2">
        <v>410</v>
      </c>
      <c r="FA16" s="2">
        <v>350</v>
      </c>
      <c r="FB16" s="2">
        <v>410</v>
      </c>
      <c r="FC16" s="48">
        <f t="shared" si="122"/>
        <v>0.99999999999999989</v>
      </c>
      <c r="FE16" s="82" t="s">
        <v>42</v>
      </c>
      <c r="FF16" s="16">
        <v>5</v>
      </c>
      <c r="FG16" s="2">
        <v>744</v>
      </c>
      <c r="FH16" s="2">
        <v>744</v>
      </c>
      <c r="FI16" s="2">
        <v>0</v>
      </c>
      <c r="FJ16" s="2">
        <v>0</v>
      </c>
      <c r="FK16" s="38">
        <f>FJ16/$FF$4</f>
        <v>0</v>
      </c>
      <c r="FL16" s="2">
        <v>0</v>
      </c>
      <c r="FM16" s="38">
        <f>FL16/$FF$4</f>
        <v>0</v>
      </c>
      <c r="FN16" s="2">
        <v>0</v>
      </c>
      <c r="FO16" s="38">
        <f>FN16/$FF$4</f>
        <v>0</v>
      </c>
      <c r="FP16" s="2">
        <v>0.76</v>
      </c>
      <c r="FQ16" s="38">
        <f>(FG16-FP16)/$FF$4</f>
        <v>0.99897849462365595</v>
      </c>
      <c r="FR16" s="51">
        <f>IF((AND(FH16=0,FJ16=0)),0,(FJ16+FP16)/(FH16+FJ16))</f>
        <v>1.0215053763440861E-3</v>
      </c>
      <c r="FS16" s="38">
        <f>FP16/$FF$4</f>
        <v>1.0215053763440861E-3</v>
      </c>
      <c r="FT16" s="2">
        <v>410</v>
      </c>
      <c r="FU16" s="2">
        <v>350</v>
      </c>
      <c r="FV16" s="2">
        <v>410</v>
      </c>
      <c r="FW16" s="48">
        <f t="shared" si="124"/>
        <v>1</v>
      </c>
      <c r="FY16" s="82" t="s">
        <v>42</v>
      </c>
      <c r="FZ16" s="16">
        <v>5</v>
      </c>
      <c r="GA16" s="2">
        <v>611.80999999999995</v>
      </c>
      <c r="GB16" s="2">
        <v>611.80999999999995</v>
      </c>
      <c r="GC16" s="2">
        <v>0</v>
      </c>
      <c r="GD16" s="2">
        <v>108.19</v>
      </c>
      <c r="GE16" s="38">
        <f>GD16/$FZ$4</f>
        <v>0.15026388888888889</v>
      </c>
      <c r="GF16" s="2">
        <v>0</v>
      </c>
      <c r="GG16" s="38">
        <f>GF16/$FZ$4</f>
        <v>0</v>
      </c>
      <c r="GH16" s="2">
        <v>0</v>
      </c>
      <c r="GI16" s="38">
        <f>GH16/$FZ$4</f>
        <v>0</v>
      </c>
      <c r="GJ16" s="2">
        <v>76.290000000000006</v>
      </c>
      <c r="GK16" s="38">
        <f t="shared" ref="GK16:GK17" si="232">(GA16-GJ16)/$FZ$4</f>
        <v>0.74377777777777776</v>
      </c>
      <c r="GL16" s="41">
        <f>IF((AND(GB16=0,GD16=0)),0,(GD16+GJ16)/(GB16+GD16))</f>
        <v>0.25622222222222224</v>
      </c>
      <c r="GM16" s="38">
        <f t="shared" ref="GM16:GM17" si="233">GJ16/$FZ$4</f>
        <v>0.10595833333333335</v>
      </c>
      <c r="GN16" s="2">
        <v>410</v>
      </c>
      <c r="GO16" s="2">
        <v>350</v>
      </c>
      <c r="GP16" s="2">
        <v>410</v>
      </c>
      <c r="GQ16" s="48">
        <f t="shared" si="127"/>
        <v>1</v>
      </c>
      <c r="GS16" s="82" t="s">
        <v>42</v>
      </c>
      <c r="GT16" s="16">
        <v>5</v>
      </c>
      <c r="GU16" s="2">
        <v>677.24</v>
      </c>
      <c r="GV16" s="2">
        <v>677.24</v>
      </c>
      <c r="GW16" s="2">
        <v>0</v>
      </c>
      <c r="GX16" s="2">
        <v>63.13</v>
      </c>
      <c r="GY16" s="38">
        <f>GX16/$GT$4</f>
        <v>8.485215053763441E-2</v>
      </c>
      <c r="GZ16" s="2">
        <v>0</v>
      </c>
      <c r="HA16" s="38">
        <f>GZ16/$GT$4</f>
        <v>0</v>
      </c>
      <c r="HB16" s="2">
        <v>3.63</v>
      </c>
      <c r="HC16" s="38">
        <f>HB16/$GT$4</f>
        <v>4.8790322580645161E-3</v>
      </c>
      <c r="HD16" s="2">
        <v>12.78</v>
      </c>
      <c r="HE16" s="38">
        <f>(GU16-HD16)/$GT$4</f>
        <v>0.89309139784946245</v>
      </c>
      <c r="HF16" s="41">
        <f t="shared" ref="HF16:HF17" si="234">IF((AND(GV16=0,GX16=0)),0,(GX16+HD16)/(GV16+GX16))</f>
        <v>0.10252981617299457</v>
      </c>
      <c r="HG16" s="38">
        <f>HD16/$GT$4</f>
        <v>1.717741935483871E-2</v>
      </c>
      <c r="HH16" s="2">
        <v>410</v>
      </c>
      <c r="HI16" s="2">
        <v>350</v>
      </c>
      <c r="HJ16" s="2">
        <v>410</v>
      </c>
      <c r="HK16" s="48">
        <f>SUM(GY16,HA16,HC16,HE16,HG16)</f>
        <v>1</v>
      </c>
      <c r="HM16" s="82" t="s">
        <v>42</v>
      </c>
      <c r="HN16" s="16">
        <v>5</v>
      </c>
      <c r="HO16" s="2">
        <v>720</v>
      </c>
      <c r="HP16" s="2">
        <v>720</v>
      </c>
      <c r="HQ16" s="2">
        <v>0</v>
      </c>
      <c r="HR16" s="2">
        <v>0</v>
      </c>
      <c r="HS16" s="38">
        <f>HR16/$HN$4</f>
        <v>0</v>
      </c>
      <c r="HT16" s="2">
        <v>0</v>
      </c>
      <c r="HU16" s="38">
        <f>HT16/$HN$4</f>
        <v>0</v>
      </c>
      <c r="HV16" s="2">
        <v>0</v>
      </c>
      <c r="HW16" s="38">
        <f>HV16/$HN$4</f>
        <v>0</v>
      </c>
      <c r="HX16" s="12">
        <v>0</v>
      </c>
      <c r="HY16" s="12">
        <v>0</v>
      </c>
      <c r="HZ16" s="38">
        <f>(HO16-HX16-HY16)/$HN$4</f>
        <v>1</v>
      </c>
      <c r="IA16" s="41">
        <f>IF((AND(HP16=0,HR16=0)),0,(HR16+HX16+HY16)/(HP16+HR16))</f>
        <v>0</v>
      </c>
      <c r="IB16" s="38">
        <f>(HY16+HX16)/$HN$4</f>
        <v>0</v>
      </c>
      <c r="IC16" s="2">
        <v>410</v>
      </c>
      <c r="ID16" s="2">
        <v>350</v>
      </c>
      <c r="IE16" s="2">
        <v>410</v>
      </c>
      <c r="IF16" s="48">
        <f t="shared" si="132"/>
        <v>1</v>
      </c>
    </row>
    <row r="17" spans="1:240" ht="15">
      <c r="A17" s="82" t="s">
        <v>43</v>
      </c>
      <c r="B17" s="16">
        <v>6</v>
      </c>
      <c r="C17" s="12">
        <v>744</v>
      </c>
      <c r="D17" s="12">
        <v>744</v>
      </c>
      <c r="E17" s="12">
        <v>0</v>
      </c>
      <c r="F17" s="2">
        <v>0</v>
      </c>
      <c r="G17" s="38">
        <f>F17/$B$4</f>
        <v>0</v>
      </c>
      <c r="H17" s="12">
        <v>0</v>
      </c>
      <c r="I17" s="38">
        <f>H17/$B$4</f>
        <v>0</v>
      </c>
      <c r="J17" s="12">
        <v>0</v>
      </c>
      <c r="K17" s="38">
        <f>J17/$B$4</f>
        <v>0</v>
      </c>
      <c r="L17" s="2">
        <v>348.17</v>
      </c>
      <c r="M17" s="38">
        <f t="shared" ref="M17" si="235">(C17-L17)/$B$4</f>
        <v>0.53202956989247308</v>
      </c>
      <c r="N17" s="41">
        <f t="shared" ref="N17" si="236">IF((AND(D17=0,F17=0)),0,(F17+L17)/(D17+F17))</f>
        <v>0.46797043010752692</v>
      </c>
      <c r="O17" s="38">
        <f t="shared" ref="O17" si="237">L17/$B$4</f>
        <v>0.46797043010752692</v>
      </c>
      <c r="P17" s="2">
        <v>410</v>
      </c>
      <c r="Q17" s="2">
        <v>350</v>
      </c>
      <c r="R17" s="7">
        <v>350</v>
      </c>
      <c r="S17" s="48">
        <f t="shared" si="102"/>
        <v>1</v>
      </c>
      <c r="U17" s="82" t="s">
        <v>43</v>
      </c>
      <c r="V17" s="16">
        <v>6</v>
      </c>
      <c r="W17" s="2">
        <v>646.54999999999995</v>
      </c>
      <c r="X17" s="12">
        <v>646.54999999999995</v>
      </c>
      <c r="Y17" s="12">
        <v>0</v>
      </c>
      <c r="Z17" s="12">
        <v>97.45</v>
      </c>
      <c r="AA17" s="38">
        <f t="shared" ref="AA17" si="238">Z17/$V$4</f>
        <v>0.13098118279569892</v>
      </c>
      <c r="AB17" s="12">
        <v>0</v>
      </c>
      <c r="AC17" s="38">
        <f t="shared" ref="AC17" si="239">AB17/$V$4</f>
        <v>0</v>
      </c>
      <c r="AD17" s="12">
        <v>0</v>
      </c>
      <c r="AE17" s="38">
        <f t="shared" ref="AE17" si="240">AD17/$V$4</f>
        <v>0</v>
      </c>
      <c r="AF17" s="2">
        <v>49.49</v>
      </c>
      <c r="AG17" s="38">
        <f t="shared" ref="AG17" si="241">(W17-AF17)/$V$4</f>
        <v>0.80249999999999988</v>
      </c>
      <c r="AH17" s="41">
        <f t="shared" ref="AH17" si="242">IF((AND(X17=0,Z17=0)),0,(Z17+AF17)/(X17+Z17))</f>
        <v>0.19750000000000001</v>
      </c>
      <c r="AI17" s="38">
        <f t="shared" ref="AI17" si="243">AF17/$V$4</f>
        <v>6.6518817204301084E-2</v>
      </c>
      <c r="AJ17" s="2">
        <v>410</v>
      </c>
      <c r="AK17" s="2">
        <v>350</v>
      </c>
      <c r="AL17" s="2">
        <v>360</v>
      </c>
      <c r="AM17" s="48">
        <f t="shared" si="106"/>
        <v>0.99999999999999989</v>
      </c>
      <c r="AO17" s="82" t="s">
        <v>43</v>
      </c>
      <c r="AP17" s="16">
        <v>6</v>
      </c>
      <c r="AQ17" s="2">
        <v>655.21</v>
      </c>
      <c r="AR17" s="12">
        <v>655.21</v>
      </c>
      <c r="AS17" s="12">
        <v>0</v>
      </c>
      <c r="AT17" s="2">
        <v>64.790000000000006</v>
      </c>
      <c r="AU17" s="38">
        <f>AT17/$AP$4</f>
        <v>8.9986111111111114E-2</v>
      </c>
      <c r="AV17" s="12">
        <v>0</v>
      </c>
      <c r="AW17" s="38">
        <f>AV17/$AP$4</f>
        <v>0</v>
      </c>
      <c r="AX17" s="12">
        <v>0</v>
      </c>
      <c r="AY17" s="38">
        <f>AX17/$AP$4</f>
        <v>0</v>
      </c>
      <c r="AZ17" s="2">
        <v>28.75</v>
      </c>
      <c r="BA17" s="38">
        <f>(AQ17-AZ17)/$AP$4</f>
        <v>0.87008333333333343</v>
      </c>
      <c r="BB17" s="41">
        <f t="shared" ref="BB17" si="244">IF((AND(AR17=0,AT17=0)),0,(AT17+AZ17)/(AR17+AT17))</f>
        <v>0.12991666666666668</v>
      </c>
      <c r="BC17" s="38">
        <f>AZ17/$AP$4</f>
        <v>3.9930555555555552E-2</v>
      </c>
      <c r="BD17" s="2">
        <v>410</v>
      </c>
      <c r="BE17" s="2">
        <v>350</v>
      </c>
      <c r="BF17" s="35">
        <v>252</v>
      </c>
      <c r="BG17" s="48">
        <f t="shared" si="109"/>
        <v>1</v>
      </c>
      <c r="BI17" s="82" t="s">
        <v>43</v>
      </c>
      <c r="BJ17" s="16">
        <v>6</v>
      </c>
      <c r="BK17" s="2">
        <v>744</v>
      </c>
      <c r="BL17" s="12">
        <v>744</v>
      </c>
      <c r="BM17" s="2">
        <v>0</v>
      </c>
      <c r="BN17" s="2">
        <v>0</v>
      </c>
      <c r="BO17" s="38">
        <f t="shared" ref="BO17" si="245">BN17/$BJ$4</f>
        <v>0</v>
      </c>
      <c r="BP17" s="2">
        <v>0</v>
      </c>
      <c r="BQ17" s="38">
        <f t="shared" ref="BQ17" si="246">BP17/$BJ$4</f>
        <v>0</v>
      </c>
      <c r="BR17" s="2">
        <v>0</v>
      </c>
      <c r="BS17" s="38">
        <f t="shared" ref="BS17" si="247">BR17/$BJ$4</f>
        <v>0</v>
      </c>
      <c r="BT17" s="2">
        <v>152.87</v>
      </c>
      <c r="BU17" s="38">
        <f t="shared" ref="BU17" si="248">(BK17-BT17)/$BJ$4</f>
        <v>0.79452956989247314</v>
      </c>
      <c r="BV17" s="41">
        <f t="shared" ref="BV17" si="249">IF((AND(BL17=0,BN17=0)),0,(BN17+BT17)/(BL17+BN17))</f>
        <v>0.20547043010752689</v>
      </c>
      <c r="BW17" s="38">
        <f t="shared" ref="BW17" si="250">BT17/$BJ$4</f>
        <v>0.20547043010752689</v>
      </c>
      <c r="BX17" s="2">
        <v>410</v>
      </c>
      <c r="BY17" s="2">
        <v>350</v>
      </c>
      <c r="BZ17" s="2">
        <v>292</v>
      </c>
      <c r="CA17" s="48">
        <f t="shared" si="111"/>
        <v>1</v>
      </c>
      <c r="CC17" s="82" t="s">
        <v>43</v>
      </c>
      <c r="CD17" s="16">
        <v>6</v>
      </c>
      <c r="CE17" s="2">
        <v>651.04999999999995</v>
      </c>
      <c r="CF17" s="12">
        <v>651.04999999999995</v>
      </c>
      <c r="CG17" s="2">
        <v>0</v>
      </c>
      <c r="CH17" s="2">
        <v>68.95</v>
      </c>
      <c r="CI17" s="38">
        <f t="shared" ref="CI17" si="251">CH17/$CD$4</f>
        <v>9.5763888888888898E-2</v>
      </c>
      <c r="CJ17" s="2">
        <v>0</v>
      </c>
      <c r="CK17" s="38">
        <f t="shared" ref="CK17" si="252">CJ17/$CD$4</f>
        <v>0</v>
      </c>
      <c r="CL17" s="2">
        <v>0</v>
      </c>
      <c r="CM17" s="38">
        <f t="shared" ref="CM17" si="253">CL17/$CD$4</f>
        <v>0</v>
      </c>
      <c r="CN17" s="2">
        <v>58.85</v>
      </c>
      <c r="CO17" s="38">
        <f t="shared" ref="CO17" si="254">(CE17-CN17)/$CD$4</f>
        <v>0.8224999999999999</v>
      </c>
      <c r="CP17" s="41">
        <f t="shared" ref="CP17" si="255">IF((AND(CF17=0,CH17=0)),0,(CH17+CN17)/(CF17+CH17))</f>
        <v>0.17750000000000002</v>
      </c>
      <c r="CQ17" s="38">
        <f t="shared" ref="CQ17" si="256">CN17/$CD$4</f>
        <v>8.1736111111111107E-2</v>
      </c>
      <c r="CR17" s="2">
        <v>410</v>
      </c>
      <c r="CS17" s="2">
        <v>350</v>
      </c>
      <c r="CT17" s="2">
        <v>360</v>
      </c>
      <c r="CU17" s="48">
        <f t="shared" si="113"/>
        <v>0.99999999999999989</v>
      </c>
      <c r="CW17" s="82" t="s">
        <v>43</v>
      </c>
      <c r="CX17" s="16">
        <v>6</v>
      </c>
      <c r="CY17" s="2">
        <v>645.04999999999995</v>
      </c>
      <c r="CZ17" s="12">
        <v>645.04999999999995</v>
      </c>
      <c r="DA17" s="12">
        <v>0</v>
      </c>
      <c r="DB17" s="12">
        <v>98.95</v>
      </c>
      <c r="DC17" s="38">
        <f t="shared" si="227"/>
        <v>0.13299731182795699</v>
      </c>
      <c r="DD17" s="12">
        <v>0</v>
      </c>
      <c r="DE17" s="38">
        <f t="shared" si="228"/>
        <v>0</v>
      </c>
      <c r="DF17" s="12">
        <v>0</v>
      </c>
      <c r="DG17" s="38">
        <f t="shared" ref="DG17" si="257">DF17/$CX$4</f>
        <v>0</v>
      </c>
      <c r="DH17" s="2">
        <v>10.32</v>
      </c>
      <c r="DI17" s="38">
        <f t="shared" ref="DI17" si="258">(CY17-DH17)/$CX$4</f>
        <v>0.85313172043010743</v>
      </c>
      <c r="DJ17" s="41">
        <f t="shared" ref="DJ17" si="259">IF((AND(CZ17=0,DB17=0)),0,(DB17+DH17)/(CZ17+DB17))</f>
        <v>0.14686827956989248</v>
      </c>
      <c r="DK17" s="38">
        <f t="shared" ref="DK17" si="260">DH17/$CX$4</f>
        <v>1.3870967741935485E-2</v>
      </c>
      <c r="DL17" s="2">
        <v>410</v>
      </c>
      <c r="DM17" s="2">
        <v>350</v>
      </c>
      <c r="DN17" s="2">
        <v>360</v>
      </c>
      <c r="DO17" s="48">
        <f t="shared" si="116"/>
        <v>1</v>
      </c>
      <c r="DQ17" s="82" t="s">
        <v>43</v>
      </c>
      <c r="DR17" s="16">
        <v>6</v>
      </c>
      <c r="DS17" s="12">
        <v>744</v>
      </c>
      <c r="DT17" s="12">
        <v>744</v>
      </c>
      <c r="DU17" s="12">
        <v>0</v>
      </c>
      <c r="DV17" s="12">
        <v>0</v>
      </c>
      <c r="DW17" s="38">
        <f t="shared" ref="DW17" si="261">DV17/$DR$4</f>
        <v>0</v>
      </c>
      <c r="DX17" s="12">
        <v>0</v>
      </c>
      <c r="DY17" s="38">
        <f t="shared" ref="DY17" si="262">DX17/$DR$4</f>
        <v>0</v>
      </c>
      <c r="DZ17" s="12">
        <v>0</v>
      </c>
      <c r="EA17" s="38">
        <f t="shared" ref="EA17" si="263">DZ17/$DR$4</f>
        <v>0</v>
      </c>
      <c r="EB17" s="12">
        <v>0</v>
      </c>
      <c r="EC17" s="38">
        <f t="shared" ref="EC17" si="264">(DS17-EB17)/$DR$4</f>
        <v>1</v>
      </c>
      <c r="ED17" s="51">
        <f t="shared" ref="ED17" si="265">IF((AND(DT17=0,DV17=0)),0,(DV17+EB17)/(DT17+DV17))</f>
        <v>0</v>
      </c>
      <c r="EE17" s="38">
        <f t="shared" ref="EE17" si="266">EB17/$DR$4</f>
        <v>0</v>
      </c>
      <c r="EF17" s="2">
        <v>410</v>
      </c>
      <c r="EG17" s="2">
        <v>350</v>
      </c>
      <c r="EH17" s="2">
        <v>360</v>
      </c>
      <c r="EI17" s="48">
        <f t="shared" si="119"/>
        <v>1</v>
      </c>
      <c r="EK17" s="82" t="s">
        <v>43</v>
      </c>
      <c r="EL17" s="16">
        <v>6</v>
      </c>
      <c r="EM17" s="2">
        <v>672</v>
      </c>
      <c r="EN17" s="2">
        <v>672</v>
      </c>
      <c r="EO17" s="2">
        <v>0</v>
      </c>
      <c r="EP17" s="2">
        <v>0</v>
      </c>
      <c r="EQ17" s="38">
        <f t="shared" si="229"/>
        <v>0</v>
      </c>
      <c r="ER17" s="2">
        <v>0</v>
      </c>
      <c r="ES17" s="38">
        <f t="shared" si="230"/>
        <v>0</v>
      </c>
      <c r="ET17" s="2">
        <v>0</v>
      </c>
      <c r="EU17" s="38">
        <f t="shared" si="231"/>
        <v>0</v>
      </c>
      <c r="EV17" s="2">
        <v>0</v>
      </c>
      <c r="EW17" s="38">
        <f t="shared" ref="EW17" si="267">(EM17-EV17)/$EL$4</f>
        <v>1</v>
      </c>
      <c r="EX17" s="51">
        <f t="shared" ref="EX17" si="268">IF((AND(EN17=0,EP17=0)),0,(EP17+EV17)/(EN17+EP17))</f>
        <v>0</v>
      </c>
      <c r="EY17" s="38">
        <f t="shared" ref="EY17" si="269">EV17/$EL$4</f>
        <v>0</v>
      </c>
      <c r="EZ17" s="2">
        <v>410</v>
      </c>
      <c r="FA17" s="2">
        <v>350</v>
      </c>
      <c r="FB17" s="2">
        <v>360</v>
      </c>
      <c r="FC17" s="48">
        <f t="shared" si="122"/>
        <v>1</v>
      </c>
      <c r="FE17" s="82" t="s">
        <v>43</v>
      </c>
      <c r="FF17" s="16">
        <v>6</v>
      </c>
      <c r="FG17" s="2">
        <v>744</v>
      </c>
      <c r="FH17" s="2">
        <v>744</v>
      </c>
      <c r="FI17" s="2">
        <v>0</v>
      </c>
      <c r="FJ17" s="2">
        <v>0</v>
      </c>
      <c r="FK17" s="38">
        <f t="shared" ref="FK17" si="270">FJ17/$FF$4</f>
        <v>0</v>
      </c>
      <c r="FL17" s="2">
        <v>0</v>
      </c>
      <c r="FM17" s="38">
        <f t="shared" ref="FM17" si="271">FL17/$FF$4</f>
        <v>0</v>
      </c>
      <c r="FN17" s="2">
        <v>0</v>
      </c>
      <c r="FO17" s="38">
        <f t="shared" ref="FO17" si="272">FN17/$FF$4</f>
        <v>0</v>
      </c>
      <c r="FP17" s="2">
        <v>6.04</v>
      </c>
      <c r="FQ17" s="38">
        <f>(FG17-FP17)/$FF$4</f>
        <v>0.99188172043010758</v>
      </c>
      <c r="FR17" s="51">
        <f t="shared" ref="FR17" si="273">IF((AND(FH17=0,FJ17=0)),0,(FJ17+FP17)/(FH17+FJ17))</f>
        <v>8.1182795698924726E-3</v>
      </c>
      <c r="FS17" s="38">
        <f>FP17/$FF$4</f>
        <v>8.1182795698924726E-3</v>
      </c>
      <c r="FT17" s="2">
        <v>410</v>
      </c>
      <c r="FU17" s="2">
        <v>350</v>
      </c>
      <c r="FV17" s="2">
        <v>360</v>
      </c>
      <c r="FW17" s="48">
        <f t="shared" si="124"/>
        <v>1</v>
      </c>
      <c r="FY17" s="82" t="s">
        <v>43</v>
      </c>
      <c r="FZ17" s="16">
        <v>6</v>
      </c>
      <c r="GA17" s="12">
        <v>472.7</v>
      </c>
      <c r="GB17" s="2">
        <v>407.68</v>
      </c>
      <c r="GC17" s="2">
        <v>65.02</v>
      </c>
      <c r="GD17" s="12">
        <v>247.3</v>
      </c>
      <c r="GE17" s="38">
        <f t="shared" ref="GE17" si="274">GD17/$FZ$4</f>
        <v>0.34347222222222223</v>
      </c>
      <c r="GF17" s="2">
        <v>0</v>
      </c>
      <c r="GG17" s="38">
        <f t="shared" ref="GG17" si="275">GF17/$FZ$4</f>
        <v>0</v>
      </c>
      <c r="GH17" s="2">
        <v>0</v>
      </c>
      <c r="GI17" s="38">
        <f t="shared" ref="GI17" si="276">GH17/$FZ$4</f>
        <v>0</v>
      </c>
      <c r="GJ17" s="2">
        <v>0</v>
      </c>
      <c r="GK17" s="38">
        <f t="shared" si="232"/>
        <v>0.65652777777777771</v>
      </c>
      <c r="GL17" s="41">
        <f t="shared" ref="GL17" si="277">IF((AND(GB17=0,GD17=0)),0,(GD17+GJ17)/(GB17+GD17))</f>
        <v>0.37756878072612904</v>
      </c>
      <c r="GM17" s="38">
        <f t="shared" si="233"/>
        <v>0</v>
      </c>
      <c r="GN17" s="2">
        <v>410</v>
      </c>
      <c r="GO17" s="2">
        <v>350</v>
      </c>
      <c r="GP17" s="2">
        <v>365</v>
      </c>
      <c r="GQ17" s="48">
        <f t="shared" si="127"/>
        <v>1</v>
      </c>
      <c r="GS17" s="82" t="s">
        <v>43</v>
      </c>
      <c r="GT17" s="16">
        <v>6</v>
      </c>
      <c r="GU17" s="2">
        <v>720</v>
      </c>
      <c r="GV17" s="2">
        <v>720</v>
      </c>
      <c r="GW17" s="2">
        <v>0</v>
      </c>
      <c r="GX17" s="12">
        <v>24</v>
      </c>
      <c r="GY17" s="38">
        <f t="shared" ref="GY17" si="278">GX17/$GT$4</f>
        <v>3.2258064516129031E-2</v>
      </c>
      <c r="GZ17" s="2">
        <v>0</v>
      </c>
      <c r="HA17" s="38">
        <f t="shared" ref="HA17" si="279">GZ17/$GT$4</f>
        <v>0</v>
      </c>
      <c r="HB17" s="2">
        <v>0</v>
      </c>
      <c r="HC17" s="38">
        <f t="shared" ref="HC17" si="280">HB17/$GT$4</f>
        <v>0</v>
      </c>
      <c r="HD17" s="2">
        <v>14.48</v>
      </c>
      <c r="HE17" s="38">
        <f>(GU17-HD17)/$GT$4</f>
        <v>0.94827956989247308</v>
      </c>
      <c r="HF17" s="41">
        <f t="shared" si="234"/>
        <v>5.1720430107526888E-2</v>
      </c>
      <c r="HG17" s="38">
        <f>HD17/$GT$4</f>
        <v>1.946236559139785E-2</v>
      </c>
      <c r="HH17" s="2">
        <v>410</v>
      </c>
      <c r="HI17" s="2">
        <v>350</v>
      </c>
      <c r="HJ17" s="2">
        <v>365</v>
      </c>
      <c r="HK17" s="48">
        <f>SUM(GY17,HA17,HC17,HE17,HG17)</f>
        <v>0.99999999999999989</v>
      </c>
      <c r="HM17" s="82" t="s">
        <v>43</v>
      </c>
      <c r="HN17" s="16">
        <v>6</v>
      </c>
      <c r="HO17" s="2">
        <v>720</v>
      </c>
      <c r="HP17" s="2">
        <v>720</v>
      </c>
      <c r="HQ17" s="2">
        <v>0</v>
      </c>
      <c r="HR17" s="2">
        <v>0</v>
      </c>
      <c r="HS17" s="38">
        <f t="shared" ref="HS17" si="281">HR17/$HN$4</f>
        <v>0</v>
      </c>
      <c r="HT17" s="2">
        <v>0</v>
      </c>
      <c r="HU17" s="38">
        <f t="shared" ref="HU17" si="282">HT17/$HN$4</f>
        <v>0</v>
      </c>
      <c r="HV17" s="2">
        <v>0</v>
      </c>
      <c r="HW17" s="38">
        <f t="shared" ref="HW17" si="283">HV17/$HN$4</f>
        <v>0</v>
      </c>
      <c r="HX17" s="12">
        <v>3.51</v>
      </c>
      <c r="HY17" s="12">
        <v>5.85</v>
      </c>
      <c r="HZ17" s="38">
        <f>(HO17-HX17-HY17)/$HN$4</f>
        <v>0.98699999999999999</v>
      </c>
      <c r="IA17" s="41">
        <f t="shared" ref="IA17" si="284">IF((AND(HP17=0,HR17=0)),0,(HR17+HX17+HY17)/(HP17+HR17))</f>
        <v>1.2999999999999999E-2</v>
      </c>
      <c r="IB17" s="38">
        <f>(HY17+HX17)/$HN$4</f>
        <v>1.2999999999999999E-2</v>
      </c>
      <c r="IC17" s="2">
        <v>410</v>
      </c>
      <c r="ID17" s="2">
        <v>350</v>
      </c>
      <c r="IE17" s="2">
        <v>365</v>
      </c>
      <c r="IF17" s="48">
        <f t="shared" si="132"/>
        <v>1</v>
      </c>
    </row>
    <row r="18" spans="1:240" ht="15">
      <c r="A18" s="82"/>
      <c r="B18" s="19" t="s">
        <v>39</v>
      </c>
      <c r="C18" s="53">
        <f>SUM(C16:C17)</f>
        <v>1372.75</v>
      </c>
      <c r="D18" s="53">
        <f t="shared" ref="D18" si="285">SUM(D16:D17)</f>
        <v>1372.75</v>
      </c>
      <c r="E18" s="54">
        <f>SUM(E16:E17)</f>
        <v>0</v>
      </c>
      <c r="F18" s="24">
        <f t="shared" ref="F18" si="286">SUM(F16:F17)</f>
        <v>115.25</v>
      </c>
      <c r="G18" s="55">
        <f>(G16*Q16+G17*Q17)/Q18</f>
        <v>7.7452956989247312E-2</v>
      </c>
      <c r="H18" s="54">
        <f t="shared" ref="H18:L18" si="287">SUM(H16:H17)</f>
        <v>0</v>
      </c>
      <c r="I18" s="55">
        <f>(I16*Q16+I17*Q17)/Q18</f>
        <v>0</v>
      </c>
      <c r="J18" s="54">
        <f>SUM(J16:J17)</f>
        <v>0</v>
      </c>
      <c r="K18" s="55">
        <f>(K16*Q16+K17*Q17)/Q18</f>
        <v>0</v>
      </c>
      <c r="L18" s="24">
        <f t="shared" si="287"/>
        <v>419.81</v>
      </c>
      <c r="M18" s="69">
        <f>(M16*Q16+M17*Q17)/Q18</f>
        <v>0.64041666666666663</v>
      </c>
      <c r="N18" s="69">
        <f>(N16*Q16+N17*Q17)/Q18</f>
        <v>0.35958333333333337</v>
      </c>
      <c r="O18" s="69">
        <f>(O16*Q16+O17*Q17)/Q18</f>
        <v>0.28213037634408605</v>
      </c>
      <c r="P18" s="62">
        <f t="shared" ref="P18:R18" si="288">SUM(P16:P17)</f>
        <v>820</v>
      </c>
      <c r="Q18" s="62">
        <f t="shared" si="288"/>
        <v>700</v>
      </c>
      <c r="R18" s="62">
        <f t="shared" si="288"/>
        <v>350</v>
      </c>
      <c r="S18" s="48">
        <f t="shared" si="102"/>
        <v>1</v>
      </c>
      <c r="U18" s="82"/>
      <c r="V18" s="19" t="s">
        <v>39</v>
      </c>
      <c r="W18" s="53">
        <f>SUM(W16:W17)</f>
        <v>1390.55</v>
      </c>
      <c r="X18" s="53">
        <f t="shared" ref="X18" si="289">SUM(X16:X17)</f>
        <v>1390.55</v>
      </c>
      <c r="Y18" s="54">
        <f>SUM(Y16:Y17)</f>
        <v>0</v>
      </c>
      <c r="Z18" s="54">
        <f t="shared" ref="Z18" si="290">SUM(Z16:Z17)</f>
        <v>97.45</v>
      </c>
      <c r="AA18" s="55">
        <f>(AA16*$AK$16+AA17*$AK$17)/$AK$18</f>
        <v>6.5490591397849462E-2</v>
      </c>
      <c r="AB18" s="54">
        <f t="shared" ref="AB18" si="291">SUM(AB16:AB17)</f>
        <v>0</v>
      </c>
      <c r="AC18" s="55">
        <f>(AC16*$AK$16+AC17*$AK$17)/$AK$18</f>
        <v>0</v>
      </c>
      <c r="AD18" s="54">
        <f>SUM(AD16:AD17)</f>
        <v>0</v>
      </c>
      <c r="AE18" s="55">
        <f>(AE16*$AK$16+AE17*$AK$17)/$AK$18</f>
        <v>0</v>
      </c>
      <c r="AF18" s="54">
        <f>SUM(AF16:AF17)</f>
        <v>49.49</v>
      </c>
      <c r="AG18" s="55">
        <f>(AG16*$AK$16+AG17*$AK$17)/$AK$18</f>
        <v>0.90125</v>
      </c>
      <c r="AH18" s="55">
        <f>(AH16*$AK$16+AH17*$AK$17)/$AK$18</f>
        <v>9.8750000000000004E-2</v>
      </c>
      <c r="AI18" s="55">
        <f>(AI16*$AK$16+AI17*$AK$17)/$AK$18</f>
        <v>3.3259408602150542E-2</v>
      </c>
      <c r="AJ18" s="62">
        <f>SUM(AJ16:AJ17)</f>
        <v>820</v>
      </c>
      <c r="AK18" s="62">
        <f>SUM(AK16:AK17)</f>
        <v>700</v>
      </c>
      <c r="AL18" s="62">
        <f>SUM(AL16:AL17)</f>
        <v>770</v>
      </c>
      <c r="AM18" s="48">
        <f t="shared" si="106"/>
        <v>1</v>
      </c>
      <c r="AO18" s="82"/>
      <c r="AP18" s="19" t="s">
        <v>39</v>
      </c>
      <c r="AQ18" s="53">
        <f>SUM(AQ16:AQ17)</f>
        <v>1375.21</v>
      </c>
      <c r="AR18" s="53">
        <f t="shared" ref="AR18" si="292">SUM(AR16:AR17)</f>
        <v>1375.21</v>
      </c>
      <c r="AS18" s="54">
        <f>SUM(AS16:AS17)</f>
        <v>0</v>
      </c>
      <c r="AT18" s="54">
        <f t="shared" ref="AT18:AZ18" si="293">SUM(AT16:AT17)</f>
        <v>64.790000000000006</v>
      </c>
      <c r="AU18" s="55">
        <f>(AU16*$BE16+AU17*$BE17)/$BE18</f>
        <v>4.4993055555555557E-2</v>
      </c>
      <c r="AV18" s="54">
        <f t="shared" si="293"/>
        <v>0</v>
      </c>
      <c r="AW18" s="55">
        <f>(AW16*$BE16+AW17*$BE17)/$BE18</f>
        <v>0</v>
      </c>
      <c r="AX18" s="54">
        <f t="shared" si="293"/>
        <v>0</v>
      </c>
      <c r="AY18" s="55">
        <f>(AY16*$BE16+AY17*$BE17)/$BE18</f>
        <v>0</v>
      </c>
      <c r="AZ18" s="54">
        <f t="shared" si="293"/>
        <v>57.67</v>
      </c>
      <c r="BA18" s="55">
        <f>(BA16*$BE16+BA17*$BE17)/$BE18</f>
        <v>0.91495833333333343</v>
      </c>
      <c r="BB18" s="55">
        <f>(BB16*$BE16+BB17*$BE17)/$BE18</f>
        <v>8.5041666666666682E-2</v>
      </c>
      <c r="BC18" s="55">
        <f>(BC16*$BE16+BC17*$BE17)/$BE18</f>
        <v>4.0048611111111111E-2</v>
      </c>
      <c r="BD18" s="62">
        <f>SUM(BD16:BD17)</f>
        <v>820</v>
      </c>
      <c r="BE18" s="62">
        <f>SUM(BE16:BE17)</f>
        <v>700</v>
      </c>
      <c r="BF18" s="62">
        <f t="shared" ref="BF18" si="294">SUM(BF16:BF17)</f>
        <v>542</v>
      </c>
      <c r="BG18" s="48">
        <f t="shared" si="109"/>
        <v>1</v>
      </c>
      <c r="BI18" s="82"/>
      <c r="BJ18" s="19" t="s">
        <v>39</v>
      </c>
      <c r="BK18" s="53">
        <f>SUM(BK16:BK17)</f>
        <v>1414.7</v>
      </c>
      <c r="BL18" s="53">
        <f t="shared" ref="BL18" si="295">SUM(BL16:BL17)</f>
        <v>1414.7</v>
      </c>
      <c r="BM18" s="54">
        <f>SUM(BM16:BM17)</f>
        <v>0</v>
      </c>
      <c r="BN18" s="54">
        <f t="shared" ref="BN18:BT18" si="296">SUM(BN16:BN17)</f>
        <v>73.3</v>
      </c>
      <c r="BO18" s="55">
        <f>(BO16*$BY16+BO17*$BY17)/$BY18</f>
        <v>4.9260752688172038E-2</v>
      </c>
      <c r="BP18" s="54">
        <f t="shared" si="296"/>
        <v>0</v>
      </c>
      <c r="BQ18" s="55">
        <f>(BQ16*$BY16+BQ17*$BY17)/$BY18</f>
        <v>0</v>
      </c>
      <c r="BR18" s="54">
        <f t="shared" si="296"/>
        <v>0</v>
      </c>
      <c r="BS18" s="55">
        <f>(BS16*$BY16+BS17*$BY17)/$BY18</f>
        <v>0</v>
      </c>
      <c r="BT18" s="54">
        <f t="shared" si="296"/>
        <v>159.67000000000002</v>
      </c>
      <c r="BU18" s="55">
        <f>(BU16*$BY16+BU17*$BY17)/$BY18</f>
        <v>0.84343413978494641</v>
      </c>
      <c r="BV18" s="55">
        <f>(BV16*$BY16+BV17*$BY17)/$BY18</f>
        <v>0.15656586021505375</v>
      </c>
      <c r="BW18" s="55">
        <f>(BW16*$BY16+BW17*$BY17)/$BY18</f>
        <v>0.10730510752688173</v>
      </c>
      <c r="BX18" s="62">
        <f>SUM(BX16:BX17)</f>
        <v>820</v>
      </c>
      <c r="BY18" s="62">
        <v>700</v>
      </c>
      <c r="BZ18" s="62">
        <f t="shared" ref="BZ18" si="297">SUM(BZ16:BZ17)</f>
        <v>702</v>
      </c>
      <c r="CA18" s="48">
        <f t="shared" si="111"/>
        <v>1.0000000000000002</v>
      </c>
      <c r="CC18" s="82"/>
      <c r="CD18" s="19" t="s">
        <v>39</v>
      </c>
      <c r="CE18" s="53">
        <f>SUM(CE16:CE17)</f>
        <v>1371.05</v>
      </c>
      <c r="CF18" s="53">
        <f t="shared" ref="CF18" si="298">SUM(CF16:CF17)</f>
        <v>1371.05</v>
      </c>
      <c r="CG18" s="54">
        <f>SUM(CG16:CG17)</f>
        <v>0</v>
      </c>
      <c r="CH18" s="54">
        <f t="shared" ref="CH18" si="299">SUM(CH16:CH17)</f>
        <v>68.95</v>
      </c>
      <c r="CI18" s="55">
        <f>(CI16*$CS16+CI17*$CS17)/$CS18</f>
        <v>4.7881944444444449E-2</v>
      </c>
      <c r="CJ18" s="54">
        <f t="shared" ref="CJ18" si="300">SUM(CJ16:CJ17)</f>
        <v>0</v>
      </c>
      <c r="CK18" s="55">
        <f>(CK16*$CS16+CK17*$CS17)/$CS18</f>
        <v>0</v>
      </c>
      <c r="CL18" s="54">
        <f t="shared" ref="CL18" si="301">SUM(CL16:CL17)</f>
        <v>0</v>
      </c>
      <c r="CM18" s="55">
        <f>(CM16*$CS16+CM17*$CS17)/$CS18</f>
        <v>0</v>
      </c>
      <c r="CN18" s="54">
        <f t="shared" ref="CN18" si="302">SUM(CN16:CN17)</f>
        <v>58.85</v>
      </c>
      <c r="CO18" s="55">
        <f>(CO16*$CS16+CO17*$CS17)/$CS18</f>
        <v>0.91125</v>
      </c>
      <c r="CP18" s="55">
        <f>(CP16*$CS16+CP17*$CS17)/$CS18</f>
        <v>8.8750000000000009E-2</v>
      </c>
      <c r="CQ18" s="55">
        <f>(CQ16*$CS16+CQ17*$CS17)/$CS18</f>
        <v>4.0868055555555553E-2</v>
      </c>
      <c r="CR18" s="62">
        <f>SUM(CR16:CR17)</f>
        <v>820</v>
      </c>
      <c r="CS18" s="62">
        <v>700</v>
      </c>
      <c r="CT18" s="62">
        <f t="shared" ref="CT18" si="303">SUM(CT16:CT17)</f>
        <v>770</v>
      </c>
      <c r="CU18" s="48">
        <f t="shared" si="113"/>
        <v>1</v>
      </c>
      <c r="CW18" s="82"/>
      <c r="CX18" s="19" t="s">
        <v>39</v>
      </c>
      <c r="CY18" s="53">
        <f>SUM(CY16:CY17)</f>
        <v>1381.5</v>
      </c>
      <c r="CZ18" s="53">
        <f t="shared" ref="CZ18" si="304">SUM(CZ16:CZ17)</f>
        <v>1266.5</v>
      </c>
      <c r="DA18" s="54">
        <f>SUM(DA16:DA17)</f>
        <v>115</v>
      </c>
      <c r="DB18" s="54">
        <f t="shared" ref="DB18" si="305">SUM(DB16:DB17)</f>
        <v>98.95</v>
      </c>
      <c r="DC18" s="55">
        <f>(DC16*$DM16+DC17*$DM17)/$DM18</f>
        <v>6.6498655913978494E-2</v>
      </c>
      <c r="DD18" s="54">
        <f t="shared" ref="DD18" si="306">SUM(DD16:DD17)</f>
        <v>0</v>
      </c>
      <c r="DE18" s="55">
        <f>(DE16*$DM16+DE17*$DM17)/$DM18</f>
        <v>0</v>
      </c>
      <c r="DF18" s="54">
        <f t="shared" ref="DF18" si="307">SUM(DF16:DF17)</f>
        <v>7.55</v>
      </c>
      <c r="DG18" s="55">
        <f>(DG16*$DM16+DG17*$DM17)/$DM18</f>
        <v>5.0739247311827954E-3</v>
      </c>
      <c r="DH18" s="54">
        <f t="shared" ref="DH18" si="308">SUM(DH16:DH17)</f>
        <v>10.32</v>
      </c>
      <c r="DI18" s="55">
        <f>(DI16*$DM16+DI17*$DM17)/$DM18</f>
        <v>0.92149193548387087</v>
      </c>
      <c r="DJ18" s="55">
        <f>(DJ16*$DM16+DJ17*$DM17)/$DM18</f>
        <v>7.3434139784946242E-2</v>
      </c>
      <c r="DK18" s="55">
        <f>(DK16*$DM16+DK17*$DM17)/$DM18</f>
        <v>6.9354838709677425E-3</v>
      </c>
      <c r="DL18" s="62">
        <f t="shared" ref="DL18:DN18" si="309">SUM(DL16:DL17)</f>
        <v>820</v>
      </c>
      <c r="DM18" s="62">
        <f t="shared" si="309"/>
        <v>700</v>
      </c>
      <c r="DN18" s="62">
        <f t="shared" si="309"/>
        <v>770</v>
      </c>
      <c r="DO18" s="48">
        <f t="shared" si="116"/>
        <v>0.99999999999999989</v>
      </c>
      <c r="DQ18" s="82"/>
      <c r="DR18" s="19" t="s">
        <v>39</v>
      </c>
      <c r="DS18" s="53">
        <f>SUM(DS16:DS17)</f>
        <v>1047.79</v>
      </c>
      <c r="DT18" s="53">
        <f t="shared" ref="DT18" si="310">SUM(DT16:DT17)</f>
        <v>793.29</v>
      </c>
      <c r="DU18" s="54">
        <f>SUM(DU16:DU17)</f>
        <v>254.5</v>
      </c>
      <c r="DV18" s="54">
        <f t="shared" ref="DV18" si="311">SUM(DV16:DV17)</f>
        <v>440.21</v>
      </c>
      <c r="DW18" s="55">
        <f>(DW16*$EG16+DW17*$EG17)/$EG18</f>
        <v>0.29584005376344086</v>
      </c>
      <c r="DX18" s="54">
        <f t="shared" ref="DX18" si="312">SUM(DX16:DX17)</f>
        <v>0</v>
      </c>
      <c r="DY18" s="55">
        <f>(DY16*$EG16+DY17*$EG17)/$EG18</f>
        <v>0</v>
      </c>
      <c r="DZ18" s="54">
        <f t="shared" ref="DZ18" si="313">SUM(DZ16:DZ17)</f>
        <v>0</v>
      </c>
      <c r="EA18" s="55">
        <f>(EA16*$EG16+EA17*$EG17)/$EG18</f>
        <v>0</v>
      </c>
      <c r="EB18" s="54">
        <f t="shared" ref="EB18" si="314">SUM(EB16:EB17)</f>
        <v>20.260000000000002</v>
      </c>
      <c r="EC18" s="55">
        <f>(EC16*$EG16+EC17*$EG17)/$EG18</f>
        <v>0.69054435483870968</v>
      </c>
      <c r="ED18" s="55">
        <f>(ED16*$EG16+ED17*$EG17)/$EG18</f>
        <v>0.47034729315628188</v>
      </c>
      <c r="EE18" s="55">
        <f>(EE16*$EG16+EE17*$EG17)/$EG18</f>
        <v>1.3615591397849463E-2</v>
      </c>
      <c r="EF18" s="62">
        <f>SUM(EF16:EF17)</f>
        <v>820</v>
      </c>
      <c r="EG18" s="62">
        <v>700</v>
      </c>
      <c r="EH18" s="62">
        <f t="shared" ref="EH18" si="315">SUM(EH16:EH17)</f>
        <v>770</v>
      </c>
      <c r="EI18" s="48">
        <f t="shared" si="119"/>
        <v>1</v>
      </c>
      <c r="EK18" s="82"/>
      <c r="EL18" s="19" t="s">
        <v>39</v>
      </c>
      <c r="EM18" s="53">
        <f>SUM(EM16:EM17)</f>
        <v>1296.53</v>
      </c>
      <c r="EN18" s="53">
        <f t="shared" ref="EN18" si="316">SUM(EN16:EN17)</f>
        <v>1296.53</v>
      </c>
      <c r="EO18" s="54">
        <f>SUM(EO16:EO17)</f>
        <v>0</v>
      </c>
      <c r="EP18" s="53">
        <f t="shared" ref="EP18" si="317">SUM(EP16:EP17)</f>
        <v>47.47</v>
      </c>
      <c r="EQ18" s="55">
        <f>(EQ16*$FA16+EQ17*$FA17)/$FA18</f>
        <v>3.5319940476190477E-2</v>
      </c>
      <c r="ER18" s="54">
        <f t="shared" ref="ER18:EV18" si="318">SUM(ER16:ER17)</f>
        <v>0</v>
      </c>
      <c r="ES18" s="55">
        <f>(ES16*$FA16+ES17*$FA17)/$FA18</f>
        <v>0</v>
      </c>
      <c r="ET18" s="54">
        <f t="shared" si="318"/>
        <v>0</v>
      </c>
      <c r="EU18" s="55">
        <f>(EU16*$FA16+EU17*$FA17)/$FA18</f>
        <v>0</v>
      </c>
      <c r="EV18" s="54">
        <f t="shared" si="318"/>
        <v>19.5</v>
      </c>
      <c r="EW18" s="55">
        <f>(EW16*$FA16+EW17*$FA17)/$FA18</f>
        <v>0.95017113095238093</v>
      </c>
      <c r="EX18" s="55">
        <f>(EX16*$FA16+EX17*$FA17)/$FA18</f>
        <v>4.9828869047619039E-2</v>
      </c>
      <c r="EY18" s="55">
        <f>(EY16*$FA16+EY17*$FA17)/$FA18</f>
        <v>1.4508928571428572E-2</v>
      </c>
      <c r="EZ18" s="62">
        <f>SUM(EZ16:EZ17)</f>
        <v>820</v>
      </c>
      <c r="FA18" s="62">
        <f>SUM(FA16:FA17)</f>
        <v>700</v>
      </c>
      <c r="FB18" s="62">
        <f t="shared" ref="FB18" si="319">SUM(FB16:FB17)</f>
        <v>770</v>
      </c>
      <c r="FC18" s="48">
        <f t="shared" si="122"/>
        <v>1</v>
      </c>
      <c r="FE18" s="82"/>
      <c r="FF18" s="19" t="s">
        <v>39</v>
      </c>
      <c r="FG18" s="53">
        <f>SUM(FG16:FG17)</f>
        <v>1488</v>
      </c>
      <c r="FH18" s="53">
        <f t="shared" ref="FH18" si="320">SUM(FH16:FH17)</f>
        <v>1488</v>
      </c>
      <c r="FI18" s="54">
        <f>SUM(FI16:FI17)</f>
        <v>0</v>
      </c>
      <c r="FJ18" s="54">
        <f t="shared" ref="FJ18" si="321">SUM(FJ16:FJ17)</f>
        <v>0</v>
      </c>
      <c r="FK18" s="55">
        <f>(FK16*$FU16+FK17*$FU17)/$FU18</f>
        <v>0</v>
      </c>
      <c r="FL18" s="54">
        <f t="shared" ref="FL18" si="322">SUM(FL16:FL17)</f>
        <v>0</v>
      </c>
      <c r="FM18" s="55">
        <f>(FM16*$FU16+FM17*$FU17)/$FU18</f>
        <v>0</v>
      </c>
      <c r="FN18" s="54">
        <f t="shared" ref="FN18" si="323">SUM(FN16:FN17)</f>
        <v>0</v>
      </c>
      <c r="FO18" s="55">
        <f>(FO16*$FU16+FO17*$FU17)/$FU18</f>
        <v>0</v>
      </c>
      <c r="FP18" s="54">
        <f t="shared" ref="FP18" si="324">SUM(FP16:FP17)</f>
        <v>6.8</v>
      </c>
      <c r="FQ18" s="55">
        <f>(FQ16*$FU16+FQ17*$FU17)/$FU18</f>
        <v>0.99543010752688177</v>
      </c>
      <c r="FR18" s="55">
        <f>(FR16*$FU16+FR17*$FU17)/$FU18</f>
        <v>4.5698924731182797E-3</v>
      </c>
      <c r="FS18" s="55">
        <f>(FS16*$FU16+FS17*$FU17)/$FU18</f>
        <v>4.5698924731182797E-3</v>
      </c>
      <c r="FT18" s="24">
        <f>SUM(FT16:FT17)</f>
        <v>820</v>
      </c>
      <c r="FU18" s="62">
        <f t="shared" ref="FU18:FV18" si="325">SUM(FU16:FU17)</f>
        <v>700</v>
      </c>
      <c r="FV18" s="62">
        <f t="shared" si="325"/>
        <v>770</v>
      </c>
      <c r="FW18" s="48">
        <f t="shared" si="124"/>
        <v>1</v>
      </c>
      <c r="FY18" s="82"/>
      <c r="FZ18" s="19" t="s">
        <v>39</v>
      </c>
      <c r="GA18" s="53">
        <f>SUM(GA16:GA17)</f>
        <v>1084.51</v>
      </c>
      <c r="GB18" s="53">
        <f t="shared" ref="GB18" si="326">SUM(GB16:GB17)</f>
        <v>1019.49</v>
      </c>
      <c r="GC18" s="54">
        <f>SUM(GC16:GC17)</f>
        <v>65.02</v>
      </c>
      <c r="GD18" s="54">
        <f t="shared" ref="GD18" si="327">SUM(GD16:GD17)</f>
        <v>355.49</v>
      </c>
      <c r="GE18" s="55">
        <f>(GE16*$GO16+GE17*$GO17)/$GO18</f>
        <v>0.24686805555555558</v>
      </c>
      <c r="GF18" s="54">
        <f t="shared" ref="GF18" si="328">SUM(GF16:GF17)</f>
        <v>0</v>
      </c>
      <c r="GG18" s="55">
        <f>(GG16*$GO16+GG17*$GO17)/$GO18</f>
        <v>0</v>
      </c>
      <c r="GH18" s="54">
        <f t="shared" ref="GH18" si="329">SUM(GH16:GH17)</f>
        <v>0</v>
      </c>
      <c r="GI18" s="55">
        <f>(GI16*$GO16+GI17*$GO17)/$GO18</f>
        <v>0</v>
      </c>
      <c r="GJ18" s="54">
        <f t="shared" ref="GJ18" si="330">SUM(GJ16:GJ17)</f>
        <v>76.290000000000006</v>
      </c>
      <c r="GK18" s="55">
        <f>(GK16*$GO16+GK17*$GO17)/$GO18</f>
        <v>0.70015277777777762</v>
      </c>
      <c r="GL18" s="55">
        <f>(GL16*$GO16+GL17*$GO17)/$GO18</f>
        <v>0.31689550147417561</v>
      </c>
      <c r="GM18" s="55">
        <f>(GM16*$GO16+GM17*$GO17)/$GO18</f>
        <v>5.2979166666666674E-2</v>
      </c>
      <c r="GN18" s="62">
        <f>SUM(GN16:GN17)</f>
        <v>820</v>
      </c>
      <c r="GO18" s="62">
        <f t="shared" ref="GO18:GP18" si="331">SUM(GO16:GO17)</f>
        <v>700</v>
      </c>
      <c r="GP18" s="62">
        <f t="shared" si="331"/>
        <v>775</v>
      </c>
      <c r="GQ18" s="48">
        <f t="shared" si="127"/>
        <v>0.99999999999999989</v>
      </c>
      <c r="GS18" s="82"/>
      <c r="GT18" s="19" t="s">
        <v>39</v>
      </c>
      <c r="GU18" s="53">
        <f>SUM(GU16:GU17)</f>
        <v>1397.24</v>
      </c>
      <c r="GV18" s="53">
        <f t="shared" ref="GV18" si="332">SUM(GV16:GV17)</f>
        <v>1397.24</v>
      </c>
      <c r="GW18" s="54">
        <f>SUM(GW16:GW17)</f>
        <v>0</v>
      </c>
      <c r="GX18" s="54">
        <f t="shared" ref="GX18:GZ18" si="333">SUM(GX16:GX17)</f>
        <v>87.13</v>
      </c>
      <c r="GY18" s="55">
        <f>(GY16*$HI16+GY17*$HI17)/$HI18</f>
        <v>5.8555107526881714E-2</v>
      </c>
      <c r="GZ18" s="54">
        <f t="shared" si="333"/>
        <v>0</v>
      </c>
      <c r="HA18" s="55">
        <f>(HA16*$HI16+HA17*$HI17)/$HI18</f>
        <v>0</v>
      </c>
      <c r="HB18" s="54">
        <f t="shared" ref="HB18" si="334">SUM(HB16:HB17)</f>
        <v>3.63</v>
      </c>
      <c r="HC18" s="55">
        <f>(HC16*$HI16+HC17*$HI17)/$HI18</f>
        <v>2.439516129032258E-3</v>
      </c>
      <c r="HD18" s="54">
        <f t="shared" ref="HD18" si="335">SUM(HD16:HD17)</f>
        <v>27.259999999999998</v>
      </c>
      <c r="HE18" s="55">
        <f t="shared" ref="HE18:HG18" si="336">(HE16*$GO16+HE17*$GO17)/$GO18</f>
        <v>0.92068548387096771</v>
      </c>
      <c r="HF18" s="55">
        <f t="shared" si="336"/>
        <v>7.7125123140260737E-2</v>
      </c>
      <c r="HG18" s="55">
        <f t="shared" si="336"/>
        <v>1.8319892473118281E-2</v>
      </c>
      <c r="HH18" s="62">
        <f>SUM(HH16:HH17)</f>
        <v>820</v>
      </c>
      <c r="HI18" s="62">
        <f t="shared" ref="HI18:HJ18" si="337">SUM(HI16:HI17)</f>
        <v>700</v>
      </c>
      <c r="HJ18" s="62">
        <f t="shared" si="337"/>
        <v>775</v>
      </c>
      <c r="HK18" s="48">
        <f>SUM(GY18,HA18,HC18,HE18,HG18)</f>
        <v>1</v>
      </c>
      <c r="HM18" s="82"/>
      <c r="HN18" s="19" t="s">
        <v>39</v>
      </c>
      <c r="HO18" s="53">
        <f>SUM(HO16:HO17)</f>
        <v>1440</v>
      </c>
      <c r="HP18" s="53">
        <f t="shared" ref="HP18" si="338">SUM(HP16:HP17)</f>
        <v>1440</v>
      </c>
      <c r="HQ18" s="54">
        <f>SUM(HQ16:HQ17)</f>
        <v>0</v>
      </c>
      <c r="HR18" s="54">
        <f t="shared" ref="HR18:HY18" si="339">SUM(HR16:HR17)</f>
        <v>0</v>
      </c>
      <c r="HS18" s="55">
        <f>(HS16*$ID16+HS17*$ID17)/$ID18</f>
        <v>0</v>
      </c>
      <c r="HT18" s="54">
        <f t="shared" si="339"/>
        <v>0</v>
      </c>
      <c r="HU18" s="55">
        <f>(HU16*$ID16+HU17*$ID17)/$ID18</f>
        <v>0</v>
      </c>
      <c r="HV18" s="54">
        <f t="shared" si="339"/>
        <v>0</v>
      </c>
      <c r="HW18" s="55">
        <f>(HW16*$ID16+HW17*$ID17)/$ID18</f>
        <v>0</v>
      </c>
      <c r="HX18" s="54">
        <f t="shared" ref="HX18" si="340">SUM(HX16:HX17)</f>
        <v>3.51</v>
      </c>
      <c r="HY18" s="54">
        <f t="shared" si="339"/>
        <v>5.85</v>
      </c>
      <c r="HZ18" s="55">
        <f>(HZ16*$ID16+HZ17*$ID17)/$ID18</f>
        <v>0.99350000000000005</v>
      </c>
      <c r="IA18" s="55">
        <f>(IA16*$ID16+IA17*$ID17)/$ID18</f>
        <v>6.4999999999999997E-3</v>
      </c>
      <c r="IB18" s="55">
        <f>(IB16*$ID16+IB17*$ID17)/$ID18</f>
        <v>6.4999999999999997E-3</v>
      </c>
      <c r="IC18" s="62">
        <f t="shared" ref="IC18:IE18" si="341">SUM(IC16:IC17)</f>
        <v>820</v>
      </c>
      <c r="ID18" s="62">
        <f t="shared" si="341"/>
        <v>700</v>
      </c>
      <c r="IE18" s="62">
        <f t="shared" si="341"/>
        <v>775</v>
      </c>
      <c r="IF18" s="48">
        <f t="shared" si="132"/>
        <v>1</v>
      </c>
    </row>
    <row r="19" spans="1:240" ht="15">
      <c r="A19" s="82" t="s">
        <v>44</v>
      </c>
      <c r="B19" s="16">
        <v>1</v>
      </c>
      <c r="C19" s="12">
        <v>0</v>
      </c>
      <c r="D19" s="12">
        <v>0</v>
      </c>
      <c r="E19" s="12">
        <v>0</v>
      </c>
      <c r="F19" s="2">
        <v>744</v>
      </c>
      <c r="G19" s="38">
        <f>F19/$B$4</f>
        <v>1</v>
      </c>
      <c r="H19" s="12">
        <v>0</v>
      </c>
      <c r="I19" s="38">
        <f>H19/$B$4</f>
        <v>0</v>
      </c>
      <c r="J19" s="12">
        <v>0</v>
      </c>
      <c r="K19" s="38">
        <f>J19/$B$4</f>
        <v>0</v>
      </c>
      <c r="L19" s="12">
        <f>'[32]UNIT DATA'!$P2</f>
        <v>0</v>
      </c>
      <c r="M19" s="38">
        <f>(C19-L19)/$B$4</f>
        <v>0</v>
      </c>
      <c r="N19" s="41">
        <f>IF((AND(D19=0,F19=0)),0,(F19+L19)/(D19+F19))</f>
        <v>1</v>
      </c>
      <c r="O19" s="38">
        <f>L19/$B$4</f>
        <v>0</v>
      </c>
      <c r="P19" s="2">
        <v>450</v>
      </c>
      <c r="Q19" s="2">
        <v>450</v>
      </c>
      <c r="R19" s="2">
        <v>0</v>
      </c>
      <c r="S19" s="48">
        <f t="shared" si="102"/>
        <v>1</v>
      </c>
      <c r="U19" s="82" t="s">
        <v>44</v>
      </c>
      <c r="V19" s="16">
        <v>1</v>
      </c>
      <c r="W19" s="12">
        <v>0</v>
      </c>
      <c r="X19" s="12">
        <v>0</v>
      </c>
      <c r="Y19" s="12">
        <v>0</v>
      </c>
      <c r="Z19" s="12">
        <v>744</v>
      </c>
      <c r="AA19" s="38">
        <f>Z19/$V$4</f>
        <v>1</v>
      </c>
      <c r="AB19" s="12">
        <v>0</v>
      </c>
      <c r="AC19" s="38">
        <f>AB19/$V$4</f>
        <v>0</v>
      </c>
      <c r="AD19" s="12">
        <v>0</v>
      </c>
      <c r="AE19" s="38">
        <f>AD19/$V$4</f>
        <v>0</v>
      </c>
      <c r="AF19" s="12">
        <f>'[33]UNIT DATA'!$P$2</f>
        <v>0</v>
      </c>
      <c r="AG19" s="38">
        <f>(W19-AF19)/$V$4</f>
        <v>0</v>
      </c>
      <c r="AH19" s="41">
        <f>IF((AND(X19=0,Z19=0)),0,(Z19+AF19)/(X19+Z19))</f>
        <v>1</v>
      </c>
      <c r="AI19" s="38">
        <f>AF19/$V$4</f>
        <v>0</v>
      </c>
      <c r="AJ19" s="2">
        <v>450</v>
      </c>
      <c r="AK19" s="2">
        <v>450</v>
      </c>
      <c r="AL19" s="2">
        <v>0</v>
      </c>
      <c r="AM19" s="48">
        <f t="shared" si="106"/>
        <v>1</v>
      </c>
      <c r="AO19" s="82" t="s">
        <v>44</v>
      </c>
      <c r="AP19" s="16">
        <v>1</v>
      </c>
      <c r="AQ19" s="12">
        <v>0</v>
      </c>
      <c r="AR19" s="12">
        <v>0</v>
      </c>
      <c r="AS19" s="12">
        <v>0</v>
      </c>
      <c r="AT19" s="2">
        <v>720</v>
      </c>
      <c r="AU19" s="38">
        <f>AT19/$AP$4</f>
        <v>1</v>
      </c>
      <c r="AV19" s="12">
        <v>0</v>
      </c>
      <c r="AW19" s="38">
        <f>AV19/$AP$4</f>
        <v>0</v>
      </c>
      <c r="AX19" s="12">
        <v>0</v>
      </c>
      <c r="AY19" s="38">
        <f>AX19/$AP$4</f>
        <v>0</v>
      </c>
      <c r="AZ19" s="12">
        <v>0</v>
      </c>
      <c r="BA19" s="38">
        <f>(AQ19-AZ19)/$AP$4</f>
        <v>0</v>
      </c>
      <c r="BB19" s="41">
        <f>IF((AND(AR19=0,AT19=0)),0,(AT19+AZ19)/(AR19+AT19))</f>
        <v>1</v>
      </c>
      <c r="BC19" s="38">
        <f>AZ19/$AP$4</f>
        <v>0</v>
      </c>
      <c r="BD19" s="2">
        <v>450</v>
      </c>
      <c r="BE19" s="2">
        <v>450</v>
      </c>
      <c r="BF19" s="2">
        <v>0</v>
      </c>
      <c r="BG19" s="48">
        <f t="shared" si="109"/>
        <v>1</v>
      </c>
      <c r="BI19" s="82" t="s">
        <v>44</v>
      </c>
      <c r="BJ19" s="16">
        <v>1</v>
      </c>
      <c r="BK19" s="2">
        <v>0</v>
      </c>
      <c r="BL19" s="2">
        <v>0</v>
      </c>
      <c r="BM19" s="2">
        <v>0</v>
      </c>
      <c r="BN19" s="2">
        <v>744</v>
      </c>
      <c r="BO19" s="38">
        <f>BN19/$BJ$4</f>
        <v>1</v>
      </c>
      <c r="BP19" s="2">
        <v>0</v>
      </c>
      <c r="BQ19" s="38">
        <f>BP19/$BJ$4</f>
        <v>0</v>
      </c>
      <c r="BR19" s="2">
        <v>0</v>
      </c>
      <c r="BS19" s="38">
        <f>BR19/$BJ$4</f>
        <v>0</v>
      </c>
      <c r="BT19" s="2">
        <v>0</v>
      </c>
      <c r="BU19" s="38">
        <f>(BK19-BT19)/$BJ$4</f>
        <v>0</v>
      </c>
      <c r="BV19" s="41">
        <f>IF((AND(BL19=0,BN19=0)),0,(BN19+BT19)/(BL19+BN19))</f>
        <v>1</v>
      </c>
      <c r="BW19" s="38">
        <f>BT19/$BJ$4</f>
        <v>0</v>
      </c>
      <c r="BX19" s="2">
        <v>450</v>
      </c>
      <c r="BY19" s="2">
        <v>450</v>
      </c>
      <c r="BZ19" s="2">
        <v>0</v>
      </c>
      <c r="CA19" s="48">
        <f t="shared" si="111"/>
        <v>1</v>
      </c>
      <c r="CC19" s="82" t="s">
        <v>44</v>
      </c>
      <c r="CD19" s="16">
        <v>1</v>
      </c>
      <c r="CE19" s="2">
        <v>0</v>
      </c>
      <c r="CF19" s="2">
        <v>0</v>
      </c>
      <c r="CG19" s="2">
        <v>0</v>
      </c>
      <c r="CH19" s="2">
        <v>720</v>
      </c>
      <c r="CI19" s="38">
        <f>CH19/$CD$4</f>
        <v>1</v>
      </c>
      <c r="CJ19" s="2">
        <v>0</v>
      </c>
      <c r="CK19" s="38">
        <f>CJ19/$CD$4</f>
        <v>0</v>
      </c>
      <c r="CL19" s="2">
        <v>0</v>
      </c>
      <c r="CM19" s="38">
        <f>CL19/$CD$4</f>
        <v>0</v>
      </c>
      <c r="CN19" s="2">
        <v>0</v>
      </c>
      <c r="CO19" s="38">
        <f>(CE19-CN19)/$CD$4</f>
        <v>0</v>
      </c>
      <c r="CP19" s="41">
        <f>IF((AND(CF19=0,CH19=0)),0,(CH19+CN19)/(CF19+CH19))</f>
        <v>1</v>
      </c>
      <c r="CQ19" s="38">
        <f>CN19/$CD$4</f>
        <v>0</v>
      </c>
      <c r="CR19" s="2">
        <v>450</v>
      </c>
      <c r="CS19" s="2">
        <v>450</v>
      </c>
      <c r="CT19" s="2">
        <v>0</v>
      </c>
      <c r="CU19" s="48">
        <f t="shared" si="113"/>
        <v>1</v>
      </c>
      <c r="CW19" s="82" t="s">
        <v>44</v>
      </c>
      <c r="CX19" s="16">
        <v>1</v>
      </c>
      <c r="CY19" s="12">
        <v>0</v>
      </c>
      <c r="CZ19" s="12">
        <v>0</v>
      </c>
      <c r="DA19" s="12">
        <v>0</v>
      </c>
      <c r="DB19" s="2">
        <v>744</v>
      </c>
      <c r="DC19" s="38">
        <f t="shared" ref="DC19:DC20" si="342">DB19/$CX$4</f>
        <v>1</v>
      </c>
      <c r="DD19" s="12">
        <v>0</v>
      </c>
      <c r="DE19" s="38">
        <f t="shared" ref="DE19:DE20" si="343">DD19/$CX$4</f>
        <v>0</v>
      </c>
      <c r="DF19" s="12">
        <v>0</v>
      </c>
      <c r="DG19" s="38">
        <f>DF19/$CX$4</f>
        <v>0</v>
      </c>
      <c r="DH19" s="12">
        <v>0</v>
      </c>
      <c r="DI19" s="38">
        <f>(CY19-DH19)/$CX$4</f>
        <v>0</v>
      </c>
      <c r="DJ19" s="41">
        <f>IF((AND(CZ19=0,DB19=0)),0,(DB19+DH19)/(CZ19+DB19))</f>
        <v>1</v>
      </c>
      <c r="DK19" s="38">
        <f>DH19/$CX$4</f>
        <v>0</v>
      </c>
      <c r="DL19" s="2">
        <v>450</v>
      </c>
      <c r="DM19" s="2">
        <v>450</v>
      </c>
      <c r="DN19" s="2">
        <v>0</v>
      </c>
      <c r="DO19" s="48">
        <f t="shared" si="116"/>
        <v>1</v>
      </c>
      <c r="DQ19" s="82" t="s">
        <v>44</v>
      </c>
      <c r="DR19" s="16">
        <v>1</v>
      </c>
      <c r="DS19" s="12">
        <v>0</v>
      </c>
      <c r="DT19" s="12">
        <v>0</v>
      </c>
      <c r="DU19" s="12">
        <v>0</v>
      </c>
      <c r="DV19" s="2">
        <v>744</v>
      </c>
      <c r="DW19" s="38">
        <f>DV19/$DR$4</f>
        <v>1</v>
      </c>
      <c r="DX19" s="12">
        <v>0</v>
      </c>
      <c r="DY19" s="38">
        <f>DX19/$DR$4</f>
        <v>0</v>
      </c>
      <c r="DZ19" s="12">
        <v>0</v>
      </c>
      <c r="EA19" s="38">
        <f>DZ19/$DR$4</f>
        <v>0</v>
      </c>
      <c r="EB19" s="12">
        <v>0</v>
      </c>
      <c r="EC19" s="38">
        <f>(DS19-EB19)/$DR$4</f>
        <v>0</v>
      </c>
      <c r="ED19" s="51">
        <f>IF((AND(DT19=0,DV19=0)),0,(DV19+EB19)/(DT19+DV19))</f>
        <v>1</v>
      </c>
      <c r="EE19" s="38">
        <f>EB19/$DR$4</f>
        <v>0</v>
      </c>
      <c r="EF19" s="2">
        <v>450</v>
      </c>
      <c r="EG19" s="2">
        <v>450</v>
      </c>
      <c r="EH19" s="2">
        <v>0</v>
      </c>
      <c r="EI19" s="48">
        <f t="shared" si="119"/>
        <v>1</v>
      </c>
      <c r="EK19" s="82" t="s">
        <v>44</v>
      </c>
      <c r="EL19" s="16">
        <v>1</v>
      </c>
      <c r="EM19" s="2">
        <v>0</v>
      </c>
      <c r="EN19" s="2">
        <v>0</v>
      </c>
      <c r="EO19" s="2">
        <v>0</v>
      </c>
      <c r="EP19" s="2">
        <v>672</v>
      </c>
      <c r="EQ19" s="38">
        <f t="shared" ref="EQ19:EQ20" si="344">EP19/$EL$4</f>
        <v>1</v>
      </c>
      <c r="ER19" s="2">
        <v>0</v>
      </c>
      <c r="ES19" s="38">
        <f t="shared" ref="ES19:ES20" si="345">ER19/$EL$4</f>
        <v>0</v>
      </c>
      <c r="ET19" s="2">
        <v>0</v>
      </c>
      <c r="EU19" s="38">
        <f t="shared" ref="EU19:EU20" si="346">ET19/$EL$4</f>
        <v>0</v>
      </c>
      <c r="EV19" s="2">
        <v>0</v>
      </c>
      <c r="EW19" s="38">
        <f>(EM19-EV19)/$EL$4</f>
        <v>0</v>
      </c>
      <c r="EX19" s="51">
        <f>IF((AND(EN19=0,EP19=0)),0,(EP19+EV19)/(EN19+EP19))</f>
        <v>1</v>
      </c>
      <c r="EY19" s="38">
        <f>EV19/$EL$4</f>
        <v>0</v>
      </c>
      <c r="EZ19" s="2">
        <v>450</v>
      </c>
      <c r="FA19" s="2">
        <v>450</v>
      </c>
      <c r="FB19" s="2">
        <v>0</v>
      </c>
      <c r="FC19" s="48">
        <f t="shared" si="122"/>
        <v>1</v>
      </c>
      <c r="FE19" s="82" t="s">
        <v>44</v>
      </c>
      <c r="FF19" s="16">
        <v>1</v>
      </c>
      <c r="FG19" s="2">
        <v>0</v>
      </c>
      <c r="FH19" s="2">
        <v>0</v>
      </c>
      <c r="FI19" s="2">
        <v>0</v>
      </c>
      <c r="FJ19" s="2">
        <v>744</v>
      </c>
      <c r="FK19" s="38">
        <f>FJ19/$FF$4</f>
        <v>1</v>
      </c>
      <c r="FL19" s="2">
        <v>0</v>
      </c>
      <c r="FM19" s="38">
        <f>FL19/$FF$4</f>
        <v>0</v>
      </c>
      <c r="FN19" s="2">
        <v>0</v>
      </c>
      <c r="FO19" s="38">
        <f>FN19/$FF$4</f>
        <v>0</v>
      </c>
      <c r="FP19" s="2">
        <v>0</v>
      </c>
      <c r="FQ19" s="38">
        <f>(FG19-FP19)/$FF$4</f>
        <v>0</v>
      </c>
      <c r="FR19" s="51">
        <f>IF((AND(FH19=0,FJ19=0)),0,(FJ19+FP19)/(FH19+FJ19))</f>
        <v>1</v>
      </c>
      <c r="FS19" s="38">
        <f>FP19/$FF$4</f>
        <v>0</v>
      </c>
      <c r="FT19" s="2">
        <v>450</v>
      </c>
      <c r="FU19" s="2">
        <v>450</v>
      </c>
      <c r="FV19" s="2">
        <v>0</v>
      </c>
      <c r="FW19" s="48">
        <f t="shared" si="124"/>
        <v>1</v>
      </c>
      <c r="FY19" s="82" t="s">
        <v>44</v>
      </c>
      <c r="FZ19" s="16">
        <v>1</v>
      </c>
      <c r="GA19" s="2">
        <v>0</v>
      </c>
      <c r="GB19" s="2">
        <v>0</v>
      </c>
      <c r="GC19" s="2">
        <v>0</v>
      </c>
      <c r="GD19" s="2">
        <v>720</v>
      </c>
      <c r="GE19" s="38">
        <f>GD19/$FZ$4</f>
        <v>1</v>
      </c>
      <c r="GF19" s="2">
        <v>0</v>
      </c>
      <c r="GG19" s="38">
        <f>GF19/$FZ$4</f>
        <v>0</v>
      </c>
      <c r="GH19" s="2">
        <v>0</v>
      </c>
      <c r="GI19" s="38">
        <f>GH19/$FZ$4</f>
        <v>0</v>
      </c>
      <c r="GJ19" s="2">
        <v>0</v>
      </c>
      <c r="GK19" s="38">
        <f t="shared" ref="GK19:GK20" si="347">(GA19-GJ19)/$FZ$4</f>
        <v>0</v>
      </c>
      <c r="GL19" s="41">
        <f>IF((AND(GB19=0,GD19=0)),0,(GD19+GJ19)/(GB19+GD19))</f>
        <v>1</v>
      </c>
      <c r="GM19" s="38">
        <f t="shared" ref="GM19:GM20" si="348">GJ19/$FZ$4</f>
        <v>0</v>
      </c>
      <c r="GN19" s="2">
        <v>450</v>
      </c>
      <c r="GO19" s="2">
        <v>450</v>
      </c>
      <c r="GP19" s="2">
        <v>0</v>
      </c>
      <c r="GQ19" s="48">
        <f t="shared" si="127"/>
        <v>1</v>
      </c>
      <c r="GS19" s="82" t="s">
        <v>44</v>
      </c>
      <c r="GT19" s="16">
        <v>1</v>
      </c>
      <c r="GU19" s="2">
        <v>0</v>
      </c>
      <c r="GV19" s="2">
        <v>0</v>
      </c>
      <c r="GW19" s="2">
        <v>0</v>
      </c>
      <c r="GX19" s="2">
        <v>744</v>
      </c>
      <c r="GY19" s="38">
        <f>GX19/$GT$4</f>
        <v>1</v>
      </c>
      <c r="GZ19" s="2">
        <v>0</v>
      </c>
      <c r="HA19" s="38">
        <f>GZ19/$GT$4</f>
        <v>0</v>
      </c>
      <c r="HB19" s="2">
        <v>0</v>
      </c>
      <c r="HC19" s="38">
        <f>HB19/$GT$4</f>
        <v>0</v>
      </c>
      <c r="HD19" s="2">
        <v>0</v>
      </c>
      <c r="HE19" s="38">
        <f>(GU19-HD19)/$GT$4</f>
        <v>0</v>
      </c>
      <c r="HF19" s="41">
        <f t="shared" ref="HF19:HF20" si="349">IF((AND(GV19=0,GX19=0)),0,(GX19+HD19)/(GV19+GX19))</f>
        <v>1</v>
      </c>
      <c r="HG19" s="38">
        <f>HD19/$GT$4</f>
        <v>0</v>
      </c>
      <c r="HH19" s="2">
        <v>450</v>
      </c>
      <c r="HI19" s="2">
        <v>450</v>
      </c>
      <c r="HJ19" s="2">
        <v>0</v>
      </c>
      <c r="HK19" s="48">
        <f>SUM(GY19,HA19,HC19,HE19,HG19)</f>
        <v>1</v>
      </c>
      <c r="HM19" s="82" t="s">
        <v>44</v>
      </c>
      <c r="HN19" s="16">
        <v>1</v>
      </c>
      <c r="HO19" s="2">
        <v>0</v>
      </c>
      <c r="HP19" s="2">
        <v>0</v>
      </c>
      <c r="HQ19" s="2">
        <v>0</v>
      </c>
      <c r="HR19" s="2">
        <v>720</v>
      </c>
      <c r="HS19" s="38">
        <f>HR19/$HN$4</f>
        <v>1</v>
      </c>
      <c r="HT19" s="2">
        <v>0</v>
      </c>
      <c r="HU19" s="38">
        <f>HT19/$HN$4</f>
        <v>0</v>
      </c>
      <c r="HV19" s="2">
        <v>0</v>
      </c>
      <c r="HW19" s="38">
        <f>HV19/$HN$4</f>
        <v>0</v>
      </c>
      <c r="HX19" s="12">
        <v>0</v>
      </c>
      <c r="HY19" s="2">
        <v>0</v>
      </c>
      <c r="HZ19" s="38">
        <f>(HO19-HX19-HY19)/$HN$4</f>
        <v>0</v>
      </c>
      <c r="IA19" s="41">
        <f>IF((AND(HP19=0,HR19=0)),0,(HR19+HX19+HY19)/(HP19+HR19))</f>
        <v>1</v>
      </c>
      <c r="IB19" s="38">
        <f>(HY19+HX19)/$HN$4</f>
        <v>0</v>
      </c>
      <c r="IC19" s="2">
        <v>450</v>
      </c>
      <c r="ID19" s="2">
        <v>450</v>
      </c>
      <c r="IE19" s="2">
        <v>0</v>
      </c>
      <c r="IF19" s="48">
        <f t="shared" si="132"/>
        <v>1</v>
      </c>
    </row>
    <row r="20" spans="1:240" ht="14.25">
      <c r="B20" s="16">
        <v>2</v>
      </c>
      <c r="C20" s="12">
        <v>591.52</v>
      </c>
      <c r="D20" s="12">
        <v>591.52</v>
      </c>
      <c r="E20" s="12">
        <v>0</v>
      </c>
      <c r="F20" s="2">
        <v>152.47999999999999</v>
      </c>
      <c r="G20" s="38">
        <f>F20/$B$4</f>
        <v>0.20494623655913977</v>
      </c>
      <c r="H20" s="12">
        <v>0</v>
      </c>
      <c r="I20" s="38">
        <f t="shared" ref="I20" si="350">H20/$B$4</f>
        <v>0</v>
      </c>
      <c r="J20" s="12">
        <v>0</v>
      </c>
      <c r="K20" s="38">
        <f t="shared" ref="K20" si="351">J20/$B$4</f>
        <v>0</v>
      </c>
      <c r="L20" s="12">
        <f>'[32]UNIT DATA'!$P3</f>
        <v>0</v>
      </c>
      <c r="M20" s="38">
        <f t="shared" ref="M20" si="352">(C20-L20)/$B$4</f>
        <v>0.79505376344086021</v>
      </c>
      <c r="N20" s="41">
        <f t="shared" ref="N20" si="353">IF((AND(D20=0,F20=0)),0,(F20+L20)/(D20+F20))</f>
        <v>0.20494623655913977</v>
      </c>
      <c r="O20" s="38">
        <f t="shared" ref="O20" si="354">L20/$B$4</f>
        <v>0</v>
      </c>
      <c r="P20" s="2">
        <v>450</v>
      </c>
      <c r="Q20" s="2">
        <v>350</v>
      </c>
      <c r="R20" s="7">
        <v>256</v>
      </c>
      <c r="S20" s="48">
        <f t="shared" si="102"/>
        <v>1</v>
      </c>
      <c r="V20" s="16">
        <v>2</v>
      </c>
      <c r="W20" s="2">
        <v>629.51</v>
      </c>
      <c r="X20" s="2">
        <v>629.51</v>
      </c>
      <c r="Y20" s="12">
        <v>0</v>
      </c>
      <c r="Z20" s="2">
        <v>114.49</v>
      </c>
      <c r="AA20" s="38">
        <f t="shared" ref="AA20:AE20" si="355">Z20/$V$4</f>
        <v>0.15388440860215052</v>
      </c>
      <c r="AB20" s="12">
        <v>0</v>
      </c>
      <c r="AC20" s="38">
        <f t="shared" si="355"/>
        <v>0</v>
      </c>
      <c r="AD20" s="12">
        <v>0</v>
      </c>
      <c r="AE20" s="38">
        <f t="shared" si="355"/>
        <v>0</v>
      </c>
      <c r="AF20" s="12">
        <v>139.62</v>
      </c>
      <c r="AG20" s="38">
        <f t="shared" ref="AG20" si="356">(W20-AF20)/$V$4</f>
        <v>0.65845430107526881</v>
      </c>
      <c r="AH20" s="41">
        <f t="shared" ref="AH20" si="357">IF((AND(X20=0,Z20=0)),0,(Z20+AF20)/(X20+Z20))</f>
        <v>0.34154569892473119</v>
      </c>
      <c r="AI20" s="38">
        <f t="shared" ref="AI20" si="358">AF20/$V$4</f>
        <v>0.18766129032258067</v>
      </c>
      <c r="AJ20" s="2">
        <v>450</v>
      </c>
      <c r="AK20" s="2">
        <v>350</v>
      </c>
      <c r="AL20" s="2">
        <v>350</v>
      </c>
      <c r="AM20" s="48">
        <f t="shared" si="106"/>
        <v>1</v>
      </c>
      <c r="AP20" s="16">
        <v>2</v>
      </c>
      <c r="AQ20" s="2">
        <v>717.63</v>
      </c>
      <c r="AR20" s="2">
        <v>717.63</v>
      </c>
      <c r="AS20" s="12">
        <v>0</v>
      </c>
      <c r="AT20" s="2">
        <v>2.37</v>
      </c>
      <c r="AU20" s="38">
        <f>AT20/$AP$4</f>
        <v>3.2916666666666667E-3</v>
      </c>
      <c r="AV20" s="12">
        <v>0</v>
      </c>
      <c r="AW20" s="38">
        <f>AV20/$AP$4</f>
        <v>0</v>
      </c>
      <c r="AX20" s="12">
        <v>0</v>
      </c>
      <c r="AY20" s="38">
        <f>AX20/$AP$4</f>
        <v>0</v>
      </c>
      <c r="AZ20" s="12">
        <v>0</v>
      </c>
      <c r="BA20" s="38">
        <f>(AQ20-AZ20)/$AP$4</f>
        <v>0.99670833333333331</v>
      </c>
      <c r="BB20" s="41">
        <f t="shared" ref="BB20" si="359">IF((AND(AR20=0,AT20=0)),0,(AT20+AZ20)/(AR20+AT20))</f>
        <v>3.2916666666666667E-3</v>
      </c>
      <c r="BC20" s="38">
        <f>AZ20/$AP$4</f>
        <v>0</v>
      </c>
      <c r="BD20" s="2">
        <v>450</v>
      </c>
      <c r="BE20" s="2">
        <v>350</v>
      </c>
      <c r="BF20" s="2">
        <v>350</v>
      </c>
      <c r="BG20" s="48">
        <f t="shared" si="109"/>
        <v>1</v>
      </c>
      <c r="BJ20" s="16">
        <v>2</v>
      </c>
      <c r="BK20" s="2">
        <v>608.95000000000005</v>
      </c>
      <c r="BL20" s="2">
        <v>608.95000000000005</v>
      </c>
      <c r="BM20" s="2">
        <v>0</v>
      </c>
      <c r="BN20" s="2">
        <v>135.05000000000001</v>
      </c>
      <c r="BO20" s="38">
        <f t="shared" ref="BO20" si="360">BN20/$BJ$4</f>
        <v>0.1815188172043011</v>
      </c>
      <c r="BP20" s="2">
        <v>0</v>
      </c>
      <c r="BQ20" s="38">
        <f t="shared" ref="BQ20" si="361">BP20/$BJ$4</f>
        <v>0</v>
      </c>
      <c r="BR20" s="2">
        <v>0</v>
      </c>
      <c r="BS20" s="38">
        <f t="shared" ref="BS20" si="362">BR20/$BJ$4</f>
        <v>0</v>
      </c>
      <c r="BT20" s="2">
        <v>0</v>
      </c>
      <c r="BU20" s="38">
        <f t="shared" ref="BU20" si="363">(BK20-BT20)/$BJ$4</f>
        <v>0.81848118279569904</v>
      </c>
      <c r="BV20" s="41">
        <f t="shared" ref="BV20" si="364">IF((AND(BL20=0,BN20=0)),0,(BN20+BT20)/(BL20+BN20))</f>
        <v>0.1815188172043011</v>
      </c>
      <c r="BW20" s="38">
        <f t="shared" ref="BW20" si="365">BT20/$BJ$4</f>
        <v>0</v>
      </c>
      <c r="BX20" s="2">
        <v>450</v>
      </c>
      <c r="BY20" s="2">
        <v>350</v>
      </c>
      <c r="BZ20" s="2">
        <v>350</v>
      </c>
      <c r="CA20" s="48">
        <f t="shared" si="111"/>
        <v>1.0000000000000002</v>
      </c>
      <c r="CD20" s="16">
        <v>2</v>
      </c>
      <c r="CE20" s="2">
        <v>636.06999999999994</v>
      </c>
      <c r="CF20" s="2">
        <v>636.06999999999994</v>
      </c>
      <c r="CG20" s="2">
        <v>0</v>
      </c>
      <c r="CH20" s="2">
        <v>83.93</v>
      </c>
      <c r="CI20" s="38">
        <f t="shared" ref="CI20" si="366">CH20/$CD$4</f>
        <v>0.11656944444444445</v>
      </c>
      <c r="CJ20" s="2">
        <v>0</v>
      </c>
      <c r="CK20" s="38">
        <f t="shared" ref="CK20" si="367">CJ20/$CD$4</f>
        <v>0</v>
      </c>
      <c r="CL20" s="2">
        <v>0</v>
      </c>
      <c r="CM20" s="38">
        <f t="shared" ref="CM20" si="368">CL20/$CD$4</f>
        <v>0</v>
      </c>
      <c r="CN20" s="2">
        <v>0</v>
      </c>
      <c r="CO20" s="38">
        <f t="shared" ref="CO20" si="369">(CE20-CN20)/$CD$4</f>
        <v>0.8834305555555555</v>
      </c>
      <c r="CP20" s="41">
        <f t="shared" ref="CP20" si="370">IF((AND(CF20=0,CH20=0)),0,(CH20+CN20)/(CF20+CH20))</f>
        <v>0.11656944444444445</v>
      </c>
      <c r="CQ20" s="38">
        <f t="shared" ref="CQ20" si="371">CN20/$CD$4</f>
        <v>0</v>
      </c>
      <c r="CR20" s="2">
        <v>450</v>
      </c>
      <c r="CS20" s="2">
        <v>350</v>
      </c>
      <c r="CT20" s="2">
        <v>350</v>
      </c>
      <c r="CU20" s="48">
        <f t="shared" si="113"/>
        <v>1</v>
      </c>
      <c r="CX20" s="16">
        <v>2</v>
      </c>
      <c r="CY20" s="2">
        <v>472.66999999999996</v>
      </c>
      <c r="CZ20" s="2">
        <v>393.04999999999995</v>
      </c>
      <c r="DA20" s="2">
        <v>79.62</v>
      </c>
      <c r="DB20" s="2">
        <v>171.85</v>
      </c>
      <c r="DC20" s="38">
        <f t="shared" si="342"/>
        <v>0.23098118279569893</v>
      </c>
      <c r="DD20" s="12">
        <v>0</v>
      </c>
      <c r="DE20" s="38">
        <f t="shared" si="343"/>
        <v>0</v>
      </c>
      <c r="DF20" s="2">
        <v>99.48</v>
      </c>
      <c r="DG20" s="38">
        <f t="shared" ref="DG20" si="372">DF20/$CX$4</f>
        <v>0.13370967741935486</v>
      </c>
      <c r="DH20" s="12">
        <v>15.96</v>
      </c>
      <c r="DI20" s="38">
        <f t="shared" ref="DI20" si="373">(CY20-DH20)/$CX$4</f>
        <v>0.61385752688172035</v>
      </c>
      <c r="DJ20" s="41">
        <f t="shared" ref="DJ20" si="374">IF((AND(CZ20=0,DB20=0)),0,(DB20+DH20)/(CZ20+DB20))</f>
        <v>0.33246592317224288</v>
      </c>
      <c r="DK20" s="38">
        <f t="shared" ref="DK20" si="375">DH20/$CX$4</f>
        <v>2.1451612903225808E-2</v>
      </c>
      <c r="DL20" s="2">
        <v>450</v>
      </c>
      <c r="DM20" s="2">
        <v>350</v>
      </c>
      <c r="DN20" s="2">
        <v>350</v>
      </c>
      <c r="DO20" s="48">
        <f t="shared" si="116"/>
        <v>1</v>
      </c>
      <c r="DR20" s="16">
        <v>2</v>
      </c>
      <c r="DS20" s="12">
        <v>733.52</v>
      </c>
      <c r="DT20" s="12">
        <v>714.27</v>
      </c>
      <c r="DU20" s="2">
        <v>19.25</v>
      </c>
      <c r="DV20" s="2">
        <v>10.48</v>
      </c>
      <c r="DW20" s="38">
        <f t="shared" ref="DW20" si="376">DV20/$DR$4</f>
        <v>1.4086021505376344E-2</v>
      </c>
      <c r="DX20" s="12">
        <v>0</v>
      </c>
      <c r="DY20" s="38">
        <f t="shared" ref="DY20" si="377">DX20/$DR$4</f>
        <v>0</v>
      </c>
      <c r="DZ20" s="12">
        <v>0</v>
      </c>
      <c r="EA20" s="38">
        <f t="shared" ref="EA20" si="378">DZ20/$DR$4</f>
        <v>0</v>
      </c>
      <c r="EB20" s="12">
        <v>121.53700000000001</v>
      </c>
      <c r="EC20" s="38">
        <f t="shared" ref="EC20" si="379">(DS20-EB20)/$DR$4</f>
        <v>0.82255779569892462</v>
      </c>
      <c r="ED20" s="51">
        <f t="shared" ref="ED20" si="380">IF((AND(DT20=0,DV20=0)),0,(DV20+EB20)/(DT20+DV20))</f>
        <v>0.18215522593997929</v>
      </c>
      <c r="EE20" s="38">
        <f t="shared" ref="EE20" si="381">EB20/$DR$4</f>
        <v>0.16335618279569894</v>
      </c>
      <c r="EF20" s="2">
        <v>450</v>
      </c>
      <c r="EG20" s="2">
        <v>350</v>
      </c>
      <c r="EH20" s="2">
        <v>350</v>
      </c>
      <c r="EI20" s="48">
        <f t="shared" si="119"/>
        <v>0.99999999999999989</v>
      </c>
      <c r="EL20" s="16">
        <v>2</v>
      </c>
      <c r="EM20" s="2">
        <v>475.43</v>
      </c>
      <c r="EN20" s="2">
        <v>475.43</v>
      </c>
      <c r="EO20" s="2">
        <v>0</v>
      </c>
      <c r="EP20" s="2">
        <v>196.57</v>
      </c>
      <c r="EQ20" s="38">
        <f t="shared" si="344"/>
        <v>0.29251488095238093</v>
      </c>
      <c r="ER20" s="2">
        <v>0</v>
      </c>
      <c r="ES20" s="38">
        <f t="shared" si="345"/>
        <v>0</v>
      </c>
      <c r="ET20" s="2">
        <v>0</v>
      </c>
      <c r="EU20" s="38">
        <f t="shared" si="346"/>
        <v>0</v>
      </c>
      <c r="EV20" s="12">
        <v>34.170999999999999</v>
      </c>
      <c r="EW20" s="38">
        <f t="shared" ref="EW20" si="382">(EM20-EV20)/$EL$4</f>
        <v>0.65663541666666669</v>
      </c>
      <c r="EX20" s="51">
        <f t="shared" ref="EX20" si="383">IF((AND(EN20=0,EP20=0)),0,(EP20+EV20)/(EN20+EP20))</f>
        <v>0.34336458333333331</v>
      </c>
      <c r="EY20" s="38">
        <f t="shared" ref="EY20" si="384">EV20/$EL$4</f>
        <v>5.0849702380952377E-2</v>
      </c>
      <c r="EZ20" s="2">
        <v>450</v>
      </c>
      <c r="FA20" s="2">
        <v>350</v>
      </c>
      <c r="FB20" s="2">
        <v>350</v>
      </c>
      <c r="FC20" s="48">
        <f t="shared" si="122"/>
        <v>1</v>
      </c>
      <c r="FF20" s="16">
        <v>2</v>
      </c>
      <c r="FG20" s="12">
        <v>710.3</v>
      </c>
      <c r="FH20" s="2">
        <v>531.42999999999995</v>
      </c>
      <c r="FI20" s="2">
        <v>178.87</v>
      </c>
      <c r="FJ20" s="12">
        <v>33.700000000000003</v>
      </c>
      <c r="FK20" s="38">
        <f t="shared" ref="FK20" si="385">FJ20/$FF$4</f>
        <v>4.529569892473119E-2</v>
      </c>
      <c r="FL20" s="2">
        <v>0</v>
      </c>
      <c r="FM20" s="38">
        <f t="shared" ref="FM20" si="386">FL20/$FF$4</f>
        <v>0</v>
      </c>
      <c r="FN20" s="2">
        <v>0</v>
      </c>
      <c r="FO20" s="38">
        <f t="shared" ref="FO20" si="387">FN20/$FF$4</f>
        <v>0</v>
      </c>
      <c r="FP20" s="2">
        <v>0</v>
      </c>
      <c r="FQ20" s="38">
        <f>(FG20-FP20)/$FF$4</f>
        <v>0.95470430107526871</v>
      </c>
      <c r="FR20" s="51">
        <f t="shared" ref="FR20" si="388">IF((AND(FH20=0,FJ20=0)),0,(FJ20+FP20)/(FH20+FJ20))</f>
        <v>5.9632296993612097E-2</v>
      </c>
      <c r="FS20" s="38">
        <f>FP20/$FF$4</f>
        <v>0</v>
      </c>
      <c r="FT20" s="2">
        <v>450</v>
      </c>
      <c r="FU20" s="2">
        <v>350</v>
      </c>
      <c r="FV20" s="2">
        <v>350</v>
      </c>
      <c r="FW20" s="48">
        <f t="shared" si="124"/>
        <v>0.99999999999999989</v>
      </c>
      <c r="FZ20" s="16">
        <v>2</v>
      </c>
      <c r="GA20" s="2">
        <v>589.83000000000004</v>
      </c>
      <c r="GB20" s="2">
        <v>510.83</v>
      </c>
      <c r="GC20" s="2">
        <v>79</v>
      </c>
      <c r="GD20" s="2">
        <v>5.15</v>
      </c>
      <c r="GE20" s="38">
        <f t="shared" ref="GE20" si="389">GD20/$FZ$4</f>
        <v>7.1527777777777779E-3</v>
      </c>
      <c r="GF20" s="2">
        <v>0</v>
      </c>
      <c r="GG20" s="38">
        <f t="shared" ref="GG20" si="390">GF20/$FZ$4</f>
        <v>0</v>
      </c>
      <c r="GH20" s="2">
        <v>125.02</v>
      </c>
      <c r="GI20" s="38">
        <f t="shared" ref="GI20" si="391">GH20/$FZ$4</f>
        <v>0.17363888888888887</v>
      </c>
      <c r="GJ20" s="12">
        <v>16.356999999999999</v>
      </c>
      <c r="GK20" s="38">
        <f t="shared" si="347"/>
        <v>0.79649027777777792</v>
      </c>
      <c r="GL20" s="41">
        <f t="shared" ref="GL20" si="392">IF((AND(GB20=0,GD20=0)),0,(GD20+GJ20)/(GB20+GD20))</f>
        <v>4.1681848133648586E-2</v>
      </c>
      <c r="GM20" s="38">
        <f t="shared" si="348"/>
        <v>2.2718055555555554E-2</v>
      </c>
      <c r="GN20" s="2">
        <v>450</v>
      </c>
      <c r="GO20" s="2">
        <v>350</v>
      </c>
      <c r="GP20" s="2">
        <v>350</v>
      </c>
      <c r="GQ20" s="48">
        <f t="shared" si="127"/>
        <v>1.0000000000000002</v>
      </c>
      <c r="GT20" s="16">
        <v>2</v>
      </c>
      <c r="GU20" s="2">
        <v>679.12</v>
      </c>
      <c r="GV20" s="2">
        <v>679.12</v>
      </c>
      <c r="GW20" s="2">
        <v>0</v>
      </c>
      <c r="GX20" s="2">
        <v>0</v>
      </c>
      <c r="GY20" s="38">
        <f t="shared" ref="GY20" si="393">GX20/$GT$4</f>
        <v>0</v>
      </c>
      <c r="GZ20" s="2">
        <v>0</v>
      </c>
      <c r="HA20" s="38">
        <f t="shared" ref="HA20" si="394">GZ20/$GT$4</f>
        <v>0</v>
      </c>
      <c r="HB20" s="2">
        <v>64.88</v>
      </c>
      <c r="HC20" s="38">
        <f t="shared" ref="HC20" si="395">HB20/$GT$4</f>
        <v>8.7204301075268817E-2</v>
      </c>
      <c r="HD20" s="2">
        <v>93.95</v>
      </c>
      <c r="HE20" s="38">
        <f>(GU20-HD20)/$GT$4</f>
        <v>0.78651881720430106</v>
      </c>
      <c r="HF20" s="41">
        <f t="shared" si="349"/>
        <v>0.13834079396866533</v>
      </c>
      <c r="HG20" s="38">
        <f>HD20/$GT$4</f>
        <v>0.12627688172043011</v>
      </c>
      <c r="HH20" s="2">
        <v>450</v>
      </c>
      <c r="HI20" s="2">
        <v>350</v>
      </c>
      <c r="HJ20" s="2">
        <v>200</v>
      </c>
      <c r="HK20" s="48">
        <f>SUM(GY20,HA20,HC20,HE20,HG20)</f>
        <v>1</v>
      </c>
      <c r="HN20" s="16">
        <v>2</v>
      </c>
      <c r="HO20" s="2">
        <v>630.54999999999995</v>
      </c>
      <c r="HP20" s="2">
        <v>630.54999999999995</v>
      </c>
      <c r="HQ20" s="2">
        <v>0</v>
      </c>
      <c r="HR20" s="2">
        <v>0</v>
      </c>
      <c r="HS20" s="38">
        <f t="shared" ref="HS20" si="396">HR20/$HN$4</f>
        <v>0</v>
      </c>
      <c r="HT20" s="2">
        <v>0</v>
      </c>
      <c r="HU20" s="38">
        <f t="shared" ref="HU20" si="397">HT20/$HN$4</f>
        <v>0</v>
      </c>
      <c r="HV20" s="2">
        <v>89.45</v>
      </c>
      <c r="HW20" s="38">
        <f t="shared" ref="HW20" si="398">HV20/$HN$4</f>
        <v>0.12423611111111112</v>
      </c>
      <c r="HX20" s="12">
        <v>37.22</v>
      </c>
      <c r="HY20" s="2">
        <v>49.14</v>
      </c>
      <c r="HZ20" s="38">
        <f>(HO20-HX20-HY20)/$HN$4</f>
        <v>0.75581944444444438</v>
      </c>
      <c r="IA20" s="41">
        <f t="shared" ref="IA20" si="399">IF((AND(HP20=0,HR20=0)),0,(HR20+HX20+HY20)/(HP20+HR20))</f>
        <v>0.13695979700261676</v>
      </c>
      <c r="IB20" s="38">
        <f>(HY20+HX20)/$HN$4</f>
        <v>0.11994444444444444</v>
      </c>
      <c r="IC20" s="2">
        <v>450</v>
      </c>
      <c r="ID20" s="2">
        <v>350</v>
      </c>
      <c r="IE20" s="2">
        <v>350</v>
      </c>
      <c r="IF20" s="48">
        <f t="shared" si="132"/>
        <v>0.99999999999999989</v>
      </c>
    </row>
    <row r="21" spans="1:240" ht="15">
      <c r="B21" s="19" t="s">
        <v>39</v>
      </c>
      <c r="C21" s="24">
        <f>SUM(C19:C20)</f>
        <v>591.52</v>
      </c>
      <c r="D21" s="24">
        <f t="shared" ref="D21" si="400">SUM(D19:D20)</f>
        <v>591.52</v>
      </c>
      <c r="E21" s="54">
        <f>SUM(E19:E20)</f>
        <v>0</v>
      </c>
      <c r="F21" s="24">
        <f t="shared" ref="F21" si="401">SUM(F19:F20)</f>
        <v>896.48</v>
      </c>
      <c r="G21" s="55">
        <f>(G19*Q19+G20*Q20)/Q21</f>
        <v>0.65216397849462371</v>
      </c>
      <c r="H21" s="54">
        <f t="shared" ref="H21:L21" si="402">SUM(H19:H20)</f>
        <v>0</v>
      </c>
      <c r="I21" s="55">
        <f>(I19*Q19+I20*Q20)/Q21</f>
        <v>0</v>
      </c>
      <c r="J21" s="54">
        <f>SUM(J19:J20)</f>
        <v>0</v>
      </c>
      <c r="K21" s="55">
        <f>(K19*Q19+K20*Q20)/Q21</f>
        <v>0</v>
      </c>
      <c r="L21" s="54">
        <f t="shared" si="402"/>
        <v>0</v>
      </c>
      <c r="M21" s="69">
        <f>(M19*Q19+M20*Q20)/Q21</f>
        <v>0.34783602150537635</v>
      </c>
      <c r="N21" s="69">
        <f>(N19*Q19+N20*Q20)/Q21</f>
        <v>0.65216397849462371</v>
      </c>
      <c r="O21" s="69">
        <f>(O19*Q19+O20*Q20)/Q21</f>
        <v>0</v>
      </c>
      <c r="P21" s="62">
        <f t="shared" ref="P21:R21" si="403">SUM(P19:P20)</f>
        <v>900</v>
      </c>
      <c r="Q21" s="62">
        <f t="shared" si="403"/>
        <v>800</v>
      </c>
      <c r="R21" s="62">
        <f t="shared" si="403"/>
        <v>256</v>
      </c>
      <c r="S21" s="48">
        <f t="shared" si="102"/>
        <v>1</v>
      </c>
      <c r="V21" s="19" t="s">
        <v>39</v>
      </c>
      <c r="W21" s="54">
        <f>SUM(W19:W20)</f>
        <v>629.51</v>
      </c>
      <c r="X21" s="54">
        <f t="shared" ref="X21" si="404">SUM(X19:X20)</f>
        <v>629.51</v>
      </c>
      <c r="Y21" s="54">
        <f>SUM(Y19:Y20)</f>
        <v>0</v>
      </c>
      <c r="Z21" s="54">
        <f t="shared" ref="Z21" si="405">SUM(Z19:Z20)</f>
        <v>858.49</v>
      </c>
      <c r="AA21" s="55">
        <f>(AA19*$AK$19+AA20*$AK$20)/$AK$21</f>
        <v>0.62982442876344091</v>
      </c>
      <c r="AB21" s="54">
        <f t="shared" ref="AB21" si="406">SUM(AB19:AB20)</f>
        <v>0</v>
      </c>
      <c r="AC21" s="55">
        <f>(AC19*$AK$19+AC20*$AK$20)/$AK$21</f>
        <v>0</v>
      </c>
      <c r="AD21" s="54">
        <f>SUM(AD19:AD20)</f>
        <v>0</v>
      </c>
      <c r="AE21" s="55">
        <f>(AE19*$AK$19+AE20*$AK$20)/$AK$21</f>
        <v>0</v>
      </c>
      <c r="AF21" s="54">
        <f>SUM(AF19:AF20)</f>
        <v>139.62</v>
      </c>
      <c r="AG21" s="55">
        <f>(AG19*$AK$19+AG20*$AK$20)/$AK$21</f>
        <v>0.28807375672043012</v>
      </c>
      <c r="AH21" s="55">
        <f>(AH19*$AK$19+AH20*$AK$20)/$AK$21</f>
        <v>0.71192624327956988</v>
      </c>
      <c r="AI21" s="55">
        <f>(AI19*$AK$19+AI20*$AK$20)/$AK$21</f>
        <v>8.2101814516129037E-2</v>
      </c>
      <c r="AJ21" s="62">
        <f>SUM(AJ19:AJ20)</f>
        <v>900</v>
      </c>
      <c r="AK21" s="62">
        <f>SUM(AK19:AK20)</f>
        <v>800</v>
      </c>
      <c r="AL21" s="62">
        <f>SUM(AL19:AL20)</f>
        <v>350</v>
      </c>
      <c r="AM21" s="48">
        <f t="shared" si="106"/>
        <v>1</v>
      </c>
      <c r="AP21" s="19" t="s">
        <v>39</v>
      </c>
      <c r="AQ21" s="54">
        <f>SUM(AQ19:AQ20)</f>
        <v>717.63</v>
      </c>
      <c r="AR21" s="54">
        <f t="shared" ref="AR21" si="407">SUM(AR19:AR20)</f>
        <v>717.63</v>
      </c>
      <c r="AS21" s="54">
        <f>SUM(AS19:AS20)</f>
        <v>0</v>
      </c>
      <c r="AT21" s="54">
        <f t="shared" ref="AT21:AZ21" si="408">SUM(AT19:AT20)</f>
        <v>722.37</v>
      </c>
      <c r="AU21" s="55">
        <f>(AU19*$BE19+AU20*$BE20)/$BE21</f>
        <v>0.56394010416666662</v>
      </c>
      <c r="AV21" s="54">
        <f t="shared" si="408"/>
        <v>0</v>
      </c>
      <c r="AW21" s="55">
        <f>(AW19*$BE$19+AW20*$BE$20)/$BE$21</f>
        <v>0</v>
      </c>
      <c r="AX21" s="54">
        <f t="shared" si="408"/>
        <v>0</v>
      </c>
      <c r="AY21" s="55">
        <f>(AY19*$BE$19+AY20*$BE$20)/$BE$21</f>
        <v>0</v>
      </c>
      <c r="AZ21" s="54">
        <f t="shared" si="408"/>
        <v>0</v>
      </c>
      <c r="BA21" s="55">
        <f>(BA19*$BE19+BA20*$BE20)/$BE21</f>
        <v>0.43605989583333332</v>
      </c>
      <c r="BB21" s="55">
        <f>(BB19*$BE$19+BB20*$BE$20)/$BE$21</f>
        <v>0.56394010416666662</v>
      </c>
      <c r="BC21" s="55">
        <f>(BC19*$BE$19+BC20*$BE$20)/$BE$21</f>
        <v>0</v>
      </c>
      <c r="BD21" s="62">
        <f>SUM(BD19:BD20)</f>
        <v>900</v>
      </c>
      <c r="BE21" s="62">
        <f>SUM(BE19:BE20)</f>
        <v>800</v>
      </c>
      <c r="BF21" s="62">
        <f t="shared" ref="BF21" si="409">SUM(BF19:BF20)</f>
        <v>350</v>
      </c>
      <c r="BG21" s="48">
        <f t="shared" si="109"/>
        <v>1</v>
      </c>
      <c r="BJ21" s="19" t="s">
        <v>39</v>
      </c>
      <c r="BK21" s="53">
        <f>SUM(BK19:BK20)</f>
        <v>608.95000000000005</v>
      </c>
      <c r="BL21" s="53">
        <f t="shared" ref="BL21" si="410">SUM(BL19:BL20)</f>
        <v>608.95000000000005</v>
      </c>
      <c r="BM21" s="54">
        <f>SUM(BM19:BM20)</f>
        <v>0</v>
      </c>
      <c r="BN21" s="54">
        <f t="shared" ref="BN21:BT21" si="411">SUM(BN19:BN20)</f>
        <v>879.05</v>
      </c>
      <c r="BO21" s="55">
        <f>(BO19*$BY19+BO20*$BY20)/$BY21</f>
        <v>0.64191448252688177</v>
      </c>
      <c r="BP21" s="54">
        <f t="shared" si="411"/>
        <v>0</v>
      </c>
      <c r="BQ21" s="55">
        <f>(BQ19*$BY19+BQ20*$BY20)/$BY21</f>
        <v>0</v>
      </c>
      <c r="BR21" s="54">
        <f t="shared" si="411"/>
        <v>0</v>
      </c>
      <c r="BS21" s="55">
        <f>(BS19*$BY19+BS20*$BY20)/$BY21</f>
        <v>0</v>
      </c>
      <c r="BT21" s="54">
        <f t="shared" si="411"/>
        <v>0</v>
      </c>
      <c r="BU21" s="55">
        <f>(BU19*$BY19+BU20*$BY20)/$BY21</f>
        <v>0.35808551747311834</v>
      </c>
      <c r="BV21" s="55">
        <f>(BV19*$BY19+BV20*$BY20)/$BY21</f>
        <v>0.64191448252688177</v>
      </c>
      <c r="BW21" s="55">
        <f>(BW19*$BY19+BW20*$BY20)/$BY21</f>
        <v>0</v>
      </c>
      <c r="BX21" s="62">
        <f>SUM(BX19:BX20)</f>
        <v>900</v>
      </c>
      <c r="BY21" s="62">
        <v>800</v>
      </c>
      <c r="BZ21" s="62">
        <f t="shared" ref="BZ21" si="412">SUM(BZ19:BZ20)</f>
        <v>350</v>
      </c>
      <c r="CA21" s="48">
        <f t="shared" si="111"/>
        <v>1</v>
      </c>
      <c r="CD21" s="19" t="s">
        <v>39</v>
      </c>
      <c r="CE21" s="53">
        <f>SUM(CE19:CE20)</f>
        <v>636.06999999999994</v>
      </c>
      <c r="CF21" s="53">
        <f t="shared" ref="CF21" si="413">SUM(CF19:CF20)</f>
        <v>636.06999999999994</v>
      </c>
      <c r="CG21" s="54">
        <f>SUM(CG19:CG20)</f>
        <v>0</v>
      </c>
      <c r="CH21" s="54">
        <f t="shared" ref="CH21" si="414">SUM(CH19:CH20)</f>
        <v>803.93000000000006</v>
      </c>
      <c r="CI21" s="55">
        <f>(CI19*$CS19+CI20*$CS20)/$CS21</f>
        <v>0.6134991319444445</v>
      </c>
      <c r="CJ21" s="54">
        <f t="shared" ref="CJ21" si="415">SUM(CJ19:CJ20)</f>
        <v>0</v>
      </c>
      <c r="CK21" s="55">
        <f>(CK19*$CS19+CK20*$CS20)/$CS21</f>
        <v>0</v>
      </c>
      <c r="CL21" s="54">
        <f t="shared" ref="CL21" si="416">SUM(CL19:CL20)</f>
        <v>0</v>
      </c>
      <c r="CM21" s="55">
        <f>(CM19*$CS19+CM20*$CS20)/$CS21</f>
        <v>0</v>
      </c>
      <c r="CN21" s="54">
        <f t="shared" ref="CN21" si="417">SUM(CN19:CN20)</f>
        <v>0</v>
      </c>
      <c r="CO21" s="55">
        <f>(CO19*$CS19+CO20*$CS20)/$CS21</f>
        <v>0.3865008680555555</v>
      </c>
      <c r="CP21" s="55">
        <f>(CP19*$CS19+CP20*$CS20)/$CS21</f>
        <v>0.6134991319444445</v>
      </c>
      <c r="CQ21" s="55">
        <f>(CQ19*$CS19+CQ20*$CS20)/$CS21</f>
        <v>0</v>
      </c>
      <c r="CR21" s="62">
        <f>SUM(CR19:CR20)</f>
        <v>900</v>
      </c>
      <c r="CS21" s="62">
        <v>800</v>
      </c>
      <c r="CT21" s="62">
        <f t="shared" ref="CT21" si="418">SUM(CT19:CT20)</f>
        <v>350</v>
      </c>
      <c r="CU21" s="48">
        <f t="shared" si="113"/>
        <v>1</v>
      </c>
      <c r="CX21" s="19" t="s">
        <v>39</v>
      </c>
      <c r="CY21" s="54">
        <f>SUM(CY19:CY20)</f>
        <v>472.66999999999996</v>
      </c>
      <c r="CZ21" s="54">
        <f t="shared" ref="CZ21" si="419">SUM(CZ19:CZ20)</f>
        <v>393.04999999999995</v>
      </c>
      <c r="DA21" s="54">
        <f>SUM(DA19:DA20)</f>
        <v>79.62</v>
      </c>
      <c r="DB21" s="54">
        <f t="shared" ref="DB21" si="420">SUM(DB19:DB20)</f>
        <v>915.85</v>
      </c>
      <c r="DC21" s="55">
        <f>(DC19*$DM19+DC20*$DM20)/$DM21</f>
        <v>0.6635542674731183</v>
      </c>
      <c r="DD21" s="54">
        <f t="shared" ref="DD21" si="421">SUM(DD19:DD20)</f>
        <v>0</v>
      </c>
      <c r="DE21" s="55">
        <f>(DE19*$DM19+DE20*$DM20)/$DM21</f>
        <v>0</v>
      </c>
      <c r="DF21" s="54">
        <f t="shared" ref="DF21" si="422">SUM(DF19:DF20)</f>
        <v>99.48</v>
      </c>
      <c r="DG21" s="55">
        <f>(DG19*$DM19+DG20*$DM20)/$DM21</f>
        <v>5.8497983870967746E-2</v>
      </c>
      <c r="DH21" s="54">
        <f t="shared" ref="DH21" si="423">SUM(DH19:DH20)</f>
        <v>15.96</v>
      </c>
      <c r="DI21" s="55">
        <f>(DI19*$DM19+DI20*$DM20)/$DM21</f>
        <v>0.26856266801075263</v>
      </c>
      <c r="DJ21" s="55">
        <f>(DJ19*$DM19+DJ20*$DM20)/$DM21</f>
        <v>0.70795384138785622</v>
      </c>
      <c r="DK21" s="55">
        <f>(DK19*$DM19+DK20*$DM20)/$DM21</f>
        <v>9.3850806451612912E-3</v>
      </c>
      <c r="DL21" s="62">
        <f>SUM(DL19:DL20)</f>
        <v>900</v>
      </c>
      <c r="DM21" s="62">
        <f t="shared" ref="DM21:DN21" si="424">SUM(DM19:DM20)</f>
        <v>800</v>
      </c>
      <c r="DN21" s="62">
        <f t="shared" si="424"/>
        <v>350</v>
      </c>
      <c r="DO21" s="48">
        <f t="shared" si="116"/>
        <v>0.99999999999999989</v>
      </c>
      <c r="DR21" s="19" t="s">
        <v>39</v>
      </c>
      <c r="DS21" s="54">
        <f>SUM(DS19:DS20)</f>
        <v>733.52</v>
      </c>
      <c r="DT21" s="54">
        <f t="shared" ref="DT21" si="425">SUM(DT19:DT20)</f>
        <v>714.27</v>
      </c>
      <c r="DU21" s="54">
        <f>SUM(DU19:DU20)</f>
        <v>19.25</v>
      </c>
      <c r="DV21" s="54">
        <f t="shared" ref="DV21" si="426">SUM(DV19:DV20)</f>
        <v>754.48</v>
      </c>
      <c r="DW21" s="55">
        <f>(DW19*$EG19+DW20*$EG20)/$EG21</f>
        <v>0.56866263440860221</v>
      </c>
      <c r="DX21" s="54">
        <f t="shared" ref="DX21" si="427">SUM(DX19:DX20)</f>
        <v>0</v>
      </c>
      <c r="DY21" s="55">
        <f>(DY19*$EG19+DY20*$EG20)/$EG21</f>
        <v>0</v>
      </c>
      <c r="DZ21" s="54">
        <f t="shared" ref="DZ21" si="428">SUM(DZ19:DZ20)</f>
        <v>0</v>
      </c>
      <c r="EA21" s="55">
        <f>(EA19*$EG19+EA20*$EG20)/$EG21</f>
        <v>0</v>
      </c>
      <c r="EB21" s="54">
        <f t="shared" ref="EB21" si="429">SUM(EB19:EB20)</f>
        <v>121.53700000000001</v>
      </c>
      <c r="EC21" s="55">
        <f>(EC19*$EG19+EC20*$EG20)/$EG21</f>
        <v>0.35986903561827949</v>
      </c>
      <c r="ED21" s="55">
        <f>(ED19*$EG19+ED20*$EG20)/$EG21</f>
        <v>0.64219291134874101</v>
      </c>
      <c r="EE21" s="55">
        <f>(EE19*$EG19+EE20*$EG20)/$EG21</f>
        <v>7.1468329973118291E-2</v>
      </c>
      <c r="EF21" s="62">
        <f>SUM(EF19:EF20)</f>
        <v>900</v>
      </c>
      <c r="EG21" s="62">
        <v>800</v>
      </c>
      <c r="EH21" s="62">
        <f t="shared" ref="EH21" si="430">SUM(EH19:EH20)</f>
        <v>350</v>
      </c>
      <c r="EI21" s="48">
        <f t="shared" si="119"/>
        <v>1</v>
      </c>
      <c r="EL21" s="19" t="s">
        <v>39</v>
      </c>
      <c r="EM21" s="53">
        <f>SUM(EM19:EM20)</f>
        <v>475.43</v>
      </c>
      <c r="EN21" s="53">
        <f t="shared" ref="EN21" si="431">SUM(EN19:EN20)</f>
        <v>475.43</v>
      </c>
      <c r="EO21" s="54">
        <f>SUM(EO19:EO20)</f>
        <v>0</v>
      </c>
      <c r="EP21" s="53">
        <f t="shared" ref="EP21" si="432">SUM(EP19:EP20)</f>
        <v>868.56999999999994</v>
      </c>
      <c r="EQ21" s="55">
        <f>(EQ19*$FA19+EQ20*$FA20)/$FA21</f>
        <v>0.69047526041666674</v>
      </c>
      <c r="ER21" s="54">
        <f t="shared" ref="ER21:EV21" si="433">SUM(ER19:ER20)</f>
        <v>0</v>
      </c>
      <c r="ES21" s="55">
        <f>(ES19*$FA19+ES20*$FA20)/$FA21</f>
        <v>0</v>
      </c>
      <c r="ET21" s="54">
        <f t="shared" si="433"/>
        <v>0</v>
      </c>
      <c r="EU21" s="55">
        <f>(EU19*$FA19+EU20*$FA20)/$FA21</f>
        <v>0</v>
      </c>
      <c r="EV21" s="54">
        <f t="shared" si="433"/>
        <v>34.170999999999999</v>
      </c>
      <c r="EW21" s="55">
        <f>(EW19*$FA19+EW20*$FA20)/$FA21</f>
        <v>0.28727799479166666</v>
      </c>
      <c r="EX21" s="55">
        <f>(EX19*$FA19+EX20*$FA20)/$FA21</f>
        <v>0.7127220052083334</v>
      </c>
      <c r="EY21" s="55">
        <f>(EY19*$FA19+EY20*$FA20)/$FA21</f>
        <v>2.2246744791666665E-2</v>
      </c>
      <c r="EZ21" s="62">
        <f>SUM(EZ19:EZ20)</f>
        <v>900</v>
      </c>
      <c r="FA21" s="62">
        <f>SUM(FA19:FA20)</f>
        <v>800</v>
      </c>
      <c r="FB21" s="62">
        <f t="shared" ref="FB21" si="434">SUM(FB19:FB20)</f>
        <v>350</v>
      </c>
      <c r="FC21" s="48">
        <f t="shared" si="122"/>
        <v>1.0000000000000002</v>
      </c>
      <c r="FF21" s="19" t="s">
        <v>39</v>
      </c>
      <c r="FG21" s="54">
        <f>SUM(FG19:FG20)</f>
        <v>710.3</v>
      </c>
      <c r="FH21" s="54">
        <f t="shared" ref="FH21" si="435">SUM(FH19:FH20)</f>
        <v>531.42999999999995</v>
      </c>
      <c r="FI21" s="54">
        <f>SUM(FI19:FI20)</f>
        <v>178.87</v>
      </c>
      <c r="FJ21" s="54">
        <f t="shared" ref="FJ21" si="436">SUM(FJ19:FJ20)</f>
        <v>777.7</v>
      </c>
      <c r="FK21" s="55">
        <f>(FK19*$FU19+FK20*$FU20)/$FU21</f>
        <v>0.58231686827956997</v>
      </c>
      <c r="FL21" s="54">
        <f t="shared" ref="FL21" si="437">SUM(FL19:FL20)</f>
        <v>0</v>
      </c>
      <c r="FM21" s="55">
        <f>(FM19*$FU19+FM20*$FU20)/$FU21</f>
        <v>0</v>
      </c>
      <c r="FN21" s="54">
        <f t="shared" ref="FN21" si="438">SUM(FN19:FN20)</f>
        <v>0</v>
      </c>
      <c r="FO21" s="55">
        <f>(FO19*$FU19+FO20*$FU20)/$FU21</f>
        <v>0</v>
      </c>
      <c r="FP21" s="54">
        <f t="shared" ref="FP21" si="439">SUM(FP19:FP20)</f>
        <v>0</v>
      </c>
      <c r="FQ21" s="55">
        <f>(FQ19*$FU19+FQ20*$FU20)/$FU21</f>
        <v>0.41768313172043009</v>
      </c>
      <c r="FR21" s="55">
        <f>(FR19*$FU19+FR20*$FU20)/$FU21</f>
        <v>0.58858912993470525</v>
      </c>
      <c r="FS21" s="55">
        <f>(FS19*$FU19+FS20*$FU20)/$FU21</f>
        <v>0</v>
      </c>
      <c r="FT21" s="62">
        <f>SUM(FT19:FT20)</f>
        <v>900</v>
      </c>
      <c r="FU21" s="62">
        <f t="shared" ref="FU21:FV21" si="440">SUM(FU19:FU20)</f>
        <v>800</v>
      </c>
      <c r="FV21" s="62">
        <f t="shared" si="440"/>
        <v>350</v>
      </c>
      <c r="FW21" s="48">
        <f t="shared" si="124"/>
        <v>1</v>
      </c>
      <c r="FZ21" s="19" t="s">
        <v>39</v>
      </c>
      <c r="GA21" s="54">
        <f>SUM(GA19:GA20)</f>
        <v>589.83000000000004</v>
      </c>
      <c r="GB21" s="54">
        <f t="shared" ref="GB21" si="441">SUM(GB19:GB20)</f>
        <v>510.83</v>
      </c>
      <c r="GC21" s="54">
        <f>SUM(GC19:GC20)</f>
        <v>79</v>
      </c>
      <c r="GD21" s="54">
        <f t="shared" ref="GD21:GJ21" si="442">SUM(GD19:GD20)</f>
        <v>725.15</v>
      </c>
      <c r="GE21" s="55">
        <f>(GE19*$GO19+GE20*$GO20)/$GO21</f>
        <v>0.56562934027777778</v>
      </c>
      <c r="GF21" s="54">
        <f t="shared" si="442"/>
        <v>0</v>
      </c>
      <c r="GG21" s="55">
        <f>(GG19*$GO19+GG20*$GO20)/$GO21</f>
        <v>0</v>
      </c>
      <c r="GH21" s="54">
        <f t="shared" si="442"/>
        <v>125.02</v>
      </c>
      <c r="GI21" s="55">
        <f>(GI19*$GO19+GI20*$GO20)/$GO21</f>
        <v>7.5967013888888879E-2</v>
      </c>
      <c r="GJ21" s="54">
        <f t="shared" si="442"/>
        <v>16.356999999999999</v>
      </c>
      <c r="GK21" s="55">
        <f>(GK19*$GO19+GK20*$GO20)/$GO21</f>
        <v>0.34846449652777783</v>
      </c>
      <c r="GL21" s="55">
        <f>(GL19*$GO19+GL20*$GO20)/$GO21</f>
        <v>0.58073580855847129</v>
      </c>
      <c r="GM21" s="55">
        <f>(GM19*$GO19+GM20*$GO20)/$GO21</f>
        <v>9.9391493055555544E-3</v>
      </c>
      <c r="GN21" s="62">
        <f>SUM(GN19:GN20)</f>
        <v>900</v>
      </c>
      <c r="GO21" s="62">
        <f t="shared" ref="GO21:GP21" si="443">SUM(GO19:GO20)</f>
        <v>800</v>
      </c>
      <c r="GP21" s="62">
        <f t="shared" si="443"/>
        <v>350</v>
      </c>
      <c r="GQ21" s="48">
        <f t="shared" si="127"/>
        <v>1.0000000000000002</v>
      </c>
      <c r="GT21" s="19" t="s">
        <v>39</v>
      </c>
      <c r="GU21" s="54">
        <f>SUM(GU19:GU20)</f>
        <v>679.12</v>
      </c>
      <c r="GV21" s="54">
        <f t="shared" ref="GV21" si="444">SUM(GV19:GV20)</f>
        <v>679.12</v>
      </c>
      <c r="GW21" s="54">
        <f>SUM(GW19:GW20)</f>
        <v>0</v>
      </c>
      <c r="GX21" s="54">
        <f t="shared" ref="GX21:HD21" si="445">SUM(GX19:GX20)</f>
        <v>744</v>
      </c>
      <c r="GY21" s="55">
        <f>(GY19*$HI19+GY20*$HI20)/$HI21</f>
        <v>0.5625</v>
      </c>
      <c r="GZ21" s="54">
        <f t="shared" si="445"/>
        <v>0</v>
      </c>
      <c r="HA21" s="55">
        <f>(HA19*$HI19+HA20*$HI20)/$HI21</f>
        <v>0</v>
      </c>
      <c r="HB21" s="54">
        <f t="shared" si="445"/>
        <v>64.88</v>
      </c>
      <c r="HC21" s="55">
        <f>(HC19*$HI19+HC20*$HI20)/$HI21</f>
        <v>3.8151881720430103E-2</v>
      </c>
      <c r="HD21" s="54">
        <f t="shared" si="445"/>
        <v>93.95</v>
      </c>
      <c r="HE21" s="55">
        <f t="shared" ref="HE21:HG21" si="446">(HE19*$GO19+HE20*$GO20)/$GO21</f>
        <v>0.34410198252688168</v>
      </c>
      <c r="HF21" s="55">
        <f t="shared" si="446"/>
        <v>0.62302409736129105</v>
      </c>
      <c r="HG21" s="55">
        <f t="shared" si="446"/>
        <v>5.5246135752688171E-2</v>
      </c>
      <c r="HH21" s="62">
        <f>SUM(HH19:HH20)</f>
        <v>900</v>
      </c>
      <c r="HI21" s="62">
        <f t="shared" ref="HI21:HJ21" si="447">SUM(HI19:HI20)</f>
        <v>800</v>
      </c>
      <c r="HJ21" s="62">
        <f t="shared" si="447"/>
        <v>200</v>
      </c>
      <c r="HK21" s="48">
        <f>SUM(GY21,HA21,HC21,HE21,HG21)</f>
        <v>0.99999999999999989</v>
      </c>
      <c r="HN21" s="19" t="s">
        <v>39</v>
      </c>
      <c r="HO21" s="54">
        <f>SUM(HO19:HO20)</f>
        <v>630.54999999999995</v>
      </c>
      <c r="HP21" s="54">
        <f t="shared" ref="HP21" si="448">SUM(HP19:HP20)</f>
        <v>630.54999999999995</v>
      </c>
      <c r="HQ21" s="54">
        <f>SUM(HQ19:HQ20)</f>
        <v>0</v>
      </c>
      <c r="HR21" s="54">
        <f t="shared" ref="HR21:HY21" si="449">SUM(HR19:HR20)</f>
        <v>720</v>
      </c>
      <c r="HS21" s="55">
        <f>(HS19*$ID19+HS20*$ID20)/$ID21</f>
        <v>0.5625</v>
      </c>
      <c r="HT21" s="54">
        <f t="shared" si="449"/>
        <v>0</v>
      </c>
      <c r="HU21" s="55">
        <f>(HU19*$ID19+HU20*$ID20)/$ID21</f>
        <v>0</v>
      </c>
      <c r="HV21" s="54">
        <f t="shared" si="449"/>
        <v>89.45</v>
      </c>
      <c r="HW21" s="55">
        <f>(HW19*$ID19+HW20*$ID20)/$ID21</f>
        <v>5.4353298611111114E-2</v>
      </c>
      <c r="HX21" s="54">
        <f t="shared" ref="HX21" si="450">SUM(HX19:HX20)</f>
        <v>37.22</v>
      </c>
      <c r="HY21" s="54">
        <f t="shared" si="449"/>
        <v>49.14</v>
      </c>
      <c r="HZ21" s="55">
        <f>(HZ19*$ID19+HZ20*$ID20)/$ID21</f>
        <v>0.3306710069444444</v>
      </c>
      <c r="IA21" s="55">
        <f>(IA19*$ID19+IA20*$ID20)/$ID21</f>
        <v>0.62241991118864481</v>
      </c>
      <c r="IB21" s="55">
        <f>(IB19*$ID19+IB20*$ID20)/$ID21</f>
        <v>5.2475694444444443E-2</v>
      </c>
      <c r="IC21" s="62">
        <f t="shared" ref="IC21:IE21" si="451">SUM(IC19:IC20)</f>
        <v>900</v>
      </c>
      <c r="ID21" s="62">
        <f t="shared" si="451"/>
        <v>800</v>
      </c>
      <c r="IE21" s="62">
        <f t="shared" si="451"/>
        <v>350</v>
      </c>
      <c r="IF21" s="48">
        <f t="shared" si="132"/>
        <v>1</v>
      </c>
    </row>
    <row r="22" spans="1:240" ht="28.5">
      <c r="B22" s="20" t="s">
        <v>45</v>
      </c>
      <c r="C22" s="26">
        <f>SUM(C21,C18,C15,C12)</f>
        <v>5410.7</v>
      </c>
      <c r="D22" s="26">
        <f t="shared" ref="D22:L22" si="452">SUM(D21,D18,D15,D12)</f>
        <v>5350.6</v>
      </c>
      <c r="E22" s="27">
        <f t="shared" si="452"/>
        <v>60.1</v>
      </c>
      <c r="F22" s="26">
        <f t="shared" si="452"/>
        <v>1925</v>
      </c>
      <c r="G22" s="37">
        <f>(G12*$Q$12+G15*$Q$15+G18*$Q$18+G21*$Q$21)/$Q$22</f>
        <v>0.33014376486534319</v>
      </c>
      <c r="H22" s="26">
        <f t="shared" si="452"/>
        <v>1488</v>
      </c>
      <c r="I22" s="37">
        <f>(I12*$Q$12+I15*$Q$15+I18*$Q$18+I21*$Q$21)/$Q$22</f>
        <v>6.1019670814933764E-2</v>
      </c>
      <c r="J22" s="27">
        <f t="shared" si="452"/>
        <v>104.3</v>
      </c>
      <c r="K22" s="37">
        <f>(K12*$Q$12+K15*$Q$15+K18*$Q$18+K21*$Q$21)/$Q$22</f>
        <v>5.6364201447792698E-3</v>
      </c>
      <c r="L22" s="26">
        <f t="shared" si="452"/>
        <v>822.36999999999989</v>
      </c>
      <c r="M22" s="37">
        <f>(M12*$Q$12+M15*$Q$15+M18*$Q$18+M21*$Q$21)/$Q$22</f>
        <v>0.49029920131829424</v>
      </c>
      <c r="N22" s="37">
        <f>(N12*$Q$12+N15*$Q$15+N18*$Q$18+N21*$Q$21)/$Q$22</f>
        <v>0.44439157423310272</v>
      </c>
      <c r="O22" s="37">
        <f>(O12*$Q$12+O15*$Q$15+O18*$Q$18+O21*$Q$21)/$Q$22</f>
        <v>0.11290094285664953</v>
      </c>
      <c r="P22" s="29">
        <f t="shared" ref="P22" si="453">SUM(P21,P18,P15,P12)</f>
        <v>2792</v>
      </c>
      <c r="Q22" s="29">
        <f t="shared" ref="Q22:R22" si="454">SUM(Q21,Q18,Q15,Q12)</f>
        <v>2491</v>
      </c>
      <c r="R22" s="29">
        <f t="shared" si="454"/>
        <v>1162</v>
      </c>
      <c r="S22" s="48">
        <f t="shared" si="102"/>
        <v>1</v>
      </c>
      <c r="V22" s="20" t="s">
        <v>45</v>
      </c>
      <c r="W22" s="26">
        <f>SUM(W21,W18,W15,W12)</f>
        <v>5179.16</v>
      </c>
      <c r="X22" s="26">
        <f t="shared" ref="X22:AF22" si="455">SUM(X21,X18,X15,X12)</f>
        <v>5119.0599999999995</v>
      </c>
      <c r="Y22" s="27">
        <f t="shared" si="455"/>
        <v>60.1</v>
      </c>
      <c r="Z22" s="26">
        <f t="shared" si="455"/>
        <v>2102.84</v>
      </c>
      <c r="AA22" s="37">
        <f>(AA12*$AK$12+AA15*$AK$15+AA18*$AK$18+AA21*$AK$21)/$AK$22</f>
        <v>0.33724213620647236</v>
      </c>
      <c r="AB22" s="26">
        <f t="shared" si="455"/>
        <v>1488</v>
      </c>
      <c r="AC22" s="37">
        <f>(AC12*$AK$12+AC15*$AK$15+AC18*$AK$18+AC21*$AK$21)/$AK$22</f>
        <v>6.1019670814933764E-2</v>
      </c>
      <c r="AD22" s="27">
        <f t="shared" si="455"/>
        <v>158</v>
      </c>
      <c r="AE22" s="37">
        <f>(AE12*$AK$12+AE15*$AK$15+AE18*$AK$18+AE21*$AK$21)/$AK$22</f>
        <v>8.6076542218653813E-3</v>
      </c>
      <c r="AF22" s="27">
        <f t="shared" si="455"/>
        <v>485.33000000000004</v>
      </c>
      <c r="AG22" s="37">
        <f>(AG12*$AK$12+AG15*$AK$15+AG18*$AK$18+AG21*$AK$21)/$AK$22</f>
        <v>0.52896639730988548</v>
      </c>
      <c r="AH22" s="37">
        <f>(AH12*$AK$12+AH15*$AK$15+AH18*$AK$18+AH21*$AK$21)/$AK$22</f>
        <v>0.40397180147547201</v>
      </c>
      <c r="AI22" s="37">
        <f>(AI12*$AK$12+AI15*$AK$15+AI18*$AK$18+AI21*$AK$21)/$AK$22</f>
        <v>6.4164141446843043E-2</v>
      </c>
      <c r="AJ22" s="29">
        <f t="shared" ref="AJ22:AK22" si="456">SUM(AJ21,AJ18,AJ15,AJ12)</f>
        <v>2792</v>
      </c>
      <c r="AK22" s="29">
        <f t="shared" si="456"/>
        <v>2491</v>
      </c>
      <c r="AL22" s="29">
        <f t="shared" ref="AL22" si="457">SUM(AL21,AL18,AL15,AL12)</f>
        <v>1707</v>
      </c>
      <c r="AM22" s="48">
        <f t="shared" si="106"/>
        <v>1</v>
      </c>
      <c r="AP22" s="20" t="s">
        <v>45</v>
      </c>
      <c r="AQ22" s="26">
        <f>SUM(AQ21,AQ18,AQ15,AQ12)</f>
        <v>5408.72</v>
      </c>
      <c r="AR22" s="26">
        <f t="shared" ref="AR22:AZ22" si="458">SUM(AR21,AR18,AR15,AR12)</f>
        <v>5406.32</v>
      </c>
      <c r="AS22" s="27">
        <f t="shared" si="458"/>
        <v>2.4</v>
      </c>
      <c r="AT22" s="26">
        <f t="shared" si="458"/>
        <v>1545.61</v>
      </c>
      <c r="AU22" s="37">
        <f>(AU12*$BE12+AU15*$BE15+AU18*$BE18+AU21*$BE21)/$BE22</f>
        <v>0.27590540389847895</v>
      </c>
      <c r="AV22" s="26">
        <f t="shared" si="458"/>
        <v>1440</v>
      </c>
      <c r="AW22" s="37">
        <f>(AW12*$BE12+AW15*$BE15+AW18*$BE18+AW21*$BE21)/$BE22</f>
        <v>6.1019670814933764E-2</v>
      </c>
      <c r="AX22" s="26">
        <f t="shared" si="458"/>
        <v>245.67000000000002</v>
      </c>
      <c r="AY22" s="37">
        <f>(AY12*$BE12+AY15*$BE15+AY18*$BE18+AY21*$BE21)/$BE22</f>
        <v>1.6483624381105313E-2</v>
      </c>
      <c r="AZ22" s="26">
        <f t="shared" si="458"/>
        <v>481.10000000000008</v>
      </c>
      <c r="BA22" s="37">
        <f>(BA12*$BE12+BA15*$BE15+BA18*$BE18+BA21*$BE21)/$BE22</f>
        <v>0.59374465297292478</v>
      </c>
      <c r="BB22" s="37">
        <f>(BB12*$BE12+BB15*$BE15+BB18*$BE18+BB21*$BE21)/$BE22</f>
        <v>0.32892246462173946</v>
      </c>
      <c r="BC22" s="37">
        <f>(BC12*$BE12+BC15*$BE15+BC18*$BE18+BC21*$BE21)/$BE22</f>
        <v>5.2846647932557202E-2</v>
      </c>
      <c r="BD22" s="29">
        <f t="shared" ref="BD22:BF22" si="459">SUM(BD21,BD18,BD15,BD12)</f>
        <v>2792</v>
      </c>
      <c r="BE22" s="29">
        <f t="shared" si="459"/>
        <v>2491</v>
      </c>
      <c r="BF22" s="29">
        <f t="shared" si="459"/>
        <v>1513</v>
      </c>
      <c r="BG22" s="48">
        <f t="shared" si="109"/>
        <v>1</v>
      </c>
      <c r="BJ22" s="20" t="s">
        <v>45</v>
      </c>
      <c r="BK22" s="26">
        <f>SUM(BK21,BK18,BK15,BK12)</f>
        <v>6084.79</v>
      </c>
      <c r="BL22" s="26">
        <f t="shared" ref="BL22:BT22" si="460">SUM(BL21,BL18,BL15,BL12)</f>
        <v>6084.79</v>
      </c>
      <c r="BM22" s="27">
        <f t="shared" si="460"/>
        <v>0</v>
      </c>
      <c r="BN22" s="26">
        <f t="shared" si="460"/>
        <v>1355.2099999999998</v>
      </c>
      <c r="BO22" s="37">
        <f>(BO12*$BY12+BO15*$BY15+BO18*$BY18+BO21*$BY21)/$BY22</f>
        <v>0.25246179795651447</v>
      </c>
      <c r="BP22" s="26">
        <f t="shared" si="460"/>
        <v>1488</v>
      </c>
      <c r="BQ22" s="37">
        <f>(BQ12*$BY12+BQ15*$BY15+BQ18*$BY18+BQ21*$BY21)/$BY22</f>
        <v>6.1019670814933764E-2</v>
      </c>
      <c r="BR22" s="27">
        <f t="shared" si="460"/>
        <v>0</v>
      </c>
      <c r="BS22" s="37">
        <f>(BS12*$BY12+BS15*$BY15+BS18*$BY18+BS21*$BY21)/$BY22</f>
        <v>0</v>
      </c>
      <c r="BT22" s="26">
        <f t="shared" si="460"/>
        <v>855.68000000000006</v>
      </c>
      <c r="BU22" s="37">
        <f>(BU12*$BY12+BU15*$BY15+BU18*$BY18+BU21*$BY21)/$BY22</f>
        <v>0.59470463021716902</v>
      </c>
      <c r="BV22" s="37">
        <f>(BV12*$BY12+BV15*$BY15+BV18*$BY18+BV21*$BY21)/$BY22</f>
        <v>0.34427569896789734</v>
      </c>
      <c r="BW22" s="37">
        <f>(BW12*$BY12+BW15*$BY15+BW18*$BY18+BW21*$BY21)/$BY22</f>
        <v>9.1813901011382912E-2</v>
      </c>
      <c r="BX22" s="29">
        <f t="shared" ref="BX22" si="461">SUM(BX21,BX18,BX15,BX12)</f>
        <v>2792</v>
      </c>
      <c r="BY22" s="29">
        <v>2491</v>
      </c>
      <c r="BZ22" s="29">
        <f t="shared" ref="BZ22" si="462">SUM(BZ21,BZ18,BZ15,BZ12)</f>
        <v>1809</v>
      </c>
      <c r="CA22" s="48">
        <f t="shared" si="111"/>
        <v>1.0000000000000002</v>
      </c>
      <c r="CD22" s="20" t="s">
        <v>45</v>
      </c>
      <c r="CE22" s="26">
        <f>SUM(CE21,CE18,CE15,CE12)</f>
        <v>5412.32</v>
      </c>
      <c r="CF22" s="26">
        <f t="shared" ref="CF22:CN22" si="463">SUM(CF21,CF18,CF15,CF12)</f>
        <v>5325.84</v>
      </c>
      <c r="CG22" s="27">
        <f t="shared" si="463"/>
        <v>86.48</v>
      </c>
      <c r="CH22" s="26">
        <f t="shared" si="463"/>
        <v>1664.15</v>
      </c>
      <c r="CI22" s="37">
        <f>(CI12*$CS12+CI15*$CS15+CI18*$CS18+CI21*$CS21)/$CS22</f>
        <v>0.27031717516392345</v>
      </c>
      <c r="CJ22" s="26">
        <f t="shared" si="463"/>
        <v>1440</v>
      </c>
      <c r="CK22" s="37">
        <f>(CK12*$CS12+CK15*$CS15+CK18*$CS18+CK21*$CS21)/$CS22</f>
        <v>6.1019670814933764E-2</v>
      </c>
      <c r="CL22" s="26">
        <f t="shared" si="463"/>
        <v>123.53</v>
      </c>
      <c r="CM22" s="37">
        <f>(CM12*$CS12+CM15*$CS15+CM18*$CS18+CM21*$CS21)/$CS22</f>
        <v>1.1249375529684642E-2</v>
      </c>
      <c r="CN22" s="26">
        <f t="shared" si="463"/>
        <v>553.30999999999995</v>
      </c>
      <c r="CO22" s="37">
        <f>(CO12*$CS12+CO15*$CS15+CO18*$CS18+CO21*$CS21)/$CS22</f>
        <v>0.59941677817922301</v>
      </c>
      <c r="CP22" s="37">
        <f>(CP12*$CS12+CP15*$CS15+CP18*$CS18+CP21*$CS21)/$CS22</f>
        <v>0.34009029685100278</v>
      </c>
      <c r="CQ22" s="37">
        <f>(CQ12*$CS12+CQ15*$CS15+CQ18*$CS18+CQ21*$CS21)/$CS22</f>
        <v>5.7997000312235154E-2</v>
      </c>
      <c r="CR22" s="29">
        <f t="shared" ref="CR22" si="464">SUM(CR21,CR18,CR15,CR12)</f>
        <v>2792</v>
      </c>
      <c r="CS22" s="29">
        <v>2491</v>
      </c>
      <c r="CT22" s="26">
        <f t="shared" ref="CT22" si="465">SUM(CT21,CT18,CT15,CT12)</f>
        <v>1797</v>
      </c>
      <c r="CU22" s="48">
        <f t="shared" si="113"/>
        <v>1</v>
      </c>
      <c r="CX22" s="20" t="s">
        <v>45</v>
      </c>
      <c r="CY22" s="26">
        <f>SUM(CY21,CY18,CY15,CY12)</f>
        <v>4722.45</v>
      </c>
      <c r="CZ22" s="26">
        <f t="shared" ref="CZ22:DH22" si="466">SUM(CZ21,CZ18,CZ15,CZ12)</f>
        <v>4354.97</v>
      </c>
      <c r="DA22" s="27">
        <f t="shared" si="466"/>
        <v>367.48</v>
      </c>
      <c r="DB22" s="26">
        <f t="shared" si="466"/>
        <v>2321.5100000000002</v>
      </c>
      <c r="DC22" s="37">
        <f>(DC12*$DM12+DC15*$DM15+DC18*$DM18+DC21*$DM21)/$DM22</f>
        <v>0.30866692134695656</v>
      </c>
      <c r="DD22" s="26">
        <f t="shared" si="466"/>
        <v>1688.38</v>
      </c>
      <c r="DE22" s="37">
        <f>(DE12*$DM12+DE15*$DM15+DE18*$DM18+DE21*$DM21)/$DM22</f>
        <v>7.6156529096143968E-2</v>
      </c>
      <c r="DF22" s="26">
        <f t="shared" si="466"/>
        <v>195.66</v>
      </c>
      <c r="DG22" s="37">
        <f>(DG12*$DM12+DG15*$DM15+DG18*$DM18+DG21*$DM21)/$DM22</f>
        <v>2.4995089850342957E-2</v>
      </c>
      <c r="DH22" s="26">
        <f t="shared" si="466"/>
        <v>625.84999999999991</v>
      </c>
      <c r="DI22" s="37">
        <f>(DI12*$DM12+DI15*$DM15+DI18*$DM18+DI21*$DM21)/$DM22</f>
        <v>0.53364605590879843</v>
      </c>
      <c r="DJ22" s="37">
        <f>(DJ12*$DM12+DJ15*$DM15+DJ18*$DM18+DJ21*$DM21)/$DM22</f>
        <v>0.38828205065064769</v>
      </c>
      <c r="DK22" s="37">
        <f>(DK12*$DM12+DK15*$DM15+DK18*$DM18+DK21*$DM21)/$DM22</f>
        <v>5.6535403797757941E-2</v>
      </c>
      <c r="DL22" s="29">
        <f t="shared" ref="DL22:DN22" si="467">SUM(DL21,DL18,DL15,DL12)</f>
        <v>2792</v>
      </c>
      <c r="DM22" s="29">
        <f t="shared" si="467"/>
        <v>2491</v>
      </c>
      <c r="DN22" s="29">
        <f t="shared" si="467"/>
        <v>1876</v>
      </c>
      <c r="DO22" s="48">
        <f t="shared" si="116"/>
        <v>0.99999999999999978</v>
      </c>
      <c r="DR22" s="20" t="s">
        <v>45</v>
      </c>
      <c r="DS22" s="26">
        <f>SUM(DS21,DS18,DS15,DS12)</f>
        <v>4546.47</v>
      </c>
      <c r="DT22" s="26">
        <f t="shared" ref="DT22:DV22" si="468">SUM(DT21,DT18,DT15,DT12)</f>
        <v>4141.83</v>
      </c>
      <c r="DU22" s="27">
        <f t="shared" si="468"/>
        <v>404.64</v>
      </c>
      <c r="DV22" s="26">
        <f t="shared" si="468"/>
        <v>1333.77</v>
      </c>
      <c r="DW22" s="37">
        <f>(DW12*$EG12+DW15*$EG15+DW18*$EG18+DW21*$EG21)/$EG22</f>
        <v>0.27011367266244507</v>
      </c>
      <c r="DX22" s="26">
        <f t="shared" ref="DX22" si="469">SUM(DX21,DX18,DX15,DX12)</f>
        <v>2712.38</v>
      </c>
      <c r="DY22" s="37">
        <f>(DY12*$EG12+DY15*$EG15+DY18*$EG18+DY21*$EG21)/$EG22</f>
        <v>0.15987387929880906</v>
      </c>
      <c r="DZ22" s="26">
        <f t="shared" ref="DZ22" si="470">SUM(DZ21,DZ18,DZ15,DZ12)</f>
        <v>335.38</v>
      </c>
      <c r="EA22" s="37">
        <f>(EA12*$EG12+EA15*$EG15+EA18*$EG18+EA21*$EG21)/$EG22</f>
        <v>1.8096329582194825E-2</v>
      </c>
      <c r="EB22" s="26">
        <f t="shared" ref="EB22" si="471">SUM(EB21,EB18,EB15,EB12)</f>
        <v>936.03700000000003</v>
      </c>
      <c r="EC22" s="37">
        <f>(EC12*$EG12+EC15*$EG15+EC18*$EG18+EC21*$EG21)/$EG22</f>
        <v>0.48375798034213485</v>
      </c>
      <c r="ED22" s="37">
        <f>(ED12*$EG12+ED15*$EG15+ED18*$EG18+ED21*$EG21)/$EG22</f>
        <v>0.40923938692782796</v>
      </c>
      <c r="EE22" s="37">
        <f>(EE12*$EG12+EE15*$EG15+EE18*$EG18+EE21*$EG21)/$EG22</f>
        <v>6.8158138114416206E-2</v>
      </c>
      <c r="EF22" s="29">
        <f t="shared" ref="EF22" si="472">SUM(EF21,EF18,EF15,EF12)</f>
        <v>2792</v>
      </c>
      <c r="EG22" s="29">
        <v>2491</v>
      </c>
      <c r="EH22" s="29">
        <f t="shared" ref="EH22" si="473">SUM(EH21,EH18,EH15,EH12)</f>
        <v>1716</v>
      </c>
      <c r="EI22" s="48">
        <f t="shared" si="119"/>
        <v>1</v>
      </c>
      <c r="EL22" s="20" t="s">
        <v>45</v>
      </c>
      <c r="EM22" s="26">
        <f>SUM(EM21,EM18,EM15,EM12)</f>
        <v>3936.58</v>
      </c>
      <c r="EN22" s="26">
        <f t="shared" ref="EN22:EV22" si="474">SUM(EN21,EN18,EN15,EN12)</f>
        <v>3815.9300000000003</v>
      </c>
      <c r="EO22" s="26">
        <f t="shared" si="474"/>
        <v>120.65</v>
      </c>
      <c r="EP22" s="26">
        <f t="shared" si="474"/>
        <v>1106.9099999999999</v>
      </c>
      <c r="EQ22" s="37">
        <f>(EQ12*$FA12+EQ15*$FA15+EQ18*$FA18+EQ21*$FA21)/$FA22</f>
        <v>0.23918727657662828</v>
      </c>
      <c r="ER22" s="26">
        <f t="shared" si="474"/>
        <v>2688</v>
      </c>
      <c r="ES22" s="37">
        <f>(ES12*$FA12+ES15*$FA15+ES18*$FA18+ES21*$FA21)/$FA22</f>
        <v>0.18867924528301888</v>
      </c>
      <c r="ET22" s="26">
        <f t="shared" si="474"/>
        <v>332.51</v>
      </c>
      <c r="EU22" s="37">
        <f>(EU12*$FA12+EU15*$FA15+EU18*$FA18+EU21*$FA21)/$FA22</f>
        <v>2.7405373630785108E-2</v>
      </c>
      <c r="EV22" s="26">
        <f t="shared" si="474"/>
        <v>273.13099999999997</v>
      </c>
      <c r="EW22" s="37">
        <f>(EW12*$FA12+EW15*$FA15+EW18*$FA18+EW21*$FA21)/$FA22</f>
        <v>0.51825321753550868</v>
      </c>
      <c r="EX22" s="37">
        <f>(EX12*$FA12+EX15*$FA15+EX18*$FA18+EX21*$FA21)/$FA22</f>
        <v>0.27197287435971496</v>
      </c>
      <c r="EY22" s="37">
        <f>(EY12*$FA12+EY15*$FA15+EY18*$FA18+EY21*$FA21)/$FA22</f>
        <v>2.6474886974058989E-2</v>
      </c>
      <c r="EZ22" s="29">
        <f t="shared" ref="EZ22" si="475">SUM(EZ21,EZ18,EZ15,EZ12)</f>
        <v>2792</v>
      </c>
      <c r="FA22" s="29">
        <v>2491</v>
      </c>
      <c r="FB22" s="29">
        <f t="shared" ref="FB22" si="476">SUM(FB21,FB18,FB15,FB12)</f>
        <v>1834</v>
      </c>
      <c r="FC22" s="48">
        <f t="shared" si="122"/>
        <v>0.99999999999999989</v>
      </c>
      <c r="FF22" s="20" t="s">
        <v>45</v>
      </c>
      <c r="FG22" s="26">
        <f>SUM(FG21,FG18,FG15,FG12)</f>
        <v>4310.62</v>
      </c>
      <c r="FH22" s="26">
        <f t="shared" ref="FH22:FP22" si="477">SUM(FH21,FH18,FH15,FH12)</f>
        <v>3724.0499999999997</v>
      </c>
      <c r="FI22" s="27">
        <f t="shared" si="477"/>
        <v>586.57000000000005</v>
      </c>
      <c r="FJ22" s="26">
        <f t="shared" si="477"/>
        <v>972.84</v>
      </c>
      <c r="FK22" s="36">
        <f>(FK12*$FU12+FK15*$FU15+FK18*$FU18+FK21*$FU21)/$FU22</f>
        <v>0.19726089729477736</v>
      </c>
      <c r="FL22" s="26">
        <f t="shared" si="477"/>
        <v>2976</v>
      </c>
      <c r="FM22" s="36">
        <f>(FM12*$FU12+FM15*$FU15+FM18*$FU18+FM21*$FU21)/$FU22</f>
        <v>0.18867924528301888</v>
      </c>
      <c r="FN22" s="26">
        <f t="shared" si="477"/>
        <v>668.54</v>
      </c>
      <c r="FO22" s="36">
        <f>(FO12*$FU12+FO15*$FU15+FO18*$FU18+FO21*$FU21)/$FU22</f>
        <v>6.8035977907564008E-2</v>
      </c>
      <c r="FP22" s="26">
        <f t="shared" si="477"/>
        <v>230</v>
      </c>
      <c r="FQ22" s="37">
        <f>(FQ12*$FU12+FQ15*$FU15+FQ18*$FU18+FQ21*$FU21)/$FU22</f>
        <v>0.53263362621566668</v>
      </c>
      <c r="FR22" s="36">
        <f>(FR12*$FU12+FR15*$FU15+FR18*$FU18+FR21*$FU21)/$FU22</f>
        <v>0.22690015322271059</v>
      </c>
      <c r="FS22" s="36">
        <f>(FS12*$FU12+FS15*$FU15+FS18*$FU18+FS21*$FU21)/$FU22</f>
        <v>1.3390253298973078E-2</v>
      </c>
      <c r="FT22" s="29">
        <f t="shared" ref="FT22:FV22" si="478">SUM(FT21,FT18,FT15,FT12)</f>
        <v>2792</v>
      </c>
      <c r="FU22" s="29">
        <f t="shared" si="478"/>
        <v>2491</v>
      </c>
      <c r="FV22" s="29">
        <f t="shared" si="478"/>
        <v>1917</v>
      </c>
      <c r="FW22" s="48">
        <f t="shared" si="124"/>
        <v>0.99999999999999989</v>
      </c>
      <c r="FZ22" s="20" t="s">
        <v>45</v>
      </c>
      <c r="GA22" s="26">
        <f>SUM(GA21,GA18,GA15,GA12)</f>
        <v>4328.59</v>
      </c>
      <c r="GB22" s="26">
        <f t="shared" ref="GB22:GJ22" si="479">SUM(GB21,GB18,GB15,GB12)</f>
        <v>4184.57</v>
      </c>
      <c r="GC22" s="27">
        <f t="shared" si="479"/>
        <v>144.01999999999998</v>
      </c>
      <c r="GD22" s="26">
        <f t="shared" si="479"/>
        <v>1306.3899999999999</v>
      </c>
      <c r="GE22" s="37">
        <f>(GE12*$GO12+GE15*$GO15+GE18*$GO18+GE21*$GO21)/$GO22</f>
        <v>0.27670428542753917</v>
      </c>
      <c r="GF22" s="26">
        <f t="shared" si="479"/>
        <v>2880</v>
      </c>
      <c r="GG22" s="37">
        <f>(GG12*$GO12+GG15*$GO15+GG18*$GO18+GG21*$GO21)/$GO22</f>
        <v>0.18867924528301888</v>
      </c>
      <c r="GH22" s="26">
        <f t="shared" si="479"/>
        <v>125.02</v>
      </c>
      <c r="GI22" s="37">
        <f>(GI12*$GO12+GI15*$GO15+GI18*$GO18+GI21*$GO21)/$GO22</f>
        <v>2.4397274633123685E-2</v>
      </c>
      <c r="GJ22" s="26">
        <f t="shared" si="479"/>
        <v>346.75700000000001</v>
      </c>
      <c r="GK22" s="37">
        <f>(GK12*$GO12+GK15*$GO15+GK18*$GO18+GK21*$GO21)/$GO22</f>
        <v>0.47550633391319852</v>
      </c>
      <c r="GL22" s="37">
        <f>(GL12*$GO12+GL15*$GO15+GL18*$GO18+GL21*$GO21)/$GO22</f>
        <v>0.31786742744584051</v>
      </c>
      <c r="GM22" s="37">
        <f>(GM12*$GO12+GM15*$GO15+GM18*$GO18+GM21*$GO21)/$GO22</f>
        <v>3.4712860743119675E-2</v>
      </c>
      <c r="GN22" s="29">
        <f t="shared" ref="GN22:GP22" si="480">SUM(GN21,GN18,GN15,GN12)</f>
        <v>2792</v>
      </c>
      <c r="GO22" s="29">
        <f t="shared" si="480"/>
        <v>2491</v>
      </c>
      <c r="GP22" s="29">
        <f t="shared" si="480"/>
        <v>1605</v>
      </c>
      <c r="GQ22" s="48">
        <f t="shared" si="127"/>
        <v>0.99999999999999989</v>
      </c>
      <c r="GT22" s="20" t="s">
        <v>45</v>
      </c>
      <c r="GU22" s="26">
        <f>SUM(GU21,GU18,GU15,GU12)</f>
        <v>4860.54</v>
      </c>
      <c r="GV22" s="26">
        <f t="shared" ref="GV22:GX22" si="481">SUM(GV21,GV18,GV15,GV12)</f>
        <v>4860.54</v>
      </c>
      <c r="GW22" s="27">
        <f t="shared" si="481"/>
        <v>0</v>
      </c>
      <c r="GX22" s="26">
        <f t="shared" si="481"/>
        <v>1196.48</v>
      </c>
      <c r="GY22" s="37">
        <f>(GY12*$HI12+GY15*$HI15+GY18*$HI18+GY21*$HI21)/$HI22</f>
        <v>0.23147067075881778</v>
      </c>
      <c r="GZ22" s="26">
        <f t="shared" ref="GZ22:HD22" si="482">SUM(GZ21,GZ18,GZ15,GZ12)</f>
        <v>2724.23</v>
      </c>
      <c r="HA22" s="37">
        <f>(HA12*$HI12+HA15*$HI15+HA18*$HI18+HA21*$HI21)/$HI22</f>
        <v>0.16449807478967293</v>
      </c>
      <c r="HB22" s="26">
        <f t="shared" si="482"/>
        <v>146.75</v>
      </c>
      <c r="HC22" s="37">
        <f>(HC12*$HI12+HC15*$HI15+HC18*$HI18+HC21*$HI21)/$HI22</f>
        <v>1.6213637913693596E-2</v>
      </c>
      <c r="HD22" s="26">
        <f t="shared" si="482"/>
        <v>471.82000000000005</v>
      </c>
      <c r="HE22" s="37">
        <f t="shared" ref="HE22:HG22" si="483">(HE12*$GO12+HE15*$GO15+HE18*$GO18+HE21*$GO21)/$GO22</f>
        <v>0.54286295178772614</v>
      </c>
      <c r="HF22" s="37">
        <f t="shared" si="483"/>
        <v>0.32529399564229183</v>
      </c>
      <c r="HG22" s="37">
        <f t="shared" si="483"/>
        <v>4.4954664750089579E-2</v>
      </c>
      <c r="HH22" s="29">
        <f t="shared" ref="HH22:HJ22" si="484">SUM(HH21,HH18,HH15,HH12)</f>
        <v>2792</v>
      </c>
      <c r="HI22" s="29">
        <f t="shared" si="484"/>
        <v>2491</v>
      </c>
      <c r="HJ22" s="29">
        <f t="shared" si="484"/>
        <v>1430</v>
      </c>
      <c r="HK22" s="48">
        <f>SUM(GY22,HA22,HC22,HE22,HG22)</f>
        <v>1</v>
      </c>
      <c r="HN22" s="20" t="s">
        <v>45</v>
      </c>
      <c r="HO22" s="26">
        <f>SUM(HO21,HO18,HO15,HO12)</f>
        <v>5161.4733333300001</v>
      </c>
      <c r="HP22" s="26">
        <f t="shared" ref="HP22:HR22" si="485">SUM(HP21,HP18,HP15,HP12)</f>
        <v>5161.47</v>
      </c>
      <c r="HQ22" s="27">
        <f t="shared" si="485"/>
        <v>0</v>
      </c>
      <c r="HR22" s="26">
        <f t="shared" si="485"/>
        <v>1262.57</v>
      </c>
      <c r="HS22" s="37">
        <f>(HS12*$ID12+HS15*$ID15+HS18*$ID18+HS21*$ID21)/$ID22</f>
        <v>0.21338186359784111</v>
      </c>
      <c r="HT22" s="26">
        <f t="shared" ref="HT22:HY22" si="486">SUM(HT21,HT18,HT15,HT12)</f>
        <v>2083.33</v>
      </c>
      <c r="HU22" s="37">
        <f>(HU12*$ID12+HU15*$ID15+HU18*$ID18+HU21*$ID21)/$ID22</f>
        <v>0.1129471653508185</v>
      </c>
      <c r="HV22" s="26">
        <f t="shared" si="486"/>
        <v>132.63</v>
      </c>
      <c r="HW22" s="37">
        <f>(HW12*$ID12+HW15*$ID15+HW18*$ID18+HW21*$ID21)/$ID22</f>
        <v>1.978229403630849E-2</v>
      </c>
      <c r="HX22" s="27">
        <f t="shared" si="486"/>
        <v>40.729999999999997</v>
      </c>
      <c r="HY22" s="26">
        <f t="shared" si="486"/>
        <v>594.91999999999996</v>
      </c>
      <c r="HZ22" s="37">
        <f>(HZ12*$ID12+HZ15*$ID15+HZ18*$ID18+HZ21*$ID21)/$ID22</f>
        <v>0.58878959439147605</v>
      </c>
      <c r="IA22" s="37">
        <f>(IA12*$ID12+IA15*$ID15+IA18*$ID18+IA21*$ID21)/$ID22</f>
        <v>0.3157793126669699</v>
      </c>
      <c r="IB22" s="37">
        <f>(IB12*$ID12+IB15*$ID15+IB18*$ID18+IB21*$ID21)/$ID22</f>
        <v>6.5099268477630576E-2</v>
      </c>
      <c r="IC22" s="29">
        <f t="shared" ref="IC22:IE22" si="487">SUM(IC21,IC18,IC15,IC12)</f>
        <v>2792</v>
      </c>
      <c r="ID22" s="29">
        <f t="shared" si="487"/>
        <v>2491</v>
      </c>
      <c r="IE22" s="29">
        <f t="shared" si="487"/>
        <v>1795</v>
      </c>
      <c r="IF22" s="48">
        <f t="shared" si="132"/>
        <v>1.0000001858540748</v>
      </c>
    </row>
    <row r="23" spans="1:240" ht="15">
      <c r="A23" s="77" t="s">
        <v>46</v>
      </c>
      <c r="B23" s="2" t="s">
        <v>47</v>
      </c>
      <c r="C23" s="12">
        <v>0</v>
      </c>
      <c r="D23" s="12">
        <v>0</v>
      </c>
      <c r="E23" s="2">
        <v>0</v>
      </c>
      <c r="F23" s="2">
        <v>744</v>
      </c>
      <c r="G23" s="38">
        <f>F23/$B$4</f>
        <v>1</v>
      </c>
      <c r="H23" s="2">
        <v>0</v>
      </c>
      <c r="I23" s="38">
        <f>H23/$B$4</f>
        <v>0</v>
      </c>
      <c r="J23" s="12">
        <v>0</v>
      </c>
      <c r="K23" s="38">
        <f>J23/$B$4</f>
        <v>0</v>
      </c>
      <c r="L23" s="2">
        <v>0</v>
      </c>
      <c r="M23" s="38">
        <f>(C23-L23)/$B$4</f>
        <v>0</v>
      </c>
      <c r="N23" s="41">
        <f>IF((AND(D23=0,F23=0)),0,(F23+L23)/(D23+F23))</f>
        <v>1</v>
      </c>
      <c r="O23" s="38">
        <f>L23/$B$4</f>
        <v>0</v>
      </c>
      <c r="P23" s="2">
        <v>96</v>
      </c>
      <c r="Q23" s="2">
        <v>96</v>
      </c>
      <c r="R23" s="2">
        <v>0</v>
      </c>
      <c r="S23" s="48">
        <f>SUM(G23,I23,K23,M23,O23)</f>
        <v>1</v>
      </c>
      <c r="U23" s="77" t="s">
        <v>46</v>
      </c>
      <c r="V23" s="2" t="s">
        <v>47</v>
      </c>
      <c r="W23" s="12">
        <v>0</v>
      </c>
      <c r="X23" s="12">
        <v>0</v>
      </c>
      <c r="Y23" s="2">
        <v>0</v>
      </c>
      <c r="Z23" s="2">
        <v>744</v>
      </c>
      <c r="AA23" s="38">
        <f>Z23/$V$4</f>
        <v>1</v>
      </c>
      <c r="AB23" s="2">
        <v>0</v>
      </c>
      <c r="AC23" s="38">
        <f>AB23/$V$4</f>
        <v>0</v>
      </c>
      <c r="AD23" s="2">
        <v>0</v>
      </c>
      <c r="AE23" s="38">
        <f>AD23/$V$4</f>
        <v>0</v>
      </c>
      <c r="AF23" s="2">
        <v>0</v>
      </c>
      <c r="AG23" s="38">
        <f>(W23-AF23)/$V$4</f>
        <v>0</v>
      </c>
      <c r="AH23" s="41">
        <f>IF((AND(X23=0,Z23=0)),0,(Z23+AF23)/(X23+Z23))</f>
        <v>1</v>
      </c>
      <c r="AI23" s="38">
        <f>AF23/$V$4</f>
        <v>0</v>
      </c>
      <c r="AJ23" s="2">
        <v>96</v>
      </c>
      <c r="AK23" s="2">
        <v>96</v>
      </c>
      <c r="AL23" s="2">
        <v>0</v>
      </c>
      <c r="AM23" s="48">
        <f t="shared" si="106"/>
        <v>1</v>
      </c>
      <c r="AO23" s="77" t="s">
        <v>46</v>
      </c>
      <c r="AP23" s="2" t="s">
        <v>47</v>
      </c>
      <c r="AQ23" s="12">
        <v>27.299999999999955</v>
      </c>
      <c r="AR23" s="2">
        <v>0</v>
      </c>
      <c r="AS23" s="12">
        <v>27.3</v>
      </c>
      <c r="AT23" s="12">
        <v>692.7</v>
      </c>
      <c r="AU23" s="38">
        <f>AT23/$AP$4</f>
        <v>0.9620833333333334</v>
      </c>
      <c r="AV23" s="2">
        <v>0</v>
      </c>
      <c r="AW23" s="38">
        <f>AV23/$AP$4</f>
        <v>0</v>
      </c>
      <c r="AX23" s="2">
        <v>0</v>
      </c>
      <c r="AY23" s="38">
        <f>AX23/$AP$4</f>
        <v>0</v>
      </c>
      <c r="AZ23" s="2">
        <v>0</v>
      </c>
      <c r="BA23" s="38">
        <f>(AQ23-AZ23)/$AP$4</f>
        <v>3.7916666666666606E-2</v>
      </c>
      <c r="BB23" s="41">
        <f>IF((AND(AR23=0,AT23=0)),0,(AT23+AZ23)/(AR23+AT23))</f>
        <v>1</v>
      </c>
      <c r="BC23" s="38">
        <f>AZ23/$AP$4</f>
        <v>0</v>
      </c>
      <c r="BD23" s="2">
        <v>96</v>
      </c>
      <c r="BE23" s="2">
        <v>96</v>
      </c>
      <c r="BF23" s="2">
        <v>0</v>
      </c>
      <c r="BG23" s="48">
        <f t="shared" si="109"/>
        <v>1</v>
      </c>
      <c r="BI23" s="77" t="s">
        <v>46</v>
      </c>
      <c r="BJ23" s="2" t="s">
        <v>47</v>
      </c>
      <c r="BK23" s="2">
        <v>0</v>
      </c>
      <c r="BL23" s="2">
        <v>0</v>
      </c>
      <c r="BM23" s="2">
        <v>0</v>
      </c>
      <c r="BN23" s="2">
        <v>744</v>
      </c>
      <c r="BO23" s="38">
        <f>BN23/$BJ$4</f>
        <v>1</v>
      </c>
      <c r="BP23" s="2">
        <v>0</v>
      </c>
      <c r="BQ23" s="38">
        <f>BP23/$BJ$4</f>
        <v>0</v>
      </c>
      <c r="BR23" s="2">
        <v>0</v>
      </c>
      <c r="BS23" s="38">
        <f>BR23/$BJ$4</f>
        <v>0</v>
      </c>
      <c r="BT23" s="2">
        <v>0</v>
      </c>
      <c r="BU23" s="38">
        <f>(BK23-BT23)/$BJ$4</f>
        <v>0</v>
      </c>
      <c r="BV23" s="41">
        <f>IF((AND(BL23=0,BN23=0)),0,(BN23+BT23)/(BL23+BN23))</f>
        <v>1</v>
      </c>
      <c r="BW23" s="38">
        <f>BT23/$BJ$4</f>
        <v>0</v>
      </c>
      <c r="BX23" s="2">
        <v>96</v>
      </c>
      <c r="BY23" s="2">
        <v>96</v>
      </c>
      <c r="BZ23" s="2">
        <v>0</v>
      </c>
      <c r="CA23" s="48">
        <f t="shared" si="111"/>
        <v>1</v>
      </c>
      <c r="CC23" s="77" t="s">
        <v>46</v>
      </c>
      <c r="CD23" s="2" t="s">
        <v>47</v>
      </c>
      <c r="CE23" s="2">
        <v>0</v>
      </c>
      <c r="CF23" s="2">
        <v>0</v>
      </c>
      <c r="CG23" s="2">
        <v>0</v>
      </c>
      <c r="CH23" s="2">
        <v>720</v>
      </c>
      <c r="CI23" s="38">
        <f>CH23/$CD$4</f>
        <v>1</v>
      </c>
      <c r="CJ23" s="2">
        <v>0</v>
      </c>
      <c r="CK23" s="38">
        <f>CJ23/$CD$4</f>
        <v>0</v>
      </c>
      <c r="CL23" s="2">
        <v>0</v>
      </c>
      <c r="CM23" s="38">
        <f>CL23/$CD$4</f>
        <v>0</v>
      </c>
      <c r="CN23" s="2">
        <v>0</v>
      </c>
      <c r="CO23" s="38">
        <f>(CE23-CN23)/$CD$4</f>
        <v>0</v>
      </c>
      <c r="CP23" s="41">
        <f t="shared" ref="CP23:CP32" si="488">IF((AND(CF23=0,CH23=0)),0,(CH23+CN23)/(CF23+CH23))</f>
        <v>1</v>
      </c>
      <c r="CQ23" s="38">
        <f>CN23/$CD$4</f>
        <v>0</v>
      </c>
      <c r="CR23" s="2">
        <v>96</v>
      </c>
      <c r="CS23" s="2">
        <v>96</v>
      </c>
      <c r="CT23" s="2">
        <v>0</v>
      </c>
      <c r="CU23" s="48">
        <f t="shared" si="113"/>
        <v>1</v>
      </c>
      <c r="CW23" s="77" t="s">
        <v>46</v>
      </c>
      <c r="CX23" s="2" t="s">
        <v>47</v>
      </c>
      <c r="CY23" s="12">
        <v>0</v>
      </c>
      <c r="CZ23" s="12">
        <v>0</v>
      </c>
      <c r="DA23" s="12">
        <v>0</v>
      </c>
      <c r="DB23" s="12">
        <v>744</v>
      </c>
      <c r="DC23" s="38">
        <f t="shared" ref="DC23:DC32" si="489">DB23/$CX$4</f>
        <v>1</v>
      </c>
      <c r="DD23" s="12">
        <v>0</v>
      </c>
      <c r="DE23" s="38">
        <f t="shared" ref="DE23:DE32" si="490">DD23/$CX$4</f>
        <v>0</v>
      </c>
      <c r="DF23" s="12">
        <v>0</v>
      </c>
      <c r="DG23" s="38">
        <f t="shared" ref="DG23:DG32" si="491">DF23/$CX$4</f>
        <v>0</v>
      </c>
      <c r="DH23" s="12">
        <v>0</v>
      </c>
      <c r="DI23" s="38">
        <f t="shared" ref="DI23:DI32" si="492">(CY23-DH23)/$CX$4</f>
        <v>0</v>
      </c>
      <c r="DJ23" s="41">
        <f t="shared" ref="DJ23:DJ32" si="493">IF((AND(CZ23=0,DB23=0)),0,(DB23+DH23)/(CZ23+DB23))</f>
        <v>1</v>
      </c>
      <c r="DK23" s="38">
        <f t="shared" ref="DK23:DK32" si="494">DH23/$CX$4</f>
        <v>0</v>
      </c>
      <c r="DL23" s="2">
        <v>96</v>
      </c>
      <c r="DM23" s="2">
        <v>96</v>
      </c>
      <c r="DN23" s="2">
        <v>0</v>
      </c>
      <c r="DO23" s="48">
        <f t="shared" si="116"/>
        <v>1</v>
      </c>
      <c r="DQ23" s="77" t="s">
        <v>46</v>
      </c>
      <c r="DR23" s="2" t="s">
        <v>47</v>
      </c>
      <c r="DS23" s="12">
        <v>0</v>
      </c>
      <c r="DT23" s="12">
        <v>0</v>
      </c>
      <c r="DU23" s="2">
        <v>0</v>
      </c>
      <c r="DV23" s="2">
        <v>744</v>
      </c>
      <c r="DW23" s="38">
        <f t="shared" ref="DW23:DW32" si="495">DV23/$DR$4</f>
        <v>1</v>
      </c>
      <c r="DX23" s="2">
        <v>0</v>
      </c>
      <c r="DY23" s="38">
        <f t="shared" ref="DY23:DY32" si="496">DX23/$DR$4</f>
        <v>0</v>
      </c>
      <c r="DZ23" s="2">
        <v>0</v>
      </c>
      <c r="EA23" s="38">
        <f t="shared" ref="EA23:EA32" si="497">DZ23/$DR$4</f>
        <v>0</v>
      </c>
      <c r="EB23" s="2">
        <v>0</v>
      </c>
      <c r="EC23" s="38">
        <f t="shared" ref="EC23:EC32" si="498">(DS23-EB23)/$DR$4</f>
        <v>0</v>
      </c>
      <c r="ED23" s="51">
        <f>IF((AND(DT23=0,DV23=0)),0,(DV23+EB23)/(DT23+DV23))</f>
        <v>1</v>
      </c>
      <c r="EE23" s="38">
        <f t="shared" ref="EE23:EE32" si="499">EB23/$DR$4</f>
        <v>0</v>
      </c>
      <c r="EF23" s="2">
        <v>96</v>
      </c>
      <c r="EG23" s="2">
        <v>96</v>
      </c>
      <c r="EH23" s="2">
        <v>0</v>
      </c>
      <c r="EI23" s="48">
        <f t="shared" si="119"/>
        <v>1</v>
      </c>
      <c r="EK23" s="77" t="s">
        <v>46</v>
      </c>
      <c r="EL23" s="2" t="s">
        <v>47</v>
      </c>
      <c r="EM23" s="2">
        <v>0</v>
      </c>
      <c r="EN23" s="2">
        <v>0</v>
      </c>
      <c r="EO23" s="2">
        <v>0</v>
      </c>
      <c r="EP23" s="2">
        <v>672</v>
      </c>
      <c r="EQ23" s="38">
        <f t="shared" ref="EQ23:EQ32" si="500">EP23/$EL$4</f>
        <v>1</v>
      </c>
      <c r="ER23" s="2">
        <v>0</v>
      </c>
      <c r="ES23" s="38">
        <f t="shared" ref="ES23:ES32" si="501">ER23/$EL$4</f>
        <v>0</v>
      </c>
      <c r="ET23" s="2">
        <v>0</v>
      </c>
      <c r="EU23" s="38">
        <f>ET23/$EL$4</f>
        <v>0</v>
      </c>
      <c r="EV23" s="2">
        <v>0</v>
      </c>
      <c r="EW23" s="38">
        <f>(EM23-EV23)/$EL$4</f>
        <v>0</v>
      </c>
      <c r="EX23" s="51">
        <f>IF((AND(EN23=0,EP23=0)),0,(EP23+EV23)/(EN23+EP23))</f>
        <v>1</v>
      </c>
      <c r="EY23" s="38">
        <f>EV23/$EL$4</f>
        <v>0</v>
      </c>
      <c r="EZ23" s="2">
        <v>96</v>
      </c>
      <c r="FA23" s="2">
        <v>96</v>
      </c>
      <c r="FB23" s="2">
        <v>0</v>
      </c>
      <c r="FC23" s="48">
        <f t="shared" si="122"/>
        <v>1</v>
      </c>
      <c r="FE23" s="77" t="s">
        <v>46</v>
      </c>
      <c r="FF23" s="2" t="s">
        <v>47</v>
      </c>
      <c r="FG23" s="2">
        <v>0</v>
      </c>
      <c r="FH23" s="2">
        <v>0</v>
      </c>
      <c r="FI23" s="2">
        <v>0</v>
      </c>
      <c r="FJ23" s="2">
        <v>744</v>
      </c>
      <c r="FK23" s="38">
        <f>FJ23/$FF$4</f>
        <v>1</v>
      </c>
      <c r="FL23" s="2">
        <v>0</v>
      </c>
      <c r="FM23" s="38">
        <f>FL23/$FF$4</f>
        <v>0</v>
      </c>
      <c r="FN23" s="2">
        <v>0</v>
      </c>
      <c r="FO23" s="38">
        <f>FN23/$FF$4</f>
        <v>0</v>
      </c>
      <c r="FP23" s="2">
        <v>0</v>
      </c>
      <c r="FQ23" s="38">
        <f t="shared" ref="FQ23:FQ32" si="502">(FG23-FP23)/$FF$4</f>
        <v>0</v>
      </c>
      <c r="FR23" s="51">
        <f>IF((AND(FH23=0,FJ23=0)),0,(FJ23+FP23)/(FH23+FJ23))</f>
        <v>1</v>
      </c>
      <c r="FS23" s="38">
        <f t="shared" ref="FS23:FS32" si="503">FP23/$FF$4</f>
        <v>0</v>
      </c>
      <c r="FT23" s="2">
        <v>96</v>
      </c>
      <c r="FU23" s="2">
        <v>96</v>
      </c>
      <c r="FV23" s="2">
        <v>0</v>
      </c>
      <c r="FW23" s="48">
        <f t="shared" si="124"/>
        <v>1</v>
      </c>
      <c r="FY23" s="77" t="s">
        <v>46</v>
      </c>
      <c r="FZ23" s="2" t="s">
        <v>47</v>
      </c>
      <c r="GA23" s="2">
        <v>0</v>
      </c>
      <c r="GB23" s="2">
        <v>0</v>
      </c>
      <c r="GC23" s="2">
        <v>0</v>
      </c>
      <c r="GD23" s="2">
        <v>720</v>
      </c>
      <c r="GE23" s="38">
        <f>GD23/$FZ$4</f>
        <v>1</v>
      </c>
      <c r="GF23" s="2">
        <v>0</v>
      </c>
      <c r="GG23" s="38">
        <f>GF23/$FZ$4</f>
        <v>0</v>
      </c>
      <c r="GH23" s="2">
        <v>0</v>
      </c>
      <c r="GI23" s="38">
        <f>GH23/$FZ$4</f>
        <v>0</v>
      </c>
      <c r="GJ23" s="2">
        <v>0</v>
      </c>
      <c r="GK23" s="38">
        <f t="shared" ref="GK23:GK32" si="504">(GA23-GJ23)/$FZ$4</f>
        <v>0</v>
      </c>
      <c r="GL23" s="41">
        <f t="shared" ref="GL23:GL32" si="505">IF((AND(GB23=0,GD23=0)),0,(GD23+GJ23)/(GB23+GD23))</f>
        <v>1</v>
      </c>
      <c r="GM23" s="38">
        <f t="shared" ref="GM23:GM32" si="506">GJ23/$FZ$4</f>
        <v>0</v>
      </c>
      <c r="GN23" s="2">
        <v>96</v>
      </c>
      <c r="GO23" s="2">
        <v>96</v>
      </c>
      <c r="GP23" s="2">
        <v>0</v>
      </c>
      <c r="GQ23" s="48">
        <f t="shared" si="127"/>
        <v>1</v>
      </c>
      <c r="GS23" s="77" t="s">
        <v>46</v>
      </c>
      <c r="GT23" s="2" t="s">
        <v>47</v>
      </c>
      <c r="GU23" s="2">
        <v>0</v>
      </c>
      <c r="GV23" s="2">
        <v>0</v>
      </c>
      <c r="GW23" s="2">
        <v>0</v>
      </c>
      <c r="GX23" s="2">
        <v>744</v>
      </c>
      <c r="GY23" s="38">
        <f t="shared" ref="GY23:GY32" si="507">GX23/$GT$4</f>
        <v>1</v>
      </c>
      <c r="GZ23" s="2">
        <v>0</v>
      </c>
      <c r="HA23" s="38">
        <f t="shared" ref="HA23:HA32" si="508">GZ23/$GT$4</f>
        <v>0</v>
      </c>
      <c r="HB23" s="2">
        <v>0</v>
      </c>
      <c r="HC23" s="38">
        <f t="shared" ref="HC23:HC32" si="509">HB23/$GT$4</f>
        <v>0</v>
      </c>
      <c r="HD23" s="2">
        <v>0</v>
      </c>
      <c r="HE23" s="38">
        <f>(GU23-HD23)/$GT$4</f>
        <v>0</v>
      </c>
      <c r="HF23" s="41">
        <f t="shared" ref="HF23:HF32" si="510">IF((AND(GV23=0,GX23=0)),0,(GX23+HD23)/(GV23+GX23))</f>
        <v>1</v>
      </c>
      <c r="HG23" s="38">
        <f>HD23/$GT$4</f>
        <v>0</v>
      </c>
      <c r="HH23" s="2">
        <v>96</v>
      </c>
      <c r="HI23" s="2">
        <v>96</v>
      </c>
      <c r="HJ23" s="2">
        <v>0</v>
      </c>
      <c r="HK23" s="48">
        <f>SUM(GY23,HA23,HC23,HE23,HG23)</f>
        <v>1</v>
      </c>
      <c r="HM23" s="77" t="s">
        <v>46</v>
      </c>
      <c r="HN23" s="2" t="s">
        <v>47</v>
      </c>
      <c r="HO23" s="2">
        <v>0</v>
      </c>
      <c r="HP23" s="2">
        <v>0</v>
      </c>
      <c r="HQ23" s="2">
        <v>0</v>
      </c>
      <c r="HR23" s="2">
        <v>720</v>
      </c>
      <c r="HS23" s="38">
        <f>HR23/$HN$4</f>
        <v>1</v>
      </c>
      <c r="HT23" s="2">
        <v>0</v>
      </c>
      <c r="HU23" s="38">
        <f>HT23/$HN$4</f>
        <v>0</v>
      </c>
      <c r="HV23" s="2">
        <v>0</v>
      </c>
      <c r="HW23" s="38">
        <f>HV23/$HN$4</f>
        <v>0</v>
      </c>
      <c r="HX23" s="7">
        <v>0</v>
      </c>
      <c r="HY23" s="2">
        <v>0</v>
      </c>
      <c r="HZ23" s="38">
        <f t="shared" ref="HZ23:HZ32" si="511">(HO23-HY23)/$HN$4</f>
        <v>0</v>
      </c>
      <c r="IA23" s="41">
        <f t="shared" ref="IA23:IA32" si="512">IF((AND(HP23=0,HR23=0)),0,(HR23+HX23+HY23)/(HP23+HR23))</f>
        <v>1</v>
      </c>
      <c r="IB23" s="38">
        <f t="shared" ref="IB23:IB32" si="513">(HY23+HX23)/$HN$4</f>
        <v>0</v>
      </c>
      <c r="IC23" s="2">
        <v>96</v>
      </c>
      <c r="ID23" s="2">
        <v>96</v>
      </c>
      <c r="IE23" s="2">
        <v>0</v>
      </c>
      <c r="IF23" s="48">
        <f>SUM(HS23,HU23,HW23,HZ23,IB23)</f>
        <v>1</v>
      </c>
    </row>
    <row r="24" spans="1:240" ht="14.25">
      <c r="B24" s="8" t="s">
        <v>48</v>
      </c>
      <c r="C24" s="12">
        <v>744</v>
      </c>
      <c r="D24" s="12">
        <v>298</v>
      </c>
      <c r="E24" s="2">
        <v>446</v>
      </c>
      <c r="F24" s="2">
        <v>0</v>
      </c>
      <c r="G24" s="38">
        <f t="shared" ref="G24:G38" si="514">F24/$B$4</f>
        <v>0</v>
      </c>
      <c r="H24" s="2">
        <v>0</v>
      </c>
      <c r="I24" s="38">
        <f t="shared" ref="I24:I32" si="515">H24/$B$4</f>
        <v>0</v>
      </c>
      <c r="J24" s="12">
        <v>0</v>
      </c>
      <c r="K24" s="38">
        <f t="shared" ref="K24:K32" si="516">J24/$B$4</f>
        <v>0</v>
      </c>
      <c r="L24" s="2">
        <v>0</v>
      </c>
      <c r="M24" s="38">
        <f t="shared" ref="M24:M41" si="517">(C24-L24)/$B$4</f>
        <v>1</v>
      </c>
      <c r="N24" s="41">
        <f t="shared" ref="N24:N32" si="518">IF((AND(D24=0,F24=0)),0,(F24+L24)/(D24+F24))</f>
        <v>0</v>
      </c>
      <c r="O24" s="38">
        <f t="shared" ref="O24:O32" si="519">L24/$B$4</f>
        <v>0</v>
      </c>
      <c r="P24" s="2">
        <v>50</v>
      </c>
      <c r="Q24" s="2">
        <v>50</v>
      </c>
      <c r="R24" s="2">
        <v>50</v>
      </c>
      <c r="S24" s="48">
        <f>SUM(G24,I24,K24,M24,O24)</f>
        <v>1</v>
      </c>
      <c r="V24" s="8" t="s">
        <v>48</v>
      </c>
      <c r="W24" s="12">
        <v>741.3</v>
      </c>
      <c r="X24" s="12">
        <v>393</v>
      </c>
      <c r="Y24" s="12">
        <v>348.3</v>
      </c>
      <c r="Z24" s="12">
        <v>2.7</v>
      </c>
      <c r="AA24" s="38">
        <f t="shared" ref="AA24:AA41" si="520">Z24/$V$4</f>
        <v>3.6290322580645163E-3</v>
      </c>
      <c r="AB24" s="2">
        <v>0</v>
      </c>
      <c r="AC24" s="38">
        <f t="shared" ref="AC24:AC41" si="521">AB24/$V$4</f>
        <v>0</v>
      </c>
      <c r="AD24" s="2">
        <v>0</v>
      </c>
      <c r="AE24" s="38">
        <f t="shared" ref="AE24:AE41" si="522">AD24/$V$4</f>
        <v>0</v>
      </c>
      <c r="AF24" s="2">
        <v>0</v>
      </c>
      <c r="AG24" s="38">
        <f t="shared" ref="AG24:AG28" si="523">(W24-AF24)/$V$4</f>
        <v>0.99637096774193545</v>
      </c>
      <c r="AH24" s="41">
        <f t="shared" ref="AH24:AH32" si="524">IF((AND(X24=0,Z24=0)),0,(Z24+AF24)/(X24+Z24))</f>
        <v>6.8233510235026539E-3</v>
      </c>
      <c r="AI24" s="38">
        <f t="shared" ref="AI24:AI28" si="525">AF24/$V$4</f>
        <v>0</v>
      </c>
      <c r="AJ24" s="2">
        <v>50</v>
      </c>
      <c r="AK24" s="2">
        <v>50</v>
      </c>
      <c r="AL24" s="2">
        <v>50</v>
      </c>
      <c r="AM24" s="48">
        <f t="shared" si="106"/>
        <v>1</v>
      </c>
      <c r="AP24" s="8" t="s">
        <v>48</v>
      </c>
      <c r="AQ24" s="2">
        <v>720</v>
      </c>
      <c r="AR24" s="2">
        <v>252</v>
      </c>
      <c r="AS24" s="2">
        <v>468</v>
      </c>
      <c r="AT24" s="2">
        <v>0</v>
      </c>
      <c r="AU24" s="38">
        <f t="shared" ref="AU24:AY32" si="526">AT24/$AP$4</f>
        <v>0</v>
      </c>
      <c r="AV24" s="2">
        <v>0</v>
      </c>
      <c r="AW24" s="38">
        <f t="shared" si="526"/>
        <v>0</v>
      </c>
      <c r="AX24" s="2">
        <v>0</v>
      </c>
      <c r="AY24" s="38">
        <f t="shared" si="526"/>
        <v>0</v>
      </c>
      <c r="AZ24" s="2">
        <v>0</v>
      </c>
      <c r="BA24" s="38">
        <f>(AQ24-AZ24)/$AP$4</f>
        <v>1</v>
      </c>
      <c r="BB24" s="41">
        <f t="shared" ref="BB24:BB32" si="527">IF((AND(AR24=0,AT24=0)),0,(AT24+AZ24)/(AR24+AT24))</f>
        <v>0</v>
      </c>
      <c r="BC24" s="38">
        <f>AZ24/$AP$4</f>
        <v>0</v>
      </c>
      <c r="BD24" s="2">
        <v>50</v>
      </c>
      <c r="BE24" s="2">
        <v>50</v>
      </c>
      <c r="BF24" s="2">
        <v>50</v>
      </c>
      <c r="BG24" s="48">
        <f t="shared" si="109"/>
        <v>1</v>
      </c>
      <c r="BJ24" s="8" t="s">
        <v>48</v>
      </c>
      <c r="BK24" s="2">
        <v>744</v>
      </c>
      <c r="BL24" s="2">
        <v>510</v>
      </c>
      <c r="BM24" s="7">
        <v>234</v>
      </c>
      <c r="BN24" s="2">
        <v>0</v>
      </c>
      <c r="BO24" s="38">
        <f t="shared" ref="BO24:BS32" si="528">BN24/$BJ$4</f>
        <v>0</v>
      </c>
      <c r="BP24" s="2">
        <v>0</v>
      </c>
      <c r="BQ24" s="38">
        <f t="shared" si="528"/>
        <v>0</v>
      </c>
      <c r="BR24" s="2">
        <v>0</v>
      </c>
      <c r="BS24" s="38">
        <f t="shared" si="528"/>
        <v>0</v>
      </c>
      <c r="BT24" s="2">
        <v>0</v>
      </c>
      <c r="BU24" s="38">
        <f t="shared" ref="BU24:BU28" si="529">(BK24-BT24)/$BJ$4</f>
        <v>1</v>
      </c>
      <c r="BV24" s="41">
        <f t="shared" ref="BV24:BV68" si="530">IF((AND(BL24=0,BN24=0)),0,(BN24+BT24)/(BL24+BN24))</f>
        <v>0</v>
      </c>
      <c r="BW24" s="38">
        <f t="shared" ref="BW24:BW28" si="531">BT24/$BJ$4</f>
        <v>0</v>
      </c>
      <c r="BX24" s="2">
        <v>50</v>
      </c>
      <c r="BY24" s="2">
        <v>50</v>
      </c>
      <c r="BZ24" s="2">
        <v>50</v>
      </c>
      <c r="CA24" s="48">
        <f t="shared" si="111"/>
        <v>1</v>
      </c>
      <c r="CD24" s="8" t="s">
        <v>48</v>
      </c>
      <c r="CE24" s="12">
        <v>699.2</v>
      </c>
      <c r="CF24" s="2">
        <v>427</v>
      </c>
      <c r="CG24" s="12">
        <v>272.2</v>
      </c>
      <c r="CH24" s="12">
        <v>20.8</v>
      </c>
      <c r="CI24" s="38">
        <f t="shared" ref="CI24:CK24" si="532">CH24/$CD$4</f>
        <v>2.8888888888888891E-2</v>
      </c>
      <c r="CJ24" s="2">
        <v>0</v>
      </c>
      <c r="CK24" s="38">
        <f t="shared" si="532"/>
        <v>0</v>
      </c>
      <c r="CL24" s="2">
        <v>0</v>
      </c>
      <c r="CM24" s="38">
        <f t="shared" ref="CM24" si="533">CL24/$CD$4</f>
        <v>0</v>
      </c>
      <c r="CN24" s="2">
        <v>0</v>
      </c>
      <c r="CO24" s="38">
        <f t="shared" ref="CO24:CO28" si="534">(CE24-CN24)/$CD$4</f>
        <v>0.97111111111111115</v>
      </c>
      <c r="CP24" s="41">
        <f t="shared" si="488"/>
        <v>4.644930772666369E-2</v>
      </c>
      <c r="CQ24" s="38">
        <f t="shared" ref="CQ24:CQ28" si="535">CN24/$CD$4</f>
        <v>0</v>
      </c>
      <c r="CR24" s="2">
        <v>50</v>
      </c>
      <c r="CS24" s="2">
        <v>50</v>
      </c>
      <c r="CT24" s="2">
        <v>50</v>
      </c>
      <c r="CU24" s="48">
        <f t="shared" si="113"/>
        <v>1</v>
      </c>
      <c r="CX24" s="8" t="s">
        <v>48</v>
      </c>
      <c r="CY24" s="12">
        <v>688.9</v>
      </c>
      <c r="CZ24" s="12">
        <v>241.00000000000003</v>
      </c>
      <c r="DA24" s="12">
        <v>447.9</v>
      </c>
      <c r="DB24" s="12">
        <v>0</v>
      </c>
      <c r="DC24" s="38">
        <f t="shared" si="489"/>
        <v>0</v>
      </c>
      <c r="DD24" s="12">
        <v>55.1</v>
      </c>
      <c r="DE24" s="38">
        <f t="shared" si="490"/>
        <v>7.4059139784946243E-2</v>
      </c>
      <c r="DF24" s="12">
        <v>0</v>
      </c>
      <c r="DG24" s="38">
        <f t="shared" si="491"/>
        <v>0</v>
      </c>
      <c r="DH24" s="12">
        <v>0</v>
      </c>
      <c r="DI24" s="38">
        <f t="shared" si="492"/>
        <v>0.92594086021505373</v>
      </c>
      <c r="DJ24" s="41">
        <f t="shared" si="493"/>
        <v>0</v>
      </c>
      <c r="DK24" s="38">
        <f t="shared" si="494"/>
        <v>0</v>
      </c>
      <c r="DL24" s="2">
        <v>50</v>
      </c>
      <c r="DM24" s="2">
        <v>50</v>
      </c>
      <c r="DN24" s="2">
        <v>50</v>
      </c>
      <c r="DO24" s="48">
        <f t="shared" si="116"/>
        <v>1</v>
      </c>
      <c r="DR24" s="8" t="s">
        <v>48</v>
      </c>
      <c r="DS24" s="12">
        <v>744</v>
      </c>
      <c r="DT24" s="12">
        <v>260</v>
      </c>
      <c r="DU24" s="2">
        <v>484</v>
      </c>
      <c r="DV24" s="2">
        <v>0</v>
      </c>
      <c r="DW24" s="38">
        <f t="shared" si="495"/>
        <v>0</v>
      </c>
      <c r="DX24" s="2">
        <v>0</v>
      </c>
      <c r="DY24" s="38">
        <f t="shared" si="496"/>
        <v>0</v>
      </c>
      <c r="DZ24" s="2">
        <v>0</v>
      </c>
      <c r="EA24" s="38">
        <f t="shared" si="497"/>
        <v>0</v>
      </c>
      <c r="EB24" s="2">
        <v>0</v>
      </c>
      <c r="EC24" s="38">
        <f t="shared" si="498"/>
        <v>1</v>
      </c>
      <c r="ED24" s="51">
        <f t="shared" ref="ED24:ED32" si="536">IF((AND(DT24=0,DV24=0)),0,(DV24+EB24)/(DT24+DV24))</f>
        <v>0</v>
      </c>
      <c r="EE24" s="38">
        <f t="shared" si="499"/>
        <v>0</v>
      </c>
      <c r="EF24" s="2">
        <v>50</v>
      </c>
      <c r="EG24" s="2">
        <v>50</v>
      </c>
      <c r="EH24" s="2">
        <v>50</v>
      </c>
      <c r="EI24" s="48">
        <f t="shared" si="119"/>
        <v>1</v>
      </c>
      <c r="EL24" s="8" t="s">
        <v>48</v>
      </c>
      <c r="EM24" s="2">
        <v>672</v>
      </c>
      <c r="EN24" s="2">
        <v>193</v>
      </c>
      <c r="EO24" s="2">
        <v>479</v>
      </c>
      <c r="EP24" s="2">
        <v>0</v>
      </c>
      <c r="EQ24" s="38">
        <f t="shared" si="500"/>
        <v>0</v>
      </c>
      <c r="ER24" s="2">
        <v>0</v>
      </c>
      <c r="ES24" s="38">
        <f t="shared" si="501"/>
        <v>0</v>
      </c>
      <c r="ET24" s="2">
        <v>0</v>
      </c>
      <c r="EU24" s="38">
        <f t="shared" ref="EU24:EU32" si="537">ET24/$EL$4</f>
        <v>0</v>
      </c>
      <c r="EV24" s="2">
        <v>0</v>
      </c>
      <c r="EW24" s="38">
        <f t="shared" ref="EW24:EW28" si="538">(EM24-EV24)/$EL$4</f>
        <v>1</v>
      </c>
      <c r="EX24" s="51">
        <f t="shared" ref="EX24:EX32" si="539">IF((AND(EN24=0,EP24=0)),0,(EP24+EV24)/(EN24+EP24))</f>
        <v>0</v>
      </c>
      <c r="EY24" s="38">
        <f t="shared" ref="EY24:EY28" si="540">EV24/$EL$4</f>
        <v>0</v>
      </c>
      <c r="EZ24" s="2">
        <v>50</v>
      </c>
      <c r="FA24" s="2">
        <v>50</v>
      </c>
      <c r="FB24" s="2">
        <v>50</v>
      </c>
      <c r="FC24" s="48">
        <f t="shared" si="122"/>
        <v>1</v>
      </c>
      <c r="FF24" s="8" t="s">
        <v>48</v>
      </c>
      <c r="FG24" s="12">
        <v>740.2</v>
      </c>
      <c r="FH24" s="12">
        <v>185</v>
      </c>
      <c r="FI24" s="12">
        <v>555.20000000000005</v>
      </c>
      <c r="FJ24" s="12">
        <v>3.8</v>
      </c>
      <c r="FK24" s="38">
        <f t="shared" ref="FK24:FO40" si="541">FJ24/$FF$4</f>
        <v>5.1075268817204296E-3</v>
      </c>
      <c r="FL24" s="2">
        <v>0</v>
      </c>
      <c r="FM24" s="38">
        <f t="shared" si="541"/>
        <v>0</v>
      </c>
      <c r="FN24" s="2">
        <v>0</v>
      </c>
      <c r="FO24" s="38">
        <f t="shared" si="541"/>
        <v>0</v>
      </c>
      <c r="FP24" s="2">
        <v>0</v>
      </c>
      <c r="FQ24" s="38">
        <f t="shared" si="502"/>
        <v>0.99489247311827966</v>
      </c>
      <c r="FR24" s="51">
        <f t="shared" ref="FR24:FR68" si="542">IF((AND(FH24=0,FJ24=0)),0,(FJ24+FP24)/(FH24+FJ24))</f>
        <v>2.0127118644067795E-2</v>
      </c>
      <c r="FS24" s="38">
        <f t="shared" si="503"/>
        <v>0</v>
      </c>
      <c r="FT24" s="2">
        <v>50</v>
      </c>
      <c r="FU24" s="2">
        <v>50</v>
      </c>
      <c r="FV24" s="2">
        <v>50</v>
      </c>
      <c r="FW24" s="48">
        <f t="shared" si="124"/>
        <v>1</v>
      </c>
      <c r="FZ24" s="8" t="s">
        <v>48</v>
      </c>
      <c r="GA24" s="2">
        <v>720</v>
      </c>
      <c r="GB24" s="2">
        <v>245</v>
      </c>
      <c r="GC24" s="2">
        <v>475</v>
      </c>
      <c r="GD24" s="2">
        <v>0</v>
      </c>
      <c r="GE24" s="38">
        <f t="shared" ref="GE24:GG24" si="543">GD24/$FZ$4</f>
        <v>0</v>
      </c>
      <c r="GF24" s="2">
        <v>0</v>
      </c>
      <c r="GG24" s="38">
        <f t="shared" si="543"/>
        <v>0</v>
      </c>
      <c r="GH24" s="2">
        <v>0</v>
      </c>
      <c r="GI24" s="38">
        <f t="shared" ref="GI24" si="544">GH24/$FZ$4</f>
        <v>0</v>
      </c>
      <c r="GJ24" s="2">
        <v>0</v>
      </c>
      <c r="GK24" s="38">
        <f t="shared" si="504"/>
        <v>1</v>
      </c>
      <c r="GL24" s="41">
        <f t="shared" si="505"/>
        <v>0</v>
      </c>
      <c r="GM24" s="38">
        <f t="shared" si="506"/>
        <v>0</v>
      </c>
      <c r="GN24" s="2">
        <v>50</v>
      </c>
      <c r="GO24" s="2">
        <v>50</v>
      </c>
      <c r="GP24" s="2">
        <v>50</v>
      </c>
      <c r="GQ24" s="48">
        <f t="shared" si="127"/>
        <v>1</v>
      </c>
      <c r="GT24" s="8" t="s">
        <v>48</v>
      </c>
      <c r="GU24" s="2">
        <v>743.3</v>
      </c>
      <c r="GV24" s="2">
        <v>229</v>
      </c>
      <c r="GW24" s="2">
        <v>514.29999999999995</v>
      </c>
      <c r="GX24" s="2">
        <v>0.7</v>
      </c>
      <c r="GY24" s="38">
        <f t="shared" si="507"/>
        <v>9.4086021505376339E-4</v>
      </c>
      <c r="GZ24" s="2">
        <v>0</v>
      </c>
      <c r="HA24" s="38">
        <f t="shared" si="508"/>
        <v>0</v>
      </c>
      <c r="HB24" s="2">
        <v>0</v>
      </c>
      <c r="HC24" s="38">
        <f t="shared" si="509"/>
        <v>0</v>
      </c>
      <c r="HD24" s="2">
        <v>0</v>
      </c>
      <c r="HE24" s="38">
        <f t="shared" ref="HE24:HE28" si="545">(GU24-HD24)/$GT$4</f>
        <v>0.9990591397849462</v>
      </c>
      <c r="HF24" s="41">
        <f t="shared" si="510"/>
        <v>3.0474531998258597E-3</v>
      </c>
      <c r="HG24" s="38">
        <f t="shared" ref="HG24:HG28" si="546">HD24/$GT$4</f>
        <v>0</v>
      </c>
      <c r="HH24" s="2">
        <v>50</v>
      </c>
      <c r="HI24" s="2">
        <v>50</v>
      </c>
      <c r="HJ24" s="2">
        <v>50</v>
      </c>
      <c r="HK24" s="48">
        <f>SUM(GY24,HA24,HC24,HE24,HG24)</f>
        <v>1</v>
      </c>
      <c r="HN24" s="8" t="s">
        <v>48</v>
      </c>
      <c r="HO24" s="12">
        <v>717.9</v>
      </c>
      <c r="HP24" s="2">
        <v>311</v>
      </c>
      <c r="HQ24" s="12">
        <v>406.9</v>
      </c>
      <c r="HR24" s="12">
        <v>2.1</v>
      </c>
      <c r="HS24" s="38">
        <f t="shared" ref="HS24" si="547">HR24/$HN$4</f>
        <v>2.9166666666666668E-3</v>
      </c>
      <c r="HT24" s="2">
        <v>0</v>
      </c>
      <c r="HU24" s="38">
        <f t="shared" ref="HU24" si="548">HT24/$HN$4</f>
        <v>0</v>
      </c>
      <c r="HV24" s="2">
        <v>0</v>
      </c>
      <c r="HW24" s="38">
        <f t="shared" ref="HW24" si="549">HV24/$HN$4</f>
        <v>0</v>
      </c>
      <c r="HX24" s="7">
        <v>0</v>
      </c>
      <c r="HY24" s="2">
        <v>0</v>
      </c>
      <c r="HZ24" s="38">
        <f t="shared" si="511"/>
        <v>0.99708333333333332</v>
      </c>
      <c r="IA24" s="41">
        <f t="shared" si="512"/>
        <v>6.7071223251357389E-3</v>
      </c>
      <c r="IB24" s="38">
        <f t="shared" si="513"/>
        <v>0</v>
      </c>
      <c r="IC24" s="2">
        <v>50</v>
      </c>
      <c r="ID24" s="2">
        <v>50</v>
      </c>
      <c r="IE24" s="2">
        <v>50</v>
      </c>
      <c r="IF24" s="48">
        <f>SUM(HS24,HU24,HW24,HZ24,IB24)</f>
        <v>1</v>
      </c>
    </row>
    <row r="25" spans="1:240" ht="14.25">
      <c r="B25" s="8" t="s">
        <v>49</v>
      </c>
      <c r="C25" s="12">
        <v>742.8</v>
      </c>
      <c r="D25" s="12">
        <v>338</v>
      </c>
      <c r="E25" s="12">
        <v>404.8</v>
      </c>
      <c r="F25" s="12">
        <v>1.2</v>
      </c>
      <c r="G25" s="38">
        <f t="shared" si="514"/>
        <v>1.6129032258064516E-3</v>
      </c>
      <c r="H25" s="2">
        <v>0</v>
      </c>
      <c r="I25" s="38">
        <f t="shared" si="515"/>
        <v>0</v>
      </c>
      <c r="J25" s="12">
        <v>0</v>
      </c>
      <c r="K25" s="38">
        <f t="shared" si="516"/>
        <v>0</v>
      </c>
      <c r="L25" s="2">
        <v>0</v>
      </c>
      <c r="M25" s="38">
        <f t="shared" si="517"/>
        <v>0.99838709677419346</v>
      </c>
      <c r="N25" s="41">
        <f t="shared" si="518"/>
        <v>3.5377358490566039E-3</v>
      </c>
      <c r="O25" s="38">
        <f t="shared" si="519"/>
        <v>0</v>
      </c>
      <c r="P25" s="2">
        <v>50</v>
      </c>
      <c r="Q25" s="2">
        <v>50</v>
      </c>
      <c r="R25" s="2">
        <v>50</v>
      </c>
      <c r="S25" s="48">
        <f>SUM(G25,I25,K25,M25,O25)</f>
        <v>0.99999999999999989</v>
      </c>
      <c r="V25" s="8" t="s">
        <v>49</v>
      </c>
      <c r="W25" s="12">
        <v>729.5</v>
      </c>
      <c r="X25" s="12">
        <v>335</v>
      </c>
      <c r="Y25" s="12">
        <v>394.5</v>
      </c>
      <c r="Z25" s="12">
        <v>14.5</v>
      </c>
      <c r="AA25" s="38">
        <f t="shared" si="520"/>
        <v>1.9489247311827957E-2</v>
      </c>
      <c r="AB25" s="2">
        <v>0</v>
      </c>
      <c r="AC25" s="38">
        <f t="shared" si="521"/>
        <v>0</v>
      </c>
      <c r="AD25" s="2">
        <v>0</v>
      </c>
      <c r="AE25" s="38">
        <f t="shared" si="522"/>
        <v>0</v>
      </c>
      <c r="AF25" s="2">
        <v>0</v>
      </c>
      <c r="AG25" s="38">
        <f t="shared" si="523"/>
        <v>0.980510752688172</v>
      </c>
      <c r="AH25" s="41">
        <f t="shared" si="524"/>
        <v>4.1487839771101577E-2</v>
      </c>
      <c r="AI25" s="38">
        <f t="shared" si="525"/>
        <v>0</v>
      </c>
      <c r="AJ25" s="2">
        <v>50</v>
      </c>
      <c r="AK25" s="2">
        <v>50</v>
      </c>
      <c r="AL25" s="2">
        <v>50</v>
      </c>
      <c r="AM25" s="48">
        <f t="shared" si="106"/>
        <v>1</v>
      </c>
      <c r="AP25" s="8" t="s">
        <v>49</v>
      </c>
      <c r="AQ25" s="12">
        <v>718.1</v>
      </c>
      <c r="AR25" s="2">
        <v>175.99999999999997</v>
      </c>
      <c r="AS25" s="12">
        <v>542.1</v>
      </c>
      <c r="AT25" s="12">
        <v>1.9</v>
      </c>
      <c r="AU25" s="38">
        <f t="shared" si="526"/>
        <v>2.638888888888889E-3</v>
      </c>
      <c r="AV25" s="2">
        <v>0</v>
      </c>
      <c r="AW25" s="38">
        <f t="shared" si="526"/>
        <v>0</v>
      </c>
      <c r="AX25" s="2">
        <v>0</v>
      </c>
      <c r="AY25" s="38">
        <f t="shared" si="526"/>
        <v>0</v>
      </c>
      <c r="AZ25" s="2">
        <v>0</v>
      </c>
      <c r="BA25" s="38">
        <f t="shared" ref="BA25:BA32" si="550">(AQ25-AZ25)/$AP$4</f>
        <v>0.99736111111111114</v>
      </c>
      <c r="BB25" s="41">
        <f t="shared" si="527"/>
        <v>1.0680157391793142E-2</v>
      </c>
      <c r="BC25" s="38">
        <f t="shared" ref="BC25:BC32" si="551">AZ25/$AP$4</f>
        <v>0</v>
      </c>
      <c r="BD25" s="2">
        <v>50</v>
      </c>
      <c r="BE25" s="2">
        <v>50</v>
      </c>
      <c r="BF25" s="2">
        <v>48</v>
      </c>
      <c r="BG25" s="48">
        <f t="shared" si="109"/>
        <v>1</v>
      </c>
      <c r="BJ25" s="8" t="s">
        <v>49</v>
      </c>
      <c r="BK25" s="12">
        <v>727.5</v>
      </c>
      <c r="BL25" s="2">
        <v>425</v>
      </c>
      <c r="BM25" s="12">
        <v>302.5</v>
      </c>
      <c r="BN25" s="12">
        <v>16.5</v>
      </c>
      <c r="BO25" s="38">
        <f t="shared" si="528"/>
        <v>2.2177419354838711E-2</v>
      </c>
      <c r="BP25" s="2">
        <v>0</v>
      </c>
      <c r="BQ25" s="38">
        <f t="shared" si="528"/>
        <v>0</v>
      </c>
      <c r="BR25" s="2">
        <v>0</v>
      </c>
      <c r="BS25" s="38">
        <f t="shared" si="528"/>
        <v>0</v>
      </c>
      <c r="BT25" s="2">
        <v>0</v>
      </c>
      <c r="BU25" s="38">
        <f t="shared" si="529"/>
        <v>0.97782258064516125</v>
      </c>
      <c r="BV25" s="41">
        <f t="shared" si="530"/>
        <v>3.7372593431483581E-2</v>
      </c>
      <c r="BW25" s="38">
        <f t="shared" si="531"/>
        <v>0</v>
      </c>
      <c r="BX25" s="2">
        <v>50</v>
      </c>
      <c r="BY25" s="2">
        <v>50</v>
      </c>
      <c r="BZ25" s="2">
        <v>50</v>
      </c>
      <c r="CA25" s="48">
        <f t="shared" si="111"/>
        <v>1</v>
      </c>
      <c r="CD25" s="8" t="s">
        <v>49</v>
      </c>
      <c r="CE25" s="2">
        <v>720</v>
      </c>
      <c r="CF25" s="2">
        <v>366</v>
      </c>
      <c r="CG25" s="2">
        <v>354</v>
      </c>
      <c r="CH25" s="2">
        <v>0</v>
      </c>
      <c r="CI25" s="38">
        <f t="shared" ref="CI25:CK25" si="552">CH25/$CD$4</f>
        <v>0</v>
      </c>
      <c r="CJ25" s="2">
        <v>0</v>
      </c>
      <c r="CK25" s="38">
        <f t="shared" si="552"/>
        <v>0</v>
      </c>
      <c r="CL25" s="2">
        <v>0</v>
      </c>
      <c r="CM25" s="38">
        <f t="shared" ref="CM25" si="553">CL25/$CD$4</f>
        <v>0</v>
      </c>
      <c r="CN25" s="2">
        <v>0</v>
      </c>
      <c r="CO25" s="38">
        <f t="shared" si="534"/>
        <v>1</v>
      </c>
      <c r="CP25" s="41">
        <f t="shared" si="488"/>
        <v>0</v>
      </c>
      <c r="CQ25" s="38">
        <f t="shared" si="535"/>
        <v>0</v>
      </c>
      <c r="CR25" s="2">
        <v>50</v>
      </c>
      <c r="CS25" s="2">
        <v>50</v>
      </c>
      <c r="CT25" s="2">
        <v>50</v>
      </c>
      <c r="CU25" s="48">
        <f t="shared" si="113"/>
        <v>1</v>
      </c>
      <c r="CX25" s="8" t="s">
        <v>49</v>
      </c>
      <c r="CY25" s="12">
        <v>734.7</v>
      </c>
      <c r="CZ25" s="12">
        <v>199.99999999999994</v>
      </c>
      <c r="DA25" s="12">
        <v>534.70000000000005</v>
      </c>
      <c r="DB25" s="12">
        <v>9.3000000000000007</v>
      </c>
      <c r="DC25" s="38">
        <f t="shared" si="489"/>
        <v>1.2500000000000001E-2</v>
      </c>
      <c r="DD25" s="12">
        <v>0</v>
      </c>
      <c r="DE25" s="38">
        <f t="shared" si="490"/>
        <v>0</v>
      </c>
      <c r="DF25" s="12">
        <v>0</v>
      </c>
      <c r="DG25" s="38">
        <f t="shared" si="491"/>
        <v>0</v>
      </c>
      <c r="DH25" s="12">
        <v>0</v>
      </c>
      <c r="DI25" s="38">
        <f t="shared" si="492"/>
        <v>0.98750000000000004</v>
      </c>
      <c r="DJ25" s="41">
        <f t="shared" si="493"/>
        <v>4.443382704252271E-2</v>
      </c>
      <c r="DK25" s="38">
        <f t="shared" si="494"/>
        <v>0</v>
      </c>
      <c r="DL25" s="2">
        <v>50</v>
      </c>
      <c r="DM25" s="2">
        <v>50</v>
      </c>
      <c r="DN25" s="2">
        <v>50</v>
      </c>
      <c r="DO25" s="48">
        <f t="shared" si="116"/>
        <v>1</v>
      </c>
      <c r="DR25" s="8" t="s">
        <v>49</v>
      </c>
      <c r="DS25" s="12">
        <v>699</v>
      </c>
      <c r="DT25" s="12">
        <v>176</v>
      </c>
      <c r="DU25" s="2">
        <v>523</v>
      </c>
      <c r="DV25" s="2">
        <v>45</v>
      </c>
      <c r="DW25" s="38">
        <f t="shared" si="495"/>
        <v>6.0483870967741937E-2</v>
      </c>
      <c r="DX25" s="2">
        <v>0</v>
      </c>
      <c r="DY25" s="38">
        <f t="shared" si="496"/>
        <v>0</v>
      </c>
      <c r="DZ25" s="2">
        <v>0</v>
      </c>
      <c r="EA25" s="38">
        <f t="shared" si="497"/>
        <v>0</v>
      </c>
      <c r="EB25" s="2">
        <v>0</v>
      </c>
      <c r="EC25" s="38">
        <f t="shared" si="498"/>
        <v>0.93951612903225812</v>
      </c>
      <c r="ED25" s="51">
        <f t="shared" si="536"/>
        <v>0.20361990950226244</v>
      </c>
      <c r="EE25" s="38">
        <f t="shared" si="499"/>
        <v>0</v>
      </c>
      <c r="EF25" s="2">
        <v>50</v>
      </c>
      <c r="EG25" s="2">
        <v>50</v>
      </c>
      <c r="EH25" s="2">
        <v>50</v>
      </c>
      <c r="EI25" s="48">
        <f t="shared" si="119"/>
        <v>1</v>
      </c>
      <c r="EL25" s="8" t="s">
        <v>49</v>
      </c>
      <c r="EM25" s="2">
        <v>672</v>
      </c>
      <c r="EN25" s="2">
        <v>119</v>
      </c>
      <c r="EO25" s="2">
        <v>553</v>
      </c>
      <c r="EP25" s="2">
        <v>0</v>
      </c>
      <c r="EQ25" s="38">
        <f t="shared" si="500"/>
        <v>0</v>
      </c>
      <c r="ER25" s="2">
        <v>0</v>
      </c>
      <c r="ES25" s="38">
        <f t="shared" si="501"/>
        <v>0</v>
      </c>
      <c r="ET25" s="2">
        <v>0</v>
      </c>
      <c r="EU25" s="38">
        <f t="shared" si="537"/>
        <v>0</v>
      </c>
      <c r="EV25" s="2">
        <v>0</v>
      </c>
      <c r="EW25" s="38">
        <f t="shared" si="538"/>
        <v>1</v>
      </c>
      <c r="EX25" s="51">
        <f t="shared" si="539"/>
        <v>0</v>
      </c>
      <c r="EY25" s="38">
        <f t="shared" si="540"/>
        <v>0</v>
      </c>
      <c r="EZ25" s="2">
        <v>50</v>
      </c>
      <c r="FA25" s="2">
        <v>50</v>
      </c>
      <c r="FB25" s="2">
        <v>50</v>
      </c>
      <c r="FC25" s="48">
        <f t="shared" si="122"/>
        <v>1</v>
      </c>
      <c r="FF25" s="8" t="s">
        <v>49</v>
      </c>
      <c r="FG25" s="12">
        <v>736.4</v>
      </c>
      <c r="FH25" s="12">
        <v>133</v>
      </c>
      <c r="FI25" s="12">
        <v>603.4</v>
      </c>
      <c r="FJ25" s="12">
        <v>7.6</v>
      </c>
      <c r="FK25" s="38">
        <f t="shared" si="541"/>
        <v>1.0215053763440859E-2</v>
      </c>
      <c r="FL25" s="2">
        <v>0</v>
      </c>
      <c r="FM25" s="38">
        <f t="shared" si="541"/>
        <v>0</v>
      </c>
      <c r="FN25" s="2">
        <v>0</v>
      </c>
      <c r="FO25" s="38">
        <f t="shared" si="541"/>
        <v>0</v>
      </c>
      <c r="FP25" s="2">
        <v>0</v>
      </c>
      <c r="FQ25" s="38">
        <f t="shared" si="502"/>
        <v>0.9897849462365591</v>
      </c>
      <c r="FR25" s="51">
        <f t="shared" si="542"/>
        <v>5.4054054054054057E-2</v>
      </c>
      <c r="FS25" s="38">
        <f t="shared" si="503"/>
        <v>0</v>
      </c>
      <c r="FT25" s="2">
        <v>50</v>
      </c>
      <c r="FU25" s="2">
        <v>50</v>
      </c>
      <c r="FV25" s="2">
        <v>50</v>
      </c>
      <c r="FW25" s="48">
        <f t="shared" si="124"/>
        <v>1</v>
      </c>
      <c r="FZ25" s="8" t="s">
        <v>49</v>
      </c>
      <c r="GA25" s="2">
        <v>720</v>
      </c>
      <c r="GB25" s="2">
        <v>191</v>
      </c>
      <c r="GC25" s="2">
        <v>529</v>
      </c>
      <c r="GD25" s="2">
        <v>0</v>
      </c>
      <c r="GE25" s="38">
        <f t="shared" ref="GE25:GG25" si="554">GD25/$FZ$4</f>
        <v>0</v>
      </c>
      <c r="GF25" s="2">
        <v>0</v>
      </c>
      <c r="GG25" s="38">
        <f t="shared" si="554"/>
        <v>0</v>
      </c>
      <c r="GH25" s="2">
        <v>0</v>
      </c>
      <c r="GI25" s="38">
        <f t="shared" ref="GI25" si="555">GH25/$FZ$4</f>
        <v>0</v>
      </c>
      <c r="GJ25" s="2">
        <v>0</v>
      </c>
      <c r="GK25" s="38">
        <f t="shared" si="504"/>
        <v>1</v>
      </c>
      <c r="GL25" s="41">
        <f t="shared" si="505"/>
        <v>0</v>
      </c>
      <c r="GM25" s="38">
        <f t="shared" si="506"/>
        <v>0</v>
      </c>
      <c r="GN25" s="2">
        <v>50</v>
      </c>
      <c r="GO25" s="2">
        <v>50</v>
      </c>
      <c r="GP25" s="2">
        <v>50</v>
      </c>
      <c r="GQ25" s="48">
        <f t="shared" si="127"/>
        <v>1</v>
      </c>
      <c r="GT25" s="8" t="s">
        <v>49</v>
      </c>
      <c r="GU25" s="2">
        <v>744</v>
      </c>
      <c r="GV25" s="2">
        <v>202</v>
      </c>
      <c r="GW25" s="2">
        <v>542</v>
      </c>
      <c r="GX25" s="2">
        <v>0</v>
      </c>
      <c r="GY25" s="38">
        <f t="shared" si="507"/>
        <v>0</v>
      </c>
      <c r="GZ25" s="2">
        <v>0</v>
      </c>
      <c r="HA25" s="38">
        <f t="shared" si="508"/>
        <v>0</v>
      </c>
      <c r="HB25" s="2">
        <v>0</v>
      </c>
      <c r="HC25" s="38">
        <f t="shared" si="509"/>
        <v>0</v>
      </c>
      <c r="HD25" s="2">
        <v>0</v>
      </c>
      <c r="HE25" s="38">
        <f t="shared" si="545"/>
        <v>1</v>
      </c>
      <c r="HF25" s="41">
        <f t="shared" si="510"/>
        <v>0</v>
      </c>
      <c r="HG25" s="38">
        <f t="shared" si="546"/>
        <v>0</v>
      </c>
      <c r="HH25" s="2">
        <v>50</v>
      </c>
      <c r="HI25" s="2">
        <v>50</v>
      </c>
      <c r="HJ25" s="2">
        <v>50</v>
      </c>
      <c r="HK25" s="48">
        <f>SUM(GY25,HA25,HC25,HE25,HG25)</f>
        <v>1</v>
      </c>
      <c r="HN25" s="8" t="s">
        <v>49</v>
      </c>
      <c r="HO25" s="2">
        <v>720</v>
      </c>
      <c r="HP25" s="2">
        <v>261</v>
      </c>
      <c r="HQ25" s="2">
        <v>459</v>
      </c>
      <c r="HR25" s="2">
        <v>0</v>
      </c>
      <c r="HS25" s="38">
        <f t="shared" ref="HS25" si="556">HR25/$HN$4</f>
        <v>0</v>
      </c>
      <c r="HT25" s="2">
        <v>0</v>
      </c>
      <c r="HU25" s="38">
        <f t="shared" ref="HU25" si="557">HT25/$HN$4</f>
        <v>0</v>
      </c>
      <c r="HV25" s="2">
        <v>0</v>
      </c>
      <c r="HW25" s="38">
        <f t="shared" ref="HW25" si="558">HV25/$HN$4</f>
        <v>0</v>
      </c>
      <c r="HX25" s="7">
        <v>0</v>
      </c>
      <c r="HY25" s="2">
        <v>0</v>
      </c>
      <c r="HZ25" s="38">
        <f t="shared" si="511"/>
        <v>1</v>
      </c>
      <c r="IA25" s="41">
        <f t="shared" si="512"/>
        <v>0</v>
      </c>
      <c r="IB25" s="38">
        <f t="shared" si="513"/>
        <v>0</v>
      </c>
      <c r="IC25" s="2">
        <v>50</v>
      </c>
      <c r="ID25" s="2">
        <v>50</v>
      </c>
      <c r="IE25" s="2">
        <v>50</v>
      </c>
      <c r="IF25" s="48">
        <f>SUM(HS25,HU25,HW25,HZ25,IB25)</f>
        <v>1</v>
      </c>
    </row>
    <row r="26" spans="1:240" ht="14.25">
      <c r="B26" s="8" t="s">
        <v>50</v>
      </c>
      <c r="C26" s="12">
        <v>0</v>
      </c>
      <c r="D26" s="12">
        <v>0</v>
      </c>
      <c r="E26" s="2">
        <v>0</v>
      </c>
      <c r="F26" s="2">
        <v>0</v>
      </c>
      <c r="G26" s="38">
        <f t="shared" si="514"/>
        <v>0</v>
      </c>
      <c r="H26" s="2">
        <v>744</v>
      </c>
      <c r="I26" s="38">
        <f t="shared" si="515"/>
        <v>1</v>
      </c>
      <c r="J26" s="12">
        <v>0</v>
      </c>
      <c r="K26" s="38">
        <f t="shared" si="516"/>
        <v>0</v>
      </c>
      <c r="L26" s="2">
        <v>0</v>
      </c>
      <c r="M26" s="38">
        <f t="shared" si="517"/>
        <v>0</v>
      </c>
      <c r="N26" s="41">
        <f t="shared" si="518"/>
        <v>0</v>
      </c>
      <c r="O26" s="38">
        <f t="shared" si="519"/>
        <v>0</v>
      </c>
      <c r="P26" s="2">
        <v>50</v>
      </c>
      <c r="Q26" s="2">
        <v>50</v>
      </c>
      <c r="R26" s="2">
        <v>0</v>
      </c>
      <c r="S26" s="48">
        <f>SUM(G26,I26,K26,M26,O26)</f>
        <v>1</v>
      </c>
      <c r="V26" s="8" t="s">
        <v>50</v>
      </c>
      <c r="W26" s="12">
        <v>0</v>
      </c>
      <c r="X26" s="12">
        <v>0</v>
      </c>
      <c r="Y26" s="2">
        <v>0</v>
      </c>
      <c r="Z26" s="2">
        <v>0</v>
      </c>
      <c r="AA26" s="38">
        <f t="shared" si="520"/>
        <v>0</v>
      </c>
      <c r="AB26" s="2">
        <v>744</v>
      </c>
      <c r="AC26" s="38">
        <f t="shared" si="521"/>
        <v>1</v>
      </c>
      <c r="AD26" s="2">
        <v>0</v>
      </c>
      <c r="AE26" s="38">
        <f t="shared" si="522"/>
        <v>0</v>
      </c>
      <c r="AF26" s="2">
        <v>0</v>
      </c>
      <c r="AG26" s="38">
        <f t="shared" si="523"/>
        <v>0</v>
      </c>
      <c r="AH26" s="41">
        <f t="shared" si="524"/>
        <v>0</v>
      </c>
      <c r="AI26" s="38">
        <f t="shared" si="525"/>
        <v>0</v>
      </c>
      <c r="AJ26" s="2">
        <v>50</v>
      </c>
      <c r="AK26" s="2">
        <v>50</v>
      </c>
      <c r="AL26" s="2">
        <v>0</v>
      </c>
      <c r="AM26" s="48">
        <f t="shared" si="106"/>
        <v>1</v>
      </c>
      <c r="AP26" s="8" t="s">
        <v>50</v>
      </c>
      <c r="AQ26" s="2">
        <v>0</v>
      </c>
      <c r="AR26" s="2">
        <v>0</v>
      </c>
      <c r="AS26" s="2">
        <v>0</v>
      </c>
      <c r="AT26" s="2">
        <v>0</v>
      </c>
      <c r="AU26" s="38">
        <f t="shared" si="526"/>
        <v>0</v>
      </c>
      <c r="AV26" s="2">
        <v>720</v>
      </c>
      <c r="AW26" s="38">
        <f t="shared" si="526"/>
        <v>1</v>
      </c>
      <c r="AX26" s="2">
        <v>0</v>
      </c>
      <c r="AY26" s="38">
        <f t="shared" si="526"/>
        <v>0</v>
      </c>
      <c r="AZ26" s="2">
        <v>0</v>
      </c>
      <c r="BA26" s="38">
        <f t="shared" si="550"/>
        <v>0</v>
      </c>
      <c r="BB26" s="41">
        <f t="shared" si="527"/>
        <v>0</v>
      </c>
      <c r="BC26" s="38">
        <f t="shared" si="551"/>
        <v>0</v>
      </c>
      <c r="BD26" s="2">
        <v>50</v>
      </c>
      <c r="BE26" s="2">
        <v>50</v>
      </c>
      <c r="BF26" s="2">
        <v>0</v>
      </c>
      <c r="BG26" s="48">
        <f t="shared" si="109"/>
        <v>1</v>
      </c>
      <c r="BJ26" s="8" t="s">
        <v>50</v>
      </c>
      <c r="BK26" s="2">
        <v>0</v>
      </c>
      <c r="BL26" s="2">
        <v>0</v>
      </c>
      <c r="BM26" s="2">
        <v>0</v>
      </c>
      <c r="BN26" s="2">
        <v>0</v>
      </c>
      <c r="BO26" s="38">
        <f t="shared" si="528"/>
        <v>0</v>
      </c>
      <c r="BP26" s="2">
        <v>744</v>
      </c>
      <c r="BQ26" s="38">
        <f t="shared" si="528"/>
        <v>1</v>
      </c>
      <c r="BR26" s="2">
        <v>0</v>
      </c>
      <c r="BS26" s="38">
        <f t="shared" si="528"/>
        <v>0</v>
      </c>
      <c r="BT26" s="2">
        <v>0</v>
      </c>
      <c r="BU26" s="38">
        <f t="shared" si="529"/>
        <v>0</v>
      </c>
      <c r="BV26" s="41">
        <f t="shared" si="530"/>
        <v>0</v>
      </c>
      <c r="BW26" s="38">
        <f t="shared" si="531"/>
        <v>0</v>
      </c>
      <c r="BX26" s="2">
        <v>50</v>
      </c>
      <c r="BY26" s="2">
        <v>50</v>
      </c>
      <c r="BZ26" s="2">
        <v>0</v>
      </c>
      <c r="CA26" s="48">
        <f t="shared" si="111"/>
        <v>1</v>
      </c>
      <c r="CD26" s="8" t="s">
        <v>50</v>
      </c>
      <c r="CE26" s="2">
        <v>0</v>
      </c>
      <c r="CF26" s="2">
        <v>0</v>
      </c>
      <c r="CG26" s="2">
        <v>0</v>
      </c>
      <c r="CH26" s="2">
        <v>0</v>
      </c>
      <c r="CI26" s="38">
        <f t="shared" ref="CI26:CK26" si="559">CH26/$CD$4</f>
        <v>0</v>
      </c>
      <c r="CJ26" s="2">
        <v>720</v>
      </c>
      <c r="CK26" s="38">
        <f t="shared" si="559"/>
        <v>1</v>
      </c>
      <c r="CL26" s="2">
        <v>0</v>
      </c>
      <c r="CM26" s="38">
        <f t="shared" ref="CM26" si="560">CL26/$CD$4</f>
        <v>0</v>
      </c>
      <c r="CN26" s="2">
        <v>0</v>
      </c>
      <c r="CO26" s="38">
        <f t="shared" si="534"/>
        <v>0</v>
      </c>
      <c r="CP26" s="41">
        <f t="shared" si="488"/>
        <v>0</v>
      </c>
      <c r="CQ26" s="38">
        <f t="shared" si="535"/>
        <v>0</v>
      </c>
      <c r="CR26" s="2">
        <v>50</v>
      </c>
      <c r="CS26" s="2">
        <v>50</v>
      </c>
      <c r="CT26" s="2">
        <v>0</v>
      </c>
      <c r="CU26" s="48">
        <f t="shared" si="113"/>
        <v>1</v>
      </c>
      <c r="CX26" s="8" t="s">
        <v>50</v>
      </c>
      <c r="CY26" s="12">
        <v>0</v>
      </c>
      <c r="CZ26" s="12">
        <v>0</v>
      </c>
      <c r="DA26" s="12">
        <v>0</v>
      </c>
      <c r="DB26" s="12">
        <v>0</v>
      </c>
      <c r="DC26" s="38">
        <f t="shared" si="489"/>
        <v>0</v>
      </c>
      <c r="DD26" s="12">
        <v>744</v>
      </c>
      <c r="DE26" s="38">
        <f t="shared" si="490"/>
        <v>1</v>
      </c>
      <c r="DF26" s="12">
        <v>0</v>
      </c>
      <c r="DG26" s="38">
        <f t="shared" si="491"/>
        <v>0</v>
      </c>
      <c r="DH26" s="12">
        <v>0</v>
      </c>
      <c r="DI26" s="38">
        <f t="shared" si="492"/>
        <v>0</v>
      </c>
      <c r="DJ26" s="41">
        <f t="shared" si="493"/>
        <v>0</v>
      </c>
      <c r="DK26" s="38">
        <f t="shared" si="494"/>
        <v>0</v>
      </c>
      <c r="DL26" s="2">
        <v>50</v>
      </c>
      <c r="DM26" s="2">
        <v>50</v>
      </c>
      <c r="DN26" s="2">
        <v>0</v>
      </c>
      <c r="DO26" s="48">
        <f t="shared" si="116"/>
        <v>1</v>
      </c>
      <c r="DR26" s="8" t="s">
        <v>50</v>
      </c>
      <c r="DS26" s="12">
        <v>0</v>
      </c>
      <c r="DT26" s="12">
        <v>0</v>
      </c>
      <c r="DU26" s="2">
        <v>0</v>
      </c>
      <c r="DV26" s="2">
        <v>0</v>
      </c>
      <c r="DW26" s="38">
        <f t="shared" si="495"/>
        <v>0</v>
      </c>
      <c r="DX26" s="2">
        <v>744</v>
      </c>
      <c r="DY26" s="38">
        <f t="shared" si="496"/>
        <v>1</v>
      </c>
      <c r="DZ26" s="2">
        <v>0</v>
      </c>
      <c r="EA26" s="38">
        <f t="shared" si="497"/>
        <v>0</v>
      </c>
      <c r="EB26" s="2">
        <v>0</v>
      </c>
      <c r="EC26" s="38">
        <f t="shared" si="498"/>
        <v>0</v>
      </c>
      <c r="ED26" s="51">
        <f t="shared" si="536"/>
        <v>0</v>
      </c>
      <c r="EE26" s="38">
        <f t="shared" si="499"/>
        <v>0</v>
      </c>
      <c r="EF26" s="2">
        <v>50</v>
      </c>
      <c r="EG26" s="2">
        <v>50</v>
      </c>
      <c r="EH26" s="2">
        <v>0</v>
      </c>
      <c r="EI26" s="48">
        <f t="shared" si="119"/>
        <v>1</v>
      </c>
      <c r="EL26" s="8" t="s">
        <v>50</v>
      </c>
      <c r="EM26" s="2">
        <v>0</v>
      </c>
      <c r="EN26" s="2">
        <v>0</v>
      </c>
      <c r="EO26" s="2">
        <v>0</v>
      </c>
      <c r="EP26" s="2">
        <v>0</v>
      </c>
      <c r="EQ26" s="38">
        <f t="shared" si="500"/>
        <v>0</v>
      </c>
      <c r="ER26" s="2">
        <v>672</v>
      </c>
      <c r="ES26" s="38">
        <f t="shared" si="501"/>
        <v>1</v>
      </c>
      <c r="ET26" s="2">
        <v>0</v>
      </c>
      <c r="EU26" s="38">
        <f t="shared" si="537"/>
        <v>0</v>
      </c>
      <c r="EV26" s="2">
        <v>0</v>
      </c>
      <c r="EW26" s="38">
        <f t="shared" si="538"/>
        <v>0</v>
      </c>
      <c r="EX26" s="51">
        <f t="shared" si="539"/>
        <v>0</v>
      </c>
      <c r="EY26" s="38">
        <f t="shared" si="540"/>
        <v>0</v>
      </c>
      <c r="EZ26" s="2">
        <v>50</v>
      </c>
      <c r="FA26" s="2">
        <v>50</v>
      </c>
      <c r="FB26" s="2">
        <v>0</v>
      </c>
      <c r="FC26" s="48">
        <f t="shared" si="122"/>
        <v>1</v>
      </c>
      <c r="FF26" s="8" t="s">
        <v>50</v>
      </c>
      <c r="FG26" s="2">
        <v>0</v>
      </c>
      <c r="FH26" s="2">
        <v>0</v>
      </c>
      <c r="FI26" s="2">
        <v>0</v>
      </c>
      <c r="FJ26" s="2">
        <v>0</v>
      </c>
      <c r="FK26" s="38">
        <f t="shared" si="541"/>
        <v>0</v>
      </c>
      <c r="FL26" s="2">
        <v>744</v>
      </c>
      <c r="FM26" s="38">
        <f t="shared" si="541"/>
        <v>1</v>
      </c>
      <c r="FN26" s="2">
        <v>0</v>
      </c>
      <c r="FO26" s="38">
        <f t="shared" si="541"/>
        <v>0</v>
      </c>
      <c r="FP26" s="2">
        <v>0</v>
      </c>
      <c r="FQ26" s="38">
        <f t="shared" si="502"/>
        <v>0</v>
      </c>
      <c r="FR26" s="51">
        <f t="shared" si="542"/>
        <v>0</v>
      </c>
      <c r="FS26" s="38">
        <f t="shared" si="503"/>
        <v>0</v>
      </c>
      <c r="FT26" s="2">
        <v>50</v>
      </c>
      <c r="FU26" s="2">
        <v>50</v>
      </c>
      <c r="FV26" s="2">
        <v>0</v>
      </c>
      <c r="FW26" s="48">
        <f t="shared" si="124"/>
        <v>1</v>
      </c>
      <c r="FZ26" s="8" t="s">
        <v>50</v>
      </c>
      <c r="GA26" s="2">
        <v>0</v>
      </c>
      <c r="GB26" s="2">
        <v>0</v>
      </c>
      <c r="GC26" s="2">
        <v>0</v>
      </c>
      <c r="GD26" s="2">
        <v>0</v>
      </c>
      <c r="GE26" s="38">
        <f t="shared" ref="GE26:GG26" si="561">GD26/$FZ$4</f>
        <v>0</v>
      </c>
      <c r="GF26" s="2">
        <v>720</v>
      </c>
      <c r="GG26" s="38">
        <f t="shared" si="561"/>
        <v>1</v>
      </c>
      <c r="GH26" s="2">
        <v>0</v>
      </c>
      <c r="GI26" s="38">
        <f t="shared" ref="GI26" si="562">GH26/$FZ$4</f>
        <v>0</v>
      </c>
      <c r="GJ26" s="2">
        <v>0</v>
      </c>
      <c r="GK26" s="38">
        <f t="shared" si="504"/>
        <v>0</v>
      </c>
      <c r="GL26" s="41">
        <f t="shared" si="505"/>
        <v>0</v>
      </c>
      <c r="GM26" s="38">
        <f t="shared" si="506"/>
        <v>0</v>
      </c>
      <c r="GN26" s="2">
        <v>50</v>
      </c>
      <c r="GO26" s="2">
        <v>50</v>
      </c>
      <c r="GP26" s="2">
        <v>0</v>
      </c>
      <c r="GQ26" s="48">
        <f t="shared" si="127"/>
        <v>1</v>
      </c>
      <c r="GT26" s="8" t="s">
        <v>50</v>
      </c>
      <c r="GU26" s="2">
        <v>0</v>
      </c>
      <c r="GV26" s="2">
        <v>0</v>
      </c>
      <c r="GW26" s="2">
        <v>0</v>
      </c>
      <c r="GX26" s="2">
        <v>0</v>
      </c>
      <c r="GY26" s="38">
        <f t="shared" si="507"/>
        <v>0</v>
      </c>
      <c r="GZ26" s="2">
        <v>744</v>
      </c>
      <c r="HA26" s="38">
        <f t="shared" si="508"/>
        <v>1</v>
      </c>
      <c r="HB26" s="2">
        <v>0</v>
      </c>
      <c r="HC26" s="38">
        <f t="shared" si="509"/>
        <v>0</v>
      </c>
      <c r="HD26" s="2">
        <v>0</v>
      </c>
      <c r="HE26" s="38">
        <f t="shared" si="545"/>
        <v>0</v>
      </c>
      <c r="HF26" s="41">
        <f t="shared" si="510"/>
        <v>0</v>
      </c>
      <c r="HG26" s="38">
        <f t="shared" si="546"/>
        <v>0</v>
      </c>
      <c r="HH26" s="2">
        <v>50</v>
      </c>
      <c r="HI26" s="2">
        <v>50</v>
      </c>
      <c r="HJ26" s="2">
        <v>0</v>
      </c>
      <c r="HK26" s="48">
        <f>SUM(GY26,HA26,HC26,HE26,HG26)</f>
        <v>1</v>
      </c>
      <c r="HN26" s="8" t="s">
        <v>50</v>
      </c>
      <c r="HO26" s="2">
        <v>0</v>
      </c>
      <c r="HP26" s="2">
        <v>0</v>
      </c>
      <c r="HQ26" s="2">
        <v>0</v>
      </c>
      <c r="HR26" s="2">
        <v>0</v>
      </c>
      <c r="HS26" s="38">
        <f t="shared" ref="HS26" si="563">HR26/$HN$4</f>
        <v>0</v>
      </c>
      <c r="HT26" s="2">
        <v>720</v>
      </c>
      <c r="HU26" s="38">
        <f t="shared" ref="HU26" si="564">HT26/$HN$4</f>
        <v>1</v>
      </c>
      <c r="HV26" s="2">
        <v>0</v>
      </c>
      <c r="HW26" s="38">
        <f t="shared" ref="HW26" si="565">HV26/$HN$4</f>
        <v>0</v>
      </c>
      <c r="HX26" s="7">
        <v>0</v>
      </c>
      <c r="HY26" s="2">
        <v>0</v>
      </c>
      <c r="HZ26" s="38">
        <f t="shared" si="511"/>
        <v>0</v>
      </c>
      <c r="IA26" s="41">
        <f t="shared" si="512"/>
        <v>0</v>
      </c>
      <c r="IB26" s="38">
        <f t="shared" si="513"/>
        <v>0</v>
      </c>
      <c r="IC26" s="2">
        <v>50</v>
      </c>
      <c r="ID26" s="2">
        <v>50</v>
      </c>
      <c r="IE26" s="2">
        <v>0</v>
      </c>
      <c r="IF26" s="48">
        <f>SUM(HS26,HU26,HW26,HZ26,IB26)</f>
        <v>1</v>
      </c>
    </row>
    <row r="27" spans="1:240" ht="14.25">
      <c r="B27" s="8" t="s">
        <v>51</v>
      </c>
      <c r="C27" s="12">
        <v>488.30000000000007</v>
      </c>
      <c r="D27" s="12">
        <v>273</v>
      </c>
      <c r="E27" s="12">
        <v>215.3</v>
      </c>
      <c r="F27" s="12">
        <v>23.8</v>
      </c>
      <c r="G27" s="38">
        <f t="shared" si="514"/>
        <v>3.1989247311827958E-2</v>
      </c>
      <c r="H27" s="12">
        <v>231.9</v>
      </c>
      <c r="I27" s="38">
        <f t="shared" si="515"/>
        <v>0.31169354838709679</v>
      </c>
      <c r="J27" s="12">
        <v>0</v>
      </c>
      <c r="K27" s="38">
        <f t="shared" si="516"/>
        <v>0</v>
      </c>
      <c r="L27" s="2">
        <v>0</v>
      </c>
      <c r="M27" s="38">
        <f t="shared" si="517"/>
        <v>0.65631720430107532</v>
      </c>
      <c r="N27" s="41">
        <f t="shared" si="518"/>
        <v>8.0188679245283015E-2</v>
      </c>
      <c r="O27" s="38">
        <f t="shared" si="519"/>
        <v>0</v>
      </c>
      <c r="P27" s="2">
        <v>50</v>
      </c>
      <c r="Q27" s="2">
        <v>50</v>
      </c>
      <c r="R27" s="2">
        <v>50</v>
      </c>
      <c r="S27" s="48">
        <f>SUM(G27,I27,K27,M27,O27)</f>
        <v>1</v>
      </c>
      <c r="V27" s="8" t="s">
        <v>51</v>
      </c>
      <c r="W27" s="12">
        <v>0</v>
      </c>
      <c r="X27" s="12">
        <v>0</v>
      </c>
      <c r="Y27" s="2">
        <v>0</v>
      </c>
      <c r="Z27" s="2">
        <v>0</v>
      </c>
      <c r="AA27" s="38">
        <f t="shared" si="520"/>
        <v>0</v>
      </c>
      <c r="AB27" s="2">
        <v>744</v>
      </c>
      <c r="AC27" s="38">
        <f t="shared" si="521"/>
        <v>1</v>
      </c>
      <c r="AD27" s="2">
        <v>0</v>
      </c>
      <c r="AE27" s="38">
        <f t="shared" si="522"/>
        <v>0</v>
      </c>
      <c r="AF27" s="2">
        <v>0</v>
      </c>
      <c r="AG27" s="38">
        <f t="shared" si="523"/>
        <v>0</v>
      </c>
      <c r="AH27" s="41">
        <f t="shared" si="524"/>
        <v>0</v>
      </c>
      <c r="AI27" s="38">
        <f t="shared" si="525"/>
        <v>0</v>
      </c>
      <c r="AJ27" s="2">
        <v>50</v>
      </c>
      <c r="AK27" s="2">
        <v>50</v>
      </c>
      <c r="AL27" s="2">
        <v>0</v>
      </c>
      <c r="AM27" s="48">
        <f t="shared" si="106"/>
        <v>1</v>
      </c>
      <c r="AP27" s="8" t="s">
        <v>51</v>
      </c>
      <c r="AQ27" s="2">
        <v>0</v>
      </c>
      <c r="AR27" s="2">
        <v>0</v>
      </c>
      <c r="AS27" s="2">
        <v>0</v>
      </c>
      <c r="AT27" s="2">
        <v>0</v>
      </c>
      <c r="AU27" s="38">
        <f t="shared" si="526"/>
        <v>0</v>
      </c>
      <c r="AV27" s="2">
        <v>720</v>
      </c>
      <c r="AW27" s="38">
        <f t="shared" si="526"/>
        <v>1</v>
      </c>
      <c r="AX27" s="2">
        <v>0</v>
      </c>
      <c r="AY27" s="38">
        <f t="shared" si="526"/>
        <v>0</v>
      </c>
      <c r="AZ27" s="2">
        <v>0</v>
      </c>
      <c r="BA27" s="38">
        <f t="shared" si="550"/>
        <v>0</v>
      </c>
      <c r="BB27" s="41">
        <f t="shared" si="527"/>
        <v>0</v>
      </c>
      <c r="BC27" s="38">
        <f t="shared" si="551"/>
        <v>0</v>
      </c>
      <c r="BD27" s="2">
        <v>50</v>
      </c>
      <c r="BE27" s="2">
        <v>50</v>
      </c>
      <c r="BF27" s="2">
        <v>0</v>
      </c>
      <c r="BG27" s="48">
        <f t="shared" si="109"/>
        <v>1</v>
      </c>
      <c r="BJ27" s="8" t="s">
        <v>51</v>
      </c>
      <c r="BK27" s="2">
        <v>0</v>
      </c>
      <c r="BL27" s="2">
        <v>0</v>
      </c>
      <c r="BM27" s="2">
        <v>0</v>
      </c>
      <c r="BN27" s="2">
        <v>0</v>
      </c>
      <c r="BO27" s="38">
        <f t="shared" si="528"/>
        <v>0</v>
      </c>
      <c r="BP27" s="2">
        <v>744</v>
      </c>
      <c r="BQ27" s="38">
        <f t="shared" si="528"/>
        <v>1</v>
      </c>
      <c r="BR27" s="2">
        <v>0</v>
      </c>
      <c r="BS27" s="38">
        <f t="shared" si="528"/>
        <v>0</v>
      </c>
      <c r="BT27" s="2">
        <v>0</v>
      </c>
      <c r="BU27" s="38">
        <f t="shared" si="529"/>
        <v>0</v>
      </c>
      <c r="BV27" s="41">
        <f t="shared" si="530"/>
        <v>0</v>
      </c>
      <c r="BW27" s="38">
        <f t="shared" si="531"/>
        <v>0</v>
      </c>
      <c r="BX27" s="2">
        <v>50</v>
      </c>
      <c r="BY27" s="2">
        <v>50</v>
      </c>
      <c r="BZ27" s="2">
        <v>0</v>
      </c>
      <c r="CA27" s="48">
        <f t="shared" si="111"/>
        <v>1</v>
      </c>
      <c r="CD27" s="8" t="s">
        <v>51</v>
      </c>
      <c r="CE27" s="2">
        <v>0</v>
      </c>
      <c r="CF27" s="2">
        <v>0</v>
      </c>
      <c r="CG27" s="2">
        <v>0</v>
      </c>
      <c r="CH27" s="2">
        <v>0</v>
      </c>
      <c r="CI27" s="38">
        <f t="shared" ref="CI27:CK27" si="566">CH27/$CD$4</f>
        <v>0</v>
      </c>
      <c r="CJ27" s="2">
        <v>720</v>
      </c>
      <c r="CK27" s="38">
        <f t="shared" si="566"/>
        <v>1</v>
      </c>
      <c r="CL27" s="2">
        <v>0</v>
      </c>
      <c r="CM27" s="38">
        <f t="shared" ref="CM27" si="567">CL27/$CD$4</f>
        <v>0</v>
      </c>
      <c r="CN27" s="2">
        <v>0</v>
      </c>
      <c r="CO27" s="38">
        <f t="shared" si="534"/>
        <v>0</v>
      </c>
      <c r="CP27" s="41">
        <f t="shared" si="488"/>
        <v>0</v>
      </c>
      <c r="CQ27" s="38">
        <f t="shared" si="535"/>
        <v>0</v>
      </c>
      <c r="CR27" s="2">
        <v>50</v>
      </c>
      <c r="CS27" s="2">
        <v>50</v>
      </c>
      <c r="CT27" s="2">
        <v>0</v>
      </c>
      <c r="CU27" s="48">
        <f t="shared" si="113"/>
        <v>1</v>
      </c>
      <c r="CX27" s="8" t="s">
        <v>51</v>
      </c>
      <c r="CY27" s="12">
        <v>0</v>
      </c>
      <c r="CZ27" s="12">
        <v>0</v>
      </c>
      <c r="DA27" s="12">
        <v>0</v>
      </c>
      <c r="DB27" s="12">
        <v>0</v>
      </c>
      <c r="DC27" s="38">
        <f t="shared" si="489"/>
        <v>0</v>
      </c>
      <c r="DD27" s="12">
        <v>744</v>
      </c>
      <c r="DE27" s="38">
        <f t="shared" si="490"/>
        <v>1</v>
      </c>
      <c r="DF27" s="12">
        <v>0</v>
      </c>
      <c r="DG27" s="38">
        <f t="shared" si="491"/>
        <v>0</v>
      </c>
      <c r="DH27" s="12">
        <v>0</v>
      </c>
      <c r="DI27" s="38">
        <f t="shared" si="492"/>
        <v>0</v>
      </c>
      <c r="DJ27" s="41">
        <f t="shared" si="493"/>
        <v>0</v>
      </c>
      <c r="DK27" s="38">
        <f t="shared" si="494"/>
        <v>0</v>
      </c>
      <c r="DL27" s="2">
        <v>50</v>
      </c>
      <c r="DM27" s="2">
        <v>50</v>
      </c>
      <c r="DN27" s="2">
        <v>0</v>
      </c>
      <c r="DO27" s="48">
        <f t="shared" si="116"/>
        <v>1</v>
      </c>
      <c r="DR27" s="8" t="s">
        <v>51</v>
      </c>
      <c r="DS27" s="12">
        <v>0</v>
      </c>
      <c r="DT27" s="12">
        <v>0</v>
      </c>
      <c r="DU27" s="2">
        <v>0</v>
      </c>
      <c r="DV27" s="2">
        <v>0</v>
      </c>
      <c r="DW27" s="38">
        <f t="shared" si="495"/>
        <v>0</v>
      </c>
      <c r="DX27" s="2">
        <v>744</v>
      </c>
      <c r="DY27" s="38">
        <f t="shared" si="496"/>
        <v>1</v>
      </c>
      <c r="DZ27" s="2">
        <v>0</v>
      </c>
      <c r="EA27" s="38">
        <f t="shared" si="497"/>
        <v>0</v>
      </c>
      <c r="EB27" s="2">
        <v>0</v>
      </c>
      <c r="EC27" s="38">
        <f t="shared" si="498"/>
        <v>0</v>
      </c>
      <c r="ED27" s="51">
        <f t="shared" si="536"/>
        <v>0</v>
      </c>
      <c r="EE27" s="38">
        <f t="shared" si="499"/>
        <v>0</v>
      </c>
      <c r="EF27" s="2">
        <v>50</v>
      </c>
      <c r="EG27" s="2">
        <v>50</v>
      </c>
      <c r="EH27" s="2">
        <v>0</v>
      </c>
      <c r="EI27" s="48">
        <f t="shared" si="119"/>
        <v>1</v>
      </c>
      <c r="EL27" s="8" t="s">
        <v>51</v>
      </c>
      <c r="EM27" s="2">
        <v>0</v>
      </c>
      <c r="EN27" s="2">
        <v>0</v>
      </c>
      <c r="EO27" s="2">
        <v>0</v>
      </c>
      <c r="EP27" s="2">
        <v>0</v>
      </c>
      <c r="EQ27" s="38">
        <f t="shared" si="500"/>
        <v>0</v>
      </c>
      <c r="ER27" s="2">
        <v>672</v>
      </c>
      <c r="ES27" s="38">
        <f t="shared" si="501"/>
        <v>1</v>
      </c>
      <c r="ET27" s="2">
        <v>0</v>
      </c>
      <c r="EU27" s="38">
        <f t="shared" si="537"/>
        <v>0</v>
      </c>
      <c r="EV27" s="2">
        <v>0</v>
      </c>
      <c r="EW27" s="38">
        <f t="shared" si="538"/>
        <v>0</v>
      </c>
      <c r="EX27" s="51">
        <f t="shared" si="539"/>
        <v>0</v>
      </c>
      <c r="EY27" s="38">
        <f t="shared" si="540"/>
        <v>0</v>
      </c>
      <c r="EZ27" s="2">
        <v>50</v>
      </c>
      <c r="FA27" s="2">
        <v>50</v>
      </c>
      <c r="FB27" s="2">
        <v>0</v>
      </c>
      <c r="FC27" s="48">
        <f t="shared" si="122"/>
        <v>1</v>
      </c>
      <c r="FF27" s="8" t="s">
        <v>51</v>
      </c>
      <c r="FG27" s="2">
        <v>0</v>
      </c>
      <c r="FH27" s="2">
        <v>0</v>
      </c>
      <c r="FI27" s="2">
        <v>0</v>
      </c>
      <c r="FJ27" s="2">
        <v>0</v>
      </c>
      <c r="FK27" s="38">
        <f t="shared" si="541"/>
        <v>0</v>
      </c>
      <c r="FL27" s="2">
        <v>744</v>
      </c>
      <c r="FM27" s="38">
        <f t="shared" si="541"/>
        <v>1</v>
      </c>
      <c r="FN27" s="2">
        <v>0</v>
      </c>
      <c r="FO27" s="38">
        <f t="shared" si="541"/>
        <v>0</v>
      </c>
      <c r="FP27" s="2">
        <v>0</v>
      </c>
      <c r="FQ27" s="38">
        <f t="shared" si="502"/>
        <v>0</v>
      </c>
      <c r="FR27" s="51">
        <f t="shared" si="542"/>
        <v>0</v>
      </c>
      <c r="FS27" s="38">
        <f t="shared" si="503"/>
        <v>0</v>
      </c>
      <c r="FT27" s="2">
        <v>50</v>
      </c>
      <c r="FU27" s="2">
        <v>50</v>
      </c>
      <c r="FV27" s="2">
        <v>0</v>
      </c>
      <c r="FW27" s="48">
        <f t="shared" si="124"/>
        <v>1</v>
      </c>
      <c r="FZ27" s="8" t="s">
        <v>51</v>
      </c>
      <c r="GA27" s="2">
        <v>0</v>
      </c>
      <c r="GB27" s="2">
        <v>0</v>
      </c>
      <c r="GC27" s="2">
        <v>0</v>
      </c>
      <c r="GD27" s="2">
        <v>0</v>
      </c>
      <c r="GE27" s="38">
        <f t="shared" ref="GE27:GG27" si="568">GD27/$FZ$4</f>
        <v>0</v>
      </c>
      <c r="GF27" s="2">
        <v>720</v>
      </c>
      <c r="GG27" s="38">
        <f t="shared" si="568"/>
        <v>1</v>
      </c>
      <c r="GH27" s="2">
        <v>0</v>
      </c>
      <c r="GI27" s="38">
        <f t="shared" ref="GI27" si="569">GH27/$FZ$4</f>
        <v>0</v>
      </c>
      <c r="GJ27" s="2">
        <v>0</v>
      </c>
      <c r="GK27" s="38">
        <f t="shared" si="504"/>
        <v>0</v>
      </c>
      <c r="GL27" s="41">
        <f t="shared" si="505"/>
        <v>0</v>
      </c>
      <c r="GM27" s="38">
        <f t="shared" si="506"/>
        <v>0</v>
      </c>
      <c r="GN27" s="2">
        <v>50</v>
      </c>
      <c r="GO27" s="2">
        <v>50</v>
      </c>
      <c r="GP27" s="2">
        <v>0</v>
      </c>
      <c r="GQ27" s="48">
        <f t="shared" si="127"/>
        <v>1</v>
      </c>
      <c r="GT27" s="8" t="s">
        <v>51</v>
      </c>
      <c r="GU27" s="2">
        <v>0</v>
      </c>
      <c r="GV27" s="2">
        <v>0</v>
      </c>
      <c r="GW27" s="2">
        <v>0</v>
      </c>
      <c r="GX27" s="2">
        <v>0</v>
      </c>
      <c r="GY27" s="38">
        <f t="shared" si="507"/>
        <v>0</v>
      </c>
      <c r="GZ27" s="2">
        <v>744</v>
      </c>
      <c r="HA27" s="38">
        <f t="shared" si="508"/>
        <v>1</v>
      </c>
      <c r="HB27" s="2">
        <v>0</v>
      </c>
      <c r="HC27" s="38">
        <f t="shared" si="509"/>
        <v>0</v>
      </c>
      <c r="HD27" s="2">
        <v>0</v>
      </c>
      <c r="HE27" s="38">
        <f t="shared" si="545"/>
        <v>0</v>
      </c>
      <c r="HF27" s="41">
        <f t="shared" si="510"/>
        <v>0</v>
      </c>
      <c r="HG27" s="38">
        <f t="shared" si="546"/>
        <v>0</v>
      </c>
      <c r="HH27" s="2">
        <v>50</v>
      </c>
      <c r="HI27" s="2">
        <v>50</v>
      </c>
      <c r="HJ27" s="2">
        <v>0</v>
      </c>
      <c r="HK27" s="48">
        <f>SUM(GY27,HA27,HC27,HE27,HG27)</f>
        <v>1</v>
      </c>
      <c r="HN27" s="8" t="s">
        <v>51</v>
      </c>
      <c r="HO27" s="2">
        <v>0</v>
      </c>
      <c r="HP27" s="2">
        <v>0</v>
      </c>
      <c r="HQ27" s="2">
        <v>0</v>
      </c>
      <c r="HR27" s="2">
        <v>0</v>
      </c>
      <c r="HS27" s="38">
        <f t="shared" ref="HS27" si="570">HR27/$HN$4</f>
        <v>0</v>
      </c>
      <c r="HT27" s="2">
        <v>720</v>
      </c>
      <c r="HU27" s="38">
        <f t="shared" ref="HU27" si="571">HT27/$HN$4</f>
        <v>1</v>
      </c>
      <c r="HV27" s="2">
        <v>0</v>
      </c>
      <c r="HW27" s="38">
        <f t="shared" ref="HW27" si="572">HV27/$HN$4</f>
        <v>0</v>
      </c>
      <c r="HX27" s="7">
        <v>0</v>
      </c>
      <c r="HY27" s="2">
        <v>0</v>
      </c>
      <c r="HZ27" s="38">
        <f t="shared" si="511"/>
        <v>0</v>
      </c>
      <c r="IA27" s="41">
        <f t="shared" si="512"/>
        <v>0</v>
      </c>
      <c r="IB27" s="38">
        <f t="shared" si="513"/>
        <v>0</v>
      </c>
      <c r="IC27" s="2">
        <v>50</v>
      </c>
      <c r="ID27" s="2">
        <v>50</v>
      </c>
      <c r="IE27" s="2">
        <v>0</v>
      </c>
      <c r="IF27" s="48">
        <f>SUM(HS27,HU27,HW27,HZ27,IB27)</f>
        <v>1</v>
      </c>
    </row>
    <row r="28" spans="1:240" ht="14.25">
      <c r="B28" s="8" t="s">
        <v>52</v>
      </c>
      <c r="C28" s="12">
        <v>0</v>
      </c>
      <c r="D28" s="12">
        <v>0</v>
      </c>
      <c r="E28" s="2">
        <v>0</v>
      </c>
      <c r="F28" s="2">
        <v>0</v>
      </c>
      <c r="G28" s="38">
        <f t="shared" si="514"/>
        <v>0</v>
      </c>
      <c r="H28" s="2">
        <v>744</v>
      </c>
      <c r="I28" s="38">
        <f t="shared" si="515"/>
        <v>1</v>
      </c>
      <c r="J28" s="12">
        <v>0</v>
      </c>
      <c r="K28" s="38">
        <f t="shared" si="516"/>
        <v>0</v>
      </c>
      <c r="L28" s="2">
        <v>0</v>
      </c>
      <c r="M28" s="38">
        <f t="shared" si="517"/>
        <v>0</v>
      </c>
      <c r="N28" s="41">
        <f t="shared" si="518"/>
        <v>0</v>
      </c>
      <c r="O28" s="38">
        <f t="shared" si="519"/>
        <v>0</v>
      </c>
      <c r="P28" s="2">
        <v>96</v>
      </c>
      <c r="Q28" s="2">
        <v>96</v>
      </c>
      <c r="R28" s="2">
        <v>0</v>
      </c>
      <c r="S28" s="48">
        <f>SUM(G28,I28,K28,M28,O28)</f>
        <v>1</v>
      </c>
      <c r="V28" s="8" t="s">
        <v>52</v>
      </c>
      <c r="W28" s="12">
        <v>0</v>
      </c>
      <c r="X28" s="12">
        <v>0</v>
      </c>
      <c r="Y28" s="2">
        <v>0</v>
      </c>
      <c r="Z28" s="2">
        <v>0</v>
      </c>
      <c r="AA28" s="38">
        <f t="shared" si="520"/>
        <v>0</v>
      </c>
      <c r="AB28" s="2">
        <v>744</v>
      </c>
      <c r="AC28" s="38">
        <f t="shared" si="521"/>
        <v>1</v>
      </c>
      <c r="AD28" s="2">
        <v>0</v>
      </c>
      <c r="AE28" s="38">
        <f t="shared" si="522"/>
        <v>0</v>
      </c>
      <c r="AF28" s="2">
        <v>0</v>
      </c>
      <c r="AG28" s="38">
        <f t="shared" si="523"/>
        <v>0</v>
      </c>
      <c r="AH28" s="41">
        <f t="shared" si="524"/>
        <v>0</v>
      </c>
      <c r="AI28" s="38">
        <f t="shared" si="525"/>
        <v>0</v>
      </c>
      <c r="AJ28" s="2">
        <v>96</v>
      </c>
      <c r="AK28" s="2">
        <v>96</v>
      </c>
      <c r="AL28" s="2">
        <v>0</v>
      </c>
      <c r="AM28" s="48">
        <f t="shared" si="106"/>
        <v>1</v>
      </c>
      <c r="AP28" s="8" t="s">
        <v>52</v>
      </c>
      <c r="AQ28" s="2">
        <v>0</v>
      </c>
      <c r="AR28" s="2">
        <v>0</v>
      </c>
      <c r="AS28" s="2">
        <v>0</v>
      </c>
      <c r="AT28" s="2">
        <v>0</v>
      </c>
      <c r="AU28" s="38">
        <f t="shared" si="526"/>
        <v>0</v>
      </c>
      <c r="AV28" s="2">
        <v>720</v>
      </c>
      <c r="AW28" s="38">
        <f t="shared" si="526"/>
        <v>1</v>
      </c>
      <c r="AX28" s="2">
        <v>0</v>
      </c>
      <c r="AY28" s="38">
        <f t="shared" si="526"/>
        <v>0</v>
      </c>
      <c r="AZ28" s="2">
        <v>0</v>
      </c>
      <c r="BA28" s="38">
        <f t="shared" si="550"/>
        <v>0</v>
      </c>
      <c r="BB28" s="41">
        <f t="shared" si="527"/>
        <v>0</v>
      </c>
      <c r="BC28" s="38">
        <f t="shared" si="551"/>
        <v>0</v>
      </c>
      <c r="BD28" s="2">
        <v>96</v>
      </c>
      <c r="BE28" s="2">
        <v>96</v>
      </c>
      <c r="BF28" s="2">
        <v>0</v>
      </c>
      <c r="BG28" s="48">
        <f t="shared" si="109"/>
        <v>1</v>
      </c>
      <c r="BJ28" s="8" t="s">
        <v>52</v>
      </c>
      <c r="BK28" s="2">
        <v>0</v>
      </c>
      <c r="BL28" s="2">
        <v>0</v>
      </c>
      <c r="BM28" s="2">
        <v>0</v>
      </c>
      <c r="BN28" s="2">
        <v>0</v>
      </c>
      <c r="BO28" s="38">
        <f t="shared" si="528"/>
        <v>0</v>
      </c>
      <c r="BP28" s="2">
        <v>744</v>
      </c>
      <c r="BQ28" s="38">
        <f t="shared" si="528"/>
        <v>1</v>
      </c>
      <c r="BR28" s="2">
        <v>0</v>
      </c>
      <c r="BS28" s="38">
        <f t="shared" si="528"/>
        <v>0</v>
      </c>
      <c r="BT28" s="2">
        <v>0</v>
      </c>
      <c r="BU28" s="38">
        <f t="shared" si="529"/>
        <v>0</v>
      </c>
      <c r="BV28" s="41">
        <f t="shared" si="530"/>
        <v>0</v>
      </c>
      <c r="BW28" s="38">
        <f t="shared" si="531"/>
        <v>0</v>
      </c>
      <c r="BX28" s="2">
        <v>96</v>
      </c>
      <c r="BY28" s="2">
        <v>96</v>
      </c>
      <c r="BZ28" s="2">
        <v>0</v>
      </c>
      <c r="CA28" s="48">
        <f t="shared" si="111"/>
        <v>1</v>
      </c>
      <c r="CD28" s="8" t="s">
        <v>52</v>
      </c>
      <c r="CE28" s="2">
        <v>0</v>
      </c>
      <c r="CF28" s="2">
        <v>0</v>
      </c>
      <c r="CG28" s="2">
        <v>0</v>
      </c>
      <c r="CH28" s="2">
        <v>0</v>
      </c>
      <c r="CI28" s="38">
        <f t="shared" ref="CI28:CK28" si="573">CH28/$CD$4</f>
        <v>0</v>
      </c>
      <c r="CJ28" s="2">
        <v>720</v>
      </c>
      <c r="CK28" s="38">
        <f t="shared" si="573"/>
        <v>1</v>
      </c>
      <c r="CL28" s="2">
        <v>0</v>
      </c>
      <c r="CM28" s="38">
        <f t="shared" ref="CM28" si="574">CL28/$CD$4</f>
        <v>0</v>
      </c>
      <c r="CN28" s="2">
        <v>0</v>
      </c>
      <c r="CO28" s="38">
        <f t="shared" si="534"/>
        <v>0</v>
      </c>
      <c r="CP28" s="41">
        <f t="shared" si="488"/>
        <v>0</v>
      </c>
      <c r="CQ28" s="38">
        <f t="shared" si="535"/>
        <v>0</v>
      </c>
      <c r="CR28" s="2">
        <v>96</v>
      </c>
      <c r="CS28" s="2">
        <v>96</v>
      </c>
      <c r="CT28" s="2">
        <v>0</v>
      </c>
      <c r="CU28" s="48">
        <f t="shared" si="113"/>
        <v>1</v>
      </c>
      <c r="CX28" s="8" t="s">
        <v>52</v>
      </c>
      <c r="CY28" s="12">
        <v>0</v>
      </c>
      <c r="CZ28" s="12">
        <v>0</v>
      </c>
      <c r="DA28" s="12">
        <v>0</v>
      </c>
      <c r="DB28" s="12">
        <v>0</v>
      </c>
      <c r="DC28" s="38">
        <f t="shared" si="489"/>
        <v>0</v>
      </c>
      <c r="DD28" s="12">
        <v>744</v>
      </c>
      <c r="DE28" s="38">
        <f t="shared" si="490"/>
        <v>1</v>
      </c>
      <c r="DF28" s="12">
        <v>0</v>
      </c>
      <c r="DG28" s="38">
        <f t="shared" si="491"/>
        <v>0</v>
      </c>
      <c r="DH28" s="12">
        <v>0</v>
      </c>
      <c r="DI28" s="38">
        <f t="shared" si="492"/>
        <v>0</v>
      </c>
      <c r="DJ28" s="41">
        <f t="shared" si="493"/>
        <v>0</v>
      </c>
      <c r="DK28" s="38">
        <f t="shared" si="494"/>
        <v>0</v>
      </c>
      <c r="DL28" s="2">
        <v>96</v>
      </c>
      <c r="DM28" s="2">
        <v>96</v>
      </c>
      <c r="DN28" s="2">
        <v>0</v>
      </c>
      <c r="DO28" s="48">
        <f t="shared" si="116"/>
        <v>1</v>
      </c>
      <c r="DR28" s="8" t="s">
        <v>52</v>
      </c>
      <c r="DS28" s="12">
        <v>0</v>
      </c>
      <c r="DT28" s="12">
        <v>0</v>
      </c>
      <c r="DU28" s="2">
        <v>0</v>
      </c>
      <c r="DV28" s="2">
        <v>0</v>
      </c>
      <c r="DW28" s="38">
        <f t="shared" si="495"/>
        <v>0</v>
      </c>
      <c r="DX28" s="2">
        <v>744</v>
      </c>
      <c r="DY28" s="38">
        <f t="shared" si="496"/>
        <v>1</v>
      </c>
      <c r="DZ28" s="2">
        <v>0</v>
      </c>
      <c r="EA28" s="38">
        <f t="shared" si="497"/>
        <v>0</v>
      </c>
      <c r="EB28" s="2">
        <v>0</v>
      </c>
      <c r="EC28" s="38">
        <f t="shared" si="498"/>
        <v>0</v>
      </c>
      <c r="ED28" s="51">
        <f t="shared" si="536"/>
        <v>0</v>
      </c>
      <c r="EE28" s="38">
        <f t="shared" si="499"/>
        <v>0</v>
      </c>
      <c r="EF28" s="2">
        <v>96</v>
      </c>
      <c r="EG28" s="2">
        <v>96</v>
      </c>
      <c r="EH28" s="2">
        <v>0</v>
      </c>
      <c r="EI28" s="48">
        <f t="shared" si="119"/>
        <v>1</v>
      </c>
      <c r="EL28" s="8" t="s">
        <v>52</v>
      </c>
      <c r="EM28" s="2">
        <v>0</v>
      </c>
      <c r="EN28" s="2">
        <v>0</v>
      </c>
      <c r="EO28" s="2">
        <v>0</v>
      </c>
      <c r="EP28" s="2">
        <v>0</v>
      </c>
      <c r="EQ28" s="38">
        <f t="shared" si="500"/>
        <v>0</v>
      </c>
      <c r="ER28" s="2">
        <v>672</v>
      </c>
      <c r="ES28" s="38">
        <f t="shared" si="501"/>
        <v>1</v>
      </c>
      <c r="ET28" s="2">
        <v>0</v>
      </c>
      <c r="EU28" s="38">
        <f t="shared" si="537"/>
        <v>0</v>
      </c>
      <c r="EV28" s="2">
        <v>0</v>
      </c>
      <c r="EW28" s="38">
        <f t="shared" si="538"/>
        <v>0</v>
      </c>
      <c r="EX28" s="51">
        <f t="shared" si="539"/>
        <v>0</v>
      </c>
      <c r="EY28" s="38">
        <f t="shared" si="540"/>
        <v>0</v>
      </c>
      <c r="EZ28" s="2">
        <v>96</v>
      </c>
      <c r="FA28" s="2">
        <v>96</v>
      </c>
      <c r="FB28" s="2">
        <v>0</v>
      </c>
      <c r="FC28" s="48">
        <f t="shared" si="122"/>
        <v>1</v>
      </c>
      <c r="FF28" s="8" t="s">
        <v>52</v>
      </c>
      <c r="FG28" s="2">
        <v>0</v>
      </c>
      <c r="FH28" s="2">
        <v>0</v>
      </c>
      <c r="FI28" s="2">
        <v>0</v>
      </c>
      <c r="FJ28" s="2">
        <v>0</v>
      </c>
      <c r="FK28" s="38">
        <f t="shared" si="541"/>
        <v>0</v>
      </c>
      <c r="FL28" s="2">
        <v>744</v>
      </c>
      <c r="FM28" s="38">
        <f t="shared" si="541"/>
        <v>1</v>
      </c>
      <c r="FN28" s="2">
        <v>0</v>
      </c>
      <c r="FO28" s="38">
        <f t="shared" si="541"/>
        <v>0</v>
      </c>
      <c r="FP28" s="2">
        <v>0</v>
      </c>
      <c r="FQ28" s="38">
        <f t="shared" si="502"/>
        <v>0</v>
      </c>
      <c r="FR28" s="51">
        <f t="shared" si="542"/>
        <v>0</v>
      </c>
      <c r="FS28" s="38">
        <f t="shared" si="503"/>
        <v>0</v>
      </c>
      <c r="FT28" s="2">
        <v>96</v>
      </c>
      <c r="FU28" s="2">
        <v>96</v>
      </c>
      <c r="FV28" s="2">
        <v>0</v>
      </c>
      <c r="FW28" s="48">
        <f t="shared" si="124"/>
        <v>1</v>
      </c>
      <c r="FZ28" s="8" t="s">
        <v>52</v>
      </c>
      <c r="GA28" s="2">
        <v>0</v>
      </c>
      <c r="GB28" s="2">
        <v>0</v>
      </c>
      <c r="GC28" s="2">
        <v>0</v>
      </c>
      <c r="GD28" s="2">
        <v>0</v>
      </c>
      <c r="GE28" s="38">
        <f t="shared" ref="GE28:GG32" si="575">GD28/$FZ$4</f>
        <v>0</v>
      </c>
      <c r="GF28" s="2">
        <v>720</v>
      </c>
      <c r="GG28" s="38">
        <f t="shared" si="575"/>
        <v>1</v>
      </c>
      <c r="GH28" s="2">
        <v>0</v>
      </c>
      <c r="GI28" s="38">
        <f t="shared" ref="GI28" si="576">GH28/$FZ$4</f>
        <v>0</v>
      </c>
      <c r="GJ28" s="2">
        <v>0</v>
      </c>
      <c r="GK28" s="38">
        <f t="shared" si="504"/>
        <v>0</v>
      </c>
      <c r="GL28" s="41">
        <f t="shared" si="505"/>
        <v>0</v>
      </c>
      <c r="GM28" s="38">
        <f t="shared" si="506"/>
        <v>0</v>
      </c>
      <c r="GN28" s="2">
        <v>96</v>
      </c>
      <c r="GO28" s="2">
        <v>96</v>
      </c>
      <c r="GP28" s="2">
        <v>0</v>
      </c>
      <c r="GQ28" s="48">
        <f t="shared" si="127"/>
        <v>1</v>
      </c>
      <c r="GT28" s="8" t="s">
        <v>52</v>
      </c>
      <c r="GU28" s="2">
        <v>0</v>
      </c>
      <c r="GV28" s="2">
        <v>0</v>
      </c>
      <c r="GW28" s="2">
        <v>0</v>
      </c>
      <c r="GX28" s="2">
        <v>0</v>
      </c>
      <c r="GY28" s="38">
        <f t="shared" si="507"/>
        <v>0</v>
      </c>
      <c r="GZ28" s="2">
        <v>744</v>
      </c>
      <c r="HA28" s="38">
        <f t="shared" si="508"/>
        <v>1</v>
      </c>
      <c r="HB28" s="2">
        <v>0</v>
      </c>
      <c r="HC28" s="38">
        <f t="shared" si="509"/>
        <v>0</v>
      </c>
      <c r="HD28" s="2">
        <v>0</v>
      </c>
      <c r="HE28" s="38">
        <f t="shared" si="545"/>
        <v>0</v>
      </c>
      <c r="HF28" s="41">
        <f t="shared" si="510"/>
        <v>0</v>
      </c>
      <c r="HG28" s="38">
        <f t="shared" si="546"/>
        <v>0</v>
      </c>
      <c r="HH28" s="2">
        <v>96</v>
      </c>
      <c r="HI28" s="2">
        <v>96</v>
      </c>
      <c r="HJ28" s="2">
        <v>0</v>
      </c>
      <c r="HK28" s="48">
        <f>SUM(GY28,HA28,HC28,HE28,HG28)</f>
        <v>1</v>
      </c>
      <c r="HN28" s="8" t="s">
        <v>52</v>
      </c>
      <c r="HO28" s="2">
        <v>0</v>
      </c>
      <c r="HP28" s="2">
        <v>0</v>
      </c>
      <c r="HQ28" s="2">
        <v>0</v>
      </c>
      <c r="HR28" s="2">
        <v>0</v>
      </c>
      <c r="HS28" s="38">
        <f t="shared" ref="HS28:HU32" si="577">HR28/$HN$4</f>
        <v>0</v>
      </c>
      <c r="HT28" s="2">
        <v>720</v>
      </c>
      <c r="HU28" s="38">
        <f t="shared" ref="HU28" si="578">HT28/$HN$4</f>
        <v>1</v>
      </c>
      <c r="HV28" s="2">
        <v>0</v>
      </c>
      <c r="HW28" s="38">
        <f t="shared" ref="HW28" si="579">HV28/$HN$4</f>
        <v>0</v>
      </c>
      <c r="HX28" s="7">
        <v>0</v>
      </c>
      <c r="HY28" s="2">
        <v>0</v>
      </c>
      <c r="HZ28" s="38">
        <f t="shared" si="511"/>
        <v>0</v>
      </c>
      <c r="IA28" s="41">
        <f t="shared" si="512"/>
        <v>0</v>
      </c>
      <c r="IB28" s="38">
        <f t="shared" si="513"/>
        <v>0</v>
      </c>
      <c r="IC28" s="2">
        <v>96</v>
      </c>
      <c r="ID28" s="2">
        <v>96</v>
      </c>
      <c r="IE28" s="2">
        <v>0</v>
      </c>
      <c r="IF28" s="48">
        <f>SUM(HS28,HU28,HW28,HZ28,IB28)</f>
        <v>1</v>
      </c>
    </row>
    <row r="29" spans="1:240" ht="15">
      <c r="A29" s="77"/>
      <c r="B29" s="8" t="s">
        <v>53</v>
      </c>
      <c r="C29" s="12">
        <v>744</v>
      </c>
      <c r="D29" s="12">
        <v>424.7</v>
      </c>
      <c r="E29" s="12">
        <v>319.3</v>
      </c>
      <c r="F29" s="2">
        <v>0</v>
      </c>
      <c r="G29" s="38">
        <f>F29/$B$4</f>
        <v>0</v>
      </c>
      <c r="H29" s="2">
        <v>0</v>
      </c>
      <c r="I29" s="38">
        <f>H29/$B$4</f>
        <v>0</v>
      </c>
      <c r="J29" s="12">
        <v>0</v>
      </c>
      <c r="K29" s="38">
        <f>J29/$B$4</f>
        <v>0</v>
      </c>
      <c r="L29" s="2">
        <v>0</v>
      </c>
      <c r="M29" s="38">
        <f t="shared" si="517"/>
        <v>1</v>
      </c>
      <c r="N29" s="41">
        <f t="shared" si="518"/>
        <v>0</v>
      </c>
      <c r="O29" s="38">
        <f>L29/$B$4</f>
        <v>0</v>
      </c>
      <c r="P29" s="2">
        <v>50</v>
      </c>
      <c r="Q29" s="2">
        <v>50</v>
      </c>
      <c r="R29" s="2">
        <v>50</v>
      </c>
      <c r="S29" s="48">
        <f>SUM(G29,I29,K29,M29,O29)</f>
        <v>1</v>
      </c>
      <c r="U29" s="77"/>
      <c r="V29" s="8" t="s">
        <v>53</v>
      </c>
      <c r="W29" s="12">
        <v>690.6</v>
      </c>
      <c r="X29" s="12">
        <v>397.5</v>
      </c>
      <c r="Y29" s="12">
        <v>293.10000000000002</v>
      </c>
      <c r="Z29" s="12">
        <v>53.4</v>
      </c>
      <c r="AA29" s="38">
        <f>Z29/$V$4</f>
        <v>7.17741935483871E-2</v>
      </c>
      <c r="AB29" s="2">
        <v>0</v>
      </c>
      <c r="AC29" s="38">
        <f>AB29/$V$4</f>
        <v>0</v>
      </c>
      <c r="AD29" s="2">
        <v>0</v>
      </c>
      <c r="AE29" s="38">
        <f>AD29/$V$4</f>
        <v>0</v>
      </c>
      <c r="AF29" s="2">
        <v>0</v>
      </c>
      <c r="AG29" s="38">
        <f>(W29-AF29)/$V$4</f>
        <v>0.9282258064516129</v>
      </c>
      <c r="AH29" s="41">
        <f t="shared" si="524"/>
        <v>0.11842980705256155</v>
      </c>
      <c r="AI29" s="38">
        <f>AF29/$V$4</f>
        <v>0</v>
      </c>
      <c r="AJ29" s="2">
        <v>50</v>
      </c>
      <c r="AK29" s="2">
        <v>50</v>
      </c>
      <c r="AL29" s="2">
        <v>50</v>
      </c>
      <c r="AM29" s="48">
        <f t="shared" si="106"/>
        <v>1</v>
      </c>
      <c r="AO29" s="77"/>
      <c r="AP29" s="8" t="s">
        <v>53</v>
      </c>
      <c r="AQ29" s="2">
        <v>720</v>
      </c>
      <c r="AR29" s="12">
        <v>297.60000000000002</v>
      </c>
      <c r="AS29" s="12">
        <v>422.4</v>
      </c>
      <c r="AT29" s="2">
        <v>0</v>
      </c>
      <c r="AU29" s="38">
        <f t="shared" si="526"/>
        <v>0</v>
      </c>
      <c r="AV29" s="2">
        <v>0</v>
      </c>
      <c r="AW29" s="38">
        <f t="shared" si="526"/>
        <v>0</v>
      </c>
      <c r="AX29" s="2">
        <v>0</v>
      </c>
      <c r="AY29" s="38">
        <f t="shared" si="526"/>
        <v>0</v>
      </c>
      <c r="AZ29" s="2">
        <v>0</v>
      </c>
      <c r="BA29" s="38">
        <f t="shared" si="550"/>
        <v>1</v>
      </c>
      <c r="BB29" s="41">
        <f t="shared" si="527"/>
        <v>0</v>
      </c>
      <c r="BC29" s="38">
        <f t="shared" si="551"/>
        <v>0</v>
      </c>
      <c r="BD29" s="2">
        <v>50</v>
      </c>
      <c r="BE29" s="2">
        <v>50</v>
      </c>
      <c r="BF29" s="2">
        <v>50</v>
      </c>
      <c r="BG29" s="48">
        <f t="shared" si="109"/>
        <v>1</v>
      </c>
      <c r="BI29" s="77"/>
      <c r="BJ29" s="8" t="s">
        <v>53</v>
      </c>
      <c r="BK29" s="12">
        <v>450.1</v>
      </c>
      <c r="BL29" s="12">
        <v>322.89999999999998</v>
      </c>
      <c r="BM29" s="12">
        <v>127.2</v>
      </c>
      <c r="BN29" s="12">
        <v>293.89999999999998</v>
      </c>
      <c r="BO29" s="38">
        <f>BN29/$BJ$4</f>
        <v>0.3950268817204301</v>
      </c>
      <c r="BP29" s="2">
        <v>0</v>
      </c>
      <c r="BQ29" s="38">
        <f>BP29/$BJ$4</f>
        <v>0</v>
      </c>
      <c r="BR29" s="2">
        <v>0</v>
      </c>
      <c r="BS29" s="38">
        <f>BR29/$BJ$4</f>
        <v>0</v>
      </c>
      <c r="BT29" s="2">
        <v>0</v>
      </c>
      <c r="BU29" s="38">
        <f>(BK29-BT29)/$BJ$4</f>
        <v>0.6049731182795699</v>
      </c>
      <c r="BV29" s="41">
        <f t="shared" si="530"/>
        <v>0.47649156939040205</v>
      </c>
      <c r="BW29" s="38">
        <f>BT29/$BJ$4</f>
        <v>0</v>
      </c>
      <c r="BX29" s="2">
        <v>50</v>
      </c>
      <c r="BY29" s="2">
        <v>50</v>
      </c>
      <c r="BZ29" s="2">
        <v>50</v>
      </c>
      <c r="CA29" s="48">
        <f t="shared" si="111"/>
        <v>1</v>
      </c>
      <c r="CC29" s="77"/>
      <c r="CD29" s="8" t="s">
        <v>53</v>
      </c>
      <c r="CE29" s="12">
        <v>707.5</v>
      </c>
      <c r="CF29" s="12">
        <v>397.8</v>
      </c>
      <c r="CG29" s="12">
        <v>309.7</v>
      </c>
      <c r="CH29" s="2">
        <v>0</v>
      </c>
      <c r="CI29" s="38">
        <f>CH29/$CD$4</f>
        <v>0</v>
      </c>
      <c r="CJ29" s="2">
        <v>0</v>
      </c>
      <c r="CK29" s="38">
        <f>CJ29/$CD$4</f>
        <v>0</v>
      </c>
      <c r="CL29" s="12">
        <v>12.5</v>
      </c>
      <c r="CM29" s="38">
        <f>CL29/$CD$4</f>
        <v>1.7361111111111112E-2</v>
      </c>
      <c r="CN29" s="2">
        <v>0</v>
      </c>
      <c r="CO29" s="38">
        <f>(CE29-CN29)/$CD$4</f>
        <v>0.98263888888888884</v>
      </c>
      <c r="CP29" s="41">
        <f t="shared" si="488"/>
        <v>0</v>
      </c>
      <c r="CQ29" s="38">
        <f>CN29/$CD$4</f>
        <v>0</v>
      </c>
      <c r="CR29" s="2">
        <v>50</v>
      </c>
      <c r="CS29" s="2">
        <v>50</v>
      </c>
      <c r="CT29" s="2">
        <v>50</v>
      </c>
      <c r="CU29" s="48">
        <f t="shared" si="113"/>
        <v>1</v>
      </c>
      <c r="CW29" s="77"/>
      <c r="CX29" s="8" t="s">
        <v>53</v>
      </c>
      <c r="CY29" s="12">
        <v>710.3</v>
      </c>
      <c r="CZ29" s="12">
        <v>259.7</v>
      </c>
      <c r="DA29" s="12">
        <v>450.6</v>
      </c>
      <c r="DB29" s="12">
        <v>33.700000000000003</v>
      </c>
      <c r="DC29" s="38">
        <f t="shared" si="489"/>
        <v>4.529569892473119E-2</v>
      </c>
      <c r="DD29" s="12">
        <v>0</v>
      </c>
      <c r="DE29" s="38">
        <f t="shared" si="490"/>
        <v>0</v>
      </c>
      <c r="DF29" s="12">
        <v>0</v>
      </c>
      <c r="DG29" s="38">
        <f t="shared" si="491"/>
        <v>0</v>
      </c>
      <c r="DH29" s="12">
        <v>0</v>
      </c>
      <c r="DI29" s="38">
        <f t="shared" si="492"/>
        <v>0.95470430107526871</v>
      </c>
      <c r="DJ29" s="41">
        <f t="shared" si="493"/>
        <v>0.1148602590320382</v>
      </c>
      <c r="DK29" s="38">
        <f t="shared" si="494"/>
        <v>0</v>
      </c>
      <c r="DL29" s="2">
        <v>50</v>
      </c>
      <c r="DM29" s="2">
        <v>50</v>
      </c>
      <c r="DN29" s="2">
        <v>50</v>
      </c>
      <c r="DO29" s="48">
        <f t="shared" si="116"/>
        <v>0.99999999999999989</v>
      </c>
      <c r="DQ29" s="77"/>
      <c r="DR29" s="8" t="s">
        <v>53</v>
      </c>
      <c r="DS29" s="12">
        <v>705.1</v>
      </c>
      <c r="DT29" s="12">
        <v>272.3</v>
      </c>
      <c r="DU29" s="12">
        <v>432.8</v>
      </c>
      <c r="DV29" s="12">
        <v>38.9</v>
      </c>
      <c r="DW29" s="38">
        <f t="shared" si="495"/>
        <v>5.2284946236559139E-2</v>
      </c>
      <c r="DX29" s="2">
        <v>0</v>
      </c>
      <c r="DY29" s="38">
        <f t="shared" si="496"/>
        <v>0</v>
      </c>
      <c r="DZ29" s="2">
        <v>0</v>
      </c>
      <c r="EA29" s="38">
        <f t="shared" si="497"/>
        <v>0</v>
      </c>
      <c r="EB29" s="2">
        <v>0</v>
      </c>
      <c r="EC29" s="38">
        <f t="shared" si="498"/>
        <v>0.9477150537634409</v>
      </c>
      <c r="ED29" s="51">
        <f t="shared" si="536"/>
        <v>0.125</v>
      </c>
      <c r="EE29" s="38">
        <f t="shared" si="499"/>
        <v>0</v>
      </c>
      <c r="EF29" s="2">
        <v>50</v>
      </c>
      <c r="EG29" s="2">
        <v>50</v>
      </c>
      <c r="EH29" s="2">
        <v>50</v>
      </c>
      <c r="EI29" s="48">
        <f t="shared" si="119"/>
        <v>1</v>
      </c>
      <c r="EK29" s="77"/>
      <c r="EL29" s="8" t="s">
        <v>53</v>
      </c>
      <c r="EM29" s="2">
        <v>670.9</v>
      </c>
      <c r="EN29" s="2">
        <v>230.1</v>
      </c>
      <c r="EO29" s="12">
        <v>440.8</v>
      </c>
      <c r="EP29" s="12">
        <v>1.1000000000000001</v>
      </c>
      <c r="EQ29" s="38">
        <f t="shared" si="500"/>
        <v>1.6369047619047619E-3</v>
      </c>
      <c r="ER29" s="2">
        <v>0</v>
      </c>
      <c r="ES29" s="38">
        <f t="shared" si="501"/>
        <v>0</v>
      </c>
      <c r="ET29" s="2">
        <v>0</v>
      </c>
      <c r="EU29" s="38">
        <f>ET29/$EL$4</f>
        <v>0</v>
      </c>
      <c r="EV29" s="2">
        <v>0</v>
      </c>
      <c r="EW29" s="38">
        <f t="shared" ref="EW29:EW32" si="580">(EM29-EV29)/$EL$4</f>
        <v>0.99836309523809519</v>
      </c>
      <c r="EX29" s="51">
        <f>IF((AND(EN29=0,EP29=0)),0,(EP29+EV29)/(EN29+EP29))</f>
        <v>4.7577854671280286E-3</v>
      </c>
      <c r="EY29" s="38">
        <f t="shared" ref="EY29:EY32" si="581">EV29/$EL$4</f>
        <v>0</v>
      </c>
      <c r="EZ29" s="2">
        <v>50</v>
      </c>
      <c r="FA29" s="2">
        <v>50</v>
      </c>
      <c r="FB29" s="2">
        <v>50</v>
      </c>
      <c r="FC29" s="48">
        <f t="shared" si="122"/>
        <v>1</v>
      </c>
      <c r="FE29" s="77"/>
      <c r="FF29" s="8" t="s">
        <v>53</v>
      </c>
      <c r="FG29" s="12">
        <v>690.3</v>
      </c>
      <c r="FH29" s="12">
        <v>208.6</v>
      </c>
      <c r="FI29" s="12">
        <v>481.7</v>
      </c>
      <c r="FJ29" s="12">
        <v>53.7</v>
      </c>
      <c r="FK29" s="38">
        <f>FJ29/$FF$4</f>
        <v>7.2177419354838707E-2</v>
      </c>
      <c r="FL29" s="2">
        <v>0</v>
      </c>
      <c r="FM29" s="38">
        <f>FL29/$FF$4</f>
        <v>0</v>
      </c>
      <c r="FN29" s="2">
        <v>0</v>
      </c>
      <c r="FO29" s="38">
        <f>FN29/$FF$4</f>
        <v>0</v>
      </c>
      <c r="FP29" s="2">
        <v>0</v>
      </c>
      <c r="FQ29" s="38">
        <f t="shared" si="502"/>
        <v>0.92782258064516121</v>
      </c>
      <c r="FR29" s="51">
        <f t="shared" si="542"/>
        <v>0.20472741136103698</v>
      </c>
      <c r="FS29" s="38">
        <f t="shared" si="503"/>
        <v>0</v>
      </c>
      <c r="FT29" s="2">
        <v>50</v>
      </c>
      <c r="FU29" s="2">
        <v>50</v>
      </c>
      <c r="FV29" s="2">
        <v>50</v>
      </c>
      <c r="FW29" s="48">
        <f t="shared" si="124"/>
        <v>0.99999999999999989</v>
      </c>
      <c r="FY29" s="77"/>
      <c r="FZ29" s="8" t="s">
        <v>53</v>
      </c>
      <c r="GA29" s="2">
        <v>647.20000000000005</v>
      </c>
      <c r="GB29" s="2">
        <v>245.6</v>
      </c>
      <c r="GC29" s="2">
        <v>401.6</v>
      </c>
      <c r="GD29" s="2">
        <v>72.8</v>
      </c>
      <c r="GE29" s="38">
        <f t="shared" si="575"/>
        <v>0.10111111111111111</v>
      </c>
      <c r="GF29" s="2">
        <v>0</v>
      </c>
      <c r="GG29" s="38">
        <f t="shared" si="575"/>
        <v>0</v>
      </c>
      <c r="GH29" s="2">
        <v>0</v>
      </c>
      <c r="GI29" s="38">
        <f t="shared" ref="GI29" si="582">GH29/$FZ$4</f>
        <v>0</v>
      </c>
      <c r="GJ29" s="2">
        <v>0</v>
      </c>
      <c r="GK29" s="38">
        <f t="shared" si="504"/>
        <v>0.89888888888888896</v>
      </c>
      <c r="GL29" s="41">
        <f t="shared" si="505"/>
        <v>0.22864321608040203</v>
      </c>
      <c r="GM29" s="38">
        <f t="shared" si="506"/>
        <v>0</v>
      </c>
      <c r="GN29" s="2">
        <v>50</v>
      </c>
      <c r="GO29" s="2">
        <v>50</v>
      </c>
      <c r="GP29" s="2">
        <v>50</v>
      </c>
      <c r="GQ29" s="48">
        <f t="shared" si="127"/>
        <v>1</v>
      </c>
      <c r="GS29" s="77"/>
      <c r="GT29" s="8" t="s">
        <v>53</v>
      </c>
      <c r="GU29" s="2">
        <v>744</v>
      </c>
      <c r="GV29" s="2">
        <v>285.60000000000002</v>
      </c>
      <c r="GW29" s="2">
        <v>458.4</v>
      </c>
      <c r="GX29" s="2">
        <v>0</v>
      </c>
      <c r="GY29" s="38">
        <f t="shared" si="507"/>
        <v>0</v>
      </c>
      <c r="GZ29" s="2">
        <v>0</v>
      </c>
      <c r="HA29" s="38">
        <f t="shared" si="508"/>
        <v>0</v>
      </c>
      <c r="HB29" s="2">
        <v>0</v>
      </c>
      <c r="HC29" s="38">
        <f t="shared" si="509"/>
        <v>0</v>
      </c>
      <c r="HD29" s="2">
        <v>0</v>
      </c>
      <c r="HE29" s="38">
        <f t="shared" ref="HE29:HE32" si="583">(GU29-HD29)/$GT$4</f>
        <v>1</v>
      </c>
      <c r="HF29" s="41">
        <f t="shared" si="510"/>
        <v>0</v>
      </c>
      <c r="HG29" s="38">
        <f t="shared" ref="HG29:HG32" si="584">HD29/$GT$4</f>
        <v>0</v>
      </c>
      <c r="HH29" s="2">
        <v>50</v>
      </c>
      <c r="HI29" s="2">
        <v>50</v>
      </c>
      <c r="HJ29" s="2">
        <v>50</v>
      </c>
      <c r="HK29" s="48">
        <f>SUM(GY29,HA29,HC29,HE29,HG29)</f>
        <v>1</v>
      </c>
      <c r="HM29" s="77"/>
      <c r="HN29" s="8" t="s">
        <v>53</v>
      </c>
      <c r="HO29" s="12">
        <v>392.3</v>
      </c>
      <c r="HP29" s="2">
        <v>156</v>
      </c>
      <c r="HQ29" s="12">
        <v>236.3</v>
      </c>
      <c r="HR29" s="12">
        <v>327.7</v>
      </c>
      <c r="HS29" s="38">
        <f t="shared" si="577"/>
        <v>0.45513888888888887</v>
      </c>
      <c r="HT29" s="2">
        <v>0</v>
      </c>
      <c r="HU29" s="38">
        <f t="shared" si="577"/>
        <v>0</v>
      </c>
      <c r="HV29" s="2">
        <v>0</v>
      </c>
      <c r="HW29" s="38">
        <f t="shared" ref="HW29" si="585">HV29/$HN$4</f>
        <v>0</v>
      </c>
      <c r="HX29" s="7">
        <v>0</v>
      </c>
      <c r="HY29" s="2">
        <v>0</v>
      </c>
      <c r="HZ29" s="38">
        <f t="shared" si="511"/>
        <v>0.54486111111111113</v>
      </c>
      <c r="IA29" s="41">
        <f t="shared" si="512"/>
        <v>0.6774860450692578</v>
      </c>
      <c r="IB29" s="38">
        <f t="shared" si="513"/>
        <v>0</v>
      </c>
      <c r="IC29" s="2">
        <v>50</v>
      </c>
      <c r="ID29" s="2">
        <v>50</v>
      </c>
      <c r="IE29" s="2">
        <v>50</v>
      </c>
      <c r="IF29" s="48">
        <f>SUM(HS29,HU29,HW29,HZ29,IB29)</f>
        <v>1</v>
      </c>
    </row>
    <row r="30" spans="1:240" ht="14.25">
      <c r="B30" s="8" t="s">
        <v>54</v>
      </c>
      <c r="C30" s="12">
        <v>744</v>
      </c>
      <c r="D30" s="12">
        <v>453.3</v>
      </c>
      <c r="E30" s="12">
        <v>290.7</v>
      </c>
      <c r="F30" s="2">
        <v>0</v>
      </c>
      <c r="G30" s="38">
        <f t="shared" si="514"/>
        <v>0</v>
      </c>
      <c r="H30" s="2">
        <v>0</v>
      </c>
      <c r="I30" s="38">
        <f t="shared" si="515"/>
        <v>0</v>
      </c>
      <c r="J30" s="12">
        <v>0</v>
      </c>
      <c r="K30" s="38">
        <f t="shared" si="516"/>
        <v>0</v>
      </c>
      <c r="L30" s="2">
        <v>0</v>
      </c>
      <c r="M30" s="38">
        <f t="shared" si="517"/>
        <v>1</v>
      </c>
      <c r="N30" s="41">
        <f t="shared" si="518"/>
        <v>0</v>
      </c>
      <c r="O30" s="38">
        <f t="shared" si="519"/>
        <v>0</v>
      </c>
      <c r="P30" s="2">
        <v>50</v>
      </c>
      <c r="Q30" s="2">
        <v>50</v>
      </c>
      <c r="R30" s="2">
        <v>50</v>
      </c>
      <c r="S30" s="48">
        <f>SUM(G30,I30,K30,M30,O30)</f>
        <v>1</v>
      </c>
      <c r="V30" s="8" t="s">
        <v>54</v>
      </c>
      <c r="W30" s="12">
        <v>707.8</v>
      </c>
      <c r="X30" s="12">
        <v>424.40000000000003</v>
      </c>
      <c r="Y30" s="12">
        <v>283.39999999999998</v>
      </c>
      <c r="Z30" s="12">
        <v>36.200000000000003</v>
      </c>
      <c r="AA30" s="38">
        <f t="shared" si="520"/>
        <v>4.8655913978494628E-2</v>
      </c>
      <c r="AB30" s="2">
        <v>0</v>
      </c>
      <c r="AC30" s="38">
        <f t="shared" si="521"/>
        <v>0</v>
      </c>
      <c r="AD30" s="2">
        <v>0</v>
      </c>
      <c r="AE30" s="38">
        <f t="shared" si="522"/>
        <v>0</v>
      </c>
      <c r="AF30" s="2">
        <v>0</v>
      </c>
      <c r="AG30" s="38">
        <f t="shared" ref="AG30:AG32" si="586">(W30-AF30)/$V$4</f>
        <v>0.95134408602150533</v>
      </c>
      <c r="AH30" s="41">
        <f t="shared" si="524"/>
        <v>7.8593139383412947E-2</v>
      </c>
      <c r="AI30" s="38">
        <f t="shared" ref="AI30:AI32" si="587">AF30/$V$4</f>
        <v>0</v>
      </c>
      <c r="AJ30" s="2">
        <v>50</v>
      </c>
      <c r="AK30" s="2">
        <v>50</v>
      </c>
      <c r="AL30" s="2">
        <v>50</v>
      </c>
      <c r="AM30" s="48">
        <f t="shared" si="106"/>
        <v>1</v>
      </c>
      <c r="AP30" s="8" t="s">
        <v>54</v>
      </c>
      <c r="AQ30" s="12">
        <v>718.1</v>
      </c>
      <c r="AR30" s="2">
        <v>241.99999999999997</v>
      </c>
      <c r="AS30" s="12">
        <v>476.1</v>
      </c>
      <c r="AT30" s="12">
        <v>1.9</v>
      </c>
      <c r="AU30" s="38">
        <f t="shared" si="526"/>
        <v>2.638888888888889E-3</v>
      </c>
      <c r="AV30" s="2">
        <v>0</v>
      </c>
      <c r="AW30" s="38">
        <f t="shared" si="526"/>
        <v>0</v>
      </c>
      <c r="AX30" s="2">
        <v>0</v>
      </c>
      <c r="AY30" s="38">
        <f t="shared" si="526"/>
        <v>0</v>
      </c>
      <c r="AZ30" s="2">
        <v>0</v>
      </c>
      <c r="BA30" s="38">
        <f t="shared" si="550"/>
        <v>0.99736111111111114</v>
      </c>
      <c r="BB30" s="41">
        <f t="shared" si="527"/>
        <v>7.7900779007790081E-3</v>
      </c>
      <c r="BC30" s="38">
        <f t="shared" si="551"/>
        <v>0</v>
      </c>
      <c r="BD30" s="2">
        <v>50</v>
      </c>
      <c r="BE30" s="2">
        <v>50</v>
      </c>
      <c r="BF30" s="2">
        <v>50</v>
      </c>
      <c r="BG30" s="48">
        <f t="shared" si="109"/>
        <v>1</v>
      </c>
      <c r="BJ30" s="8" t="s">
        <v>54</v>
      </c>
      <c r="BK30" s="12">
        <v>638.20000000000005</v>
      </c>
      <c r="BL30" s="12">
        <v>293.8</v>
      </c>
      <c r="BM30" s="12">
        <v>344.4</v>
      </c>
      <c r="BN30" s="12">
        <v>105.8</v>
      </c>
      <c r="BO30" s="38">
        <f t="shared" si="528"/>
        <v>0.14220430107526882</v>
      </c>
      <c r="BP30" s="2">
        <v>0</v>
      </c>
      <c r="BQ30" s="38">
        <f t="shared" si="528"/>
        <v>0</v>
      </c>
      <c r="BR30" s="2">
        <v>0</v>
      </c>
      <c r="BS30" s="38">
        <f t="shared" si="528"/>
        <v>0</v>
      </c>
      <c r="BT30" s="2">
        <v>0</v>
      </c>
      <c r="BU30" s="38">
        <f t="shared" ref="BU30:BU32" si="588">(BK30-BT30)/$BJ$4</f>
        <v>0.85779569892473129</v>
      </c>
      <c r="BV30" s="41">
        <f t="shared" si="530"/>
        <v>0.26476476476476474</v>
      </c>
      <c r="BW30" s="38">
        <f t="shared" ref="BW30:BW32" si="589">BT30/$BJ$4</f>
        <v>0</v>
      </c>
      <c r="BX30" s="2">
        <v>50</v>
      </c>
      <c r="BY30" s="2">
        <v>50</v>
      </c>
      <c r="BZ30" s="2">
        <v>50</v>
      </c>
      <c r="CA30" s="48">
        <f t="shared" si="111"/>
        <v>1</v>
      </c>
      <c r="CD30" s="8" t="s">
        <v>54</v>
      </c>
      <c r="CE30" s="12">
        <v>581.6</v>
      </c>
      <c r="CF30" s="12">
        <v>320.70000000000005</v>
      </c>
      <c r="CG30" s="12">
        <v>260.89999999999998</v>
      </c>
      <c r="CH30" s="12">
        <v>125.9</v>
      </c>
      <c r="CI30" s="38">
        <f t="shared" ref="CI30:CK32" si="590">CH30/$CD$4</f>
        <v>0.17486111111111111</v>
      </c>
      <c r="CJ30" s="2">
        <v>0</v>
      </c>
      <c r="CK30" s="38">
        <f t="shared" si="590"/>
        <v>0</v>
      </c>
      <c r="CL30" s="12">
        <v>12.5</v>
      </c>
      <c r="CM30" s="38">
        <f t="shared" ref="CM30" si="591">CL30/$CD$4</f>
        <v>1.7361111111111112E-2</v>
      </c>
      <c r="CN30" s="2">
        <v>0</v>
      </c>
      <c r="CO30" s="38">
        <f t="shared" ref="CO30:CO32" si="592">(CE30-CN30)/$CD$4</f>
        <v>0.80777777777777782</v>
      </c>
      <c r="CP30" s="41">
        <f t="shared" si="488"/>
        <v>0.28190774742498881</v>
      </c>
      <c r="CQ30" s="38">
        <f t="shared" ref="CQ30:CQ32" si="593">CN30/$CD$4</f>
        <v>0</v>
      </c>
      <c r="CR30" s="2">
        <v>50</v>
      </c>
      <c r="CS30" s="2">
        <v>50</v>
      </c>
      <c r="CT30" s="2">
        <v>50</v>
      </c>
      <c r="CU30" s="48">
        <f t="shared" si="113"/>
        <v>1</v>
      </c>
      <c r="CX30" s="8" t="s">
        <v>54</v>
      </c>
      <c r="CY30" s="12">
        <v>722.4</v>
      </c>
      <c r="CZ30" s="12">
        <v>314.89999999999998</v>
      </c>
      <c r="DA30" s="12">
        <v>407.5</v>
      </c>
      <c r="DB30" s="12">
        <v>21.6</v>
      </c>
      <c r="DC30" s="38">
        <f t="shared" si="489"/>
        <v>2.903225806451613E-2</v>
      </c>
      <c r="DD30" s="12">
        <v>0</v>
      </c>
      <c r="DE30" s="38">
        <f t="shared" si="490"/>
        <v>0</v>
      </c>
      <c r="DF30" s="12">
        <v>0</v>
      </c>
      <c r="DG30" s="38">
        <f t="shared" si="491"/>
        <v>0</v>
      </c>
      <c r="DH30" s="12">
        <v>0</v>
      </c>
      <c r="DI30" s="38">
        <f t="shared" si="492"/>
        <v>0.97096774193548385</v>
      </c>
      <c r="DJ30" s="41">
        <f t="shared" si="493"/>
        <v>6.4190193164933143E-2</v>
      </c>
      <c r="DK30" s="38">
        <f t="shared" si="494"/>
        <v>0</v>
      </c>
      <c r="DL30" s="2">
        <v>50</v>
      </c>
      <c r="DM30" s="2">
        <v>50</v>
      </c>
      <c r="DN30" s="2">
        <v>50</v>
      </c>
      <c r="DO30" s="48">
        <f t="shared" si="116"/>
        <v>1</v>
      </c>
      <c r="DR30" s="8" t="s">
        <v>54</v>
      </c>
      <c r="DS30" s="12">
        <v>662.9</v>
      </c>
      <c r="DT30" s="12">
        <v>282.60000000000002</v>
      </c>
      <c r="DU30" s="12">
        <v>380.3</v>
      </c>
      <c r="DV30" s="12">
        <v>81.099999999999994</v>
      </c>
      <c r="DW30" s="38">
        <f t="shared" si="495"/>
        <v>0.10900537634408601</v>
      </c>
      <c r="DX30" s="2">
        <v>0</v>
      </c>
      <c r="DY30" s="38">
        <f t="shared" si="496"/>
        <v>0</v>
      </c>
      <c r="DZ30" s="2">
        <v>0</v>
      </c>
      <c r="EA30" s="38">
        <f t="shared" si="497"/>
        <v>0</v>
      </c>
      <c r="EB30" s="2">
        <v>0</v>
      </c>
      <c r="EC30" s="38">
        <f t="shared" si="498"/>
        <v>0.89099462365591398</v>
      </c>
      <c r="ED30" s="51">
        <f t="shared" si="536"/>
        <v>0.22298597745394552</v>
      </c>
      <c r="EE30" s="38">
        <f t="shared" si="499"/>
        <v>0</v>
      </c>
      <c r="EF30" s="2">
        <v>50</v>
      </c>
      <c r="EG30" s="2">
        <v>50</v>
      </c>
      <c r="EH30" s="2">
        <v>50</v>
      </c>
      <c r="EI30" s="48">
        <f t="shared" si="119"/>
        <v>1</v>
      </c>
      <c r="EL30" s="8" t="s">
        <v>54</v>
      </c>
      <c r="EM30" s="2">
        <v>672</v>
      </c>
      <c r="EN30" s="2">
        <v>260.5</v>
      </c>
      <c r="EO30" s="12">
        <v>411.5</v>
      </c>
      <c r="EP30" s="2">
        <v>0</v>
      </c>
      <c r="EQ30" s="38">
        <f t="shared" si="500"/>
        <v>0</v>
      </c>
      <c r="ER30" s="2">
        <v>0</v>
      </c>
      <c r="ES30" s="38">
        <f t="shared" si="501"/>
        <v>0</v>
      </c>
      <c r="ET30" s="2">
        <v>0</v>
      </c>
      <c r="EU30" s="38">
        <f t="shared" si="537"/>
        <v>0</v>
      </c>
      <c r="EV30" s="2">
        <v>0</v>
      </c>
      <c r="EW30" s="38">
        <f t="shared" si="580"/>
        <v>1</v>
      </c>
      <c r="EX30" s="51">
        <f t="shared" si="539"/>
        <v>0</v>
      </c>
      <c r="EY30" s="38">
        <f t="shared" si="581"/>
        <v>0</v>
      </c>
      <c r="EZ30" s="2">
        <v>50</v>
      </c>
      <c r="FA30" s="2">
        <v>50</v>
      </c>
      <c r="FB30" s="2">
        <v>50</v>
      </c>
      <c r="FC30" s="48">
        <f t="shared" si="122"/>
        <v>1</v>
      </c>
      <c r="FF30" s="8" t="s">
        <v>54</v>
      </c>
      <c r="FG30" s="12">
        <v>667.7</v>
      </c>
      <c r="FH30" s="12">
        <v>225.4</v>
      </c>
      <c r="FI30" s="12">
        <v>442.3</v>
      </c>
      <c r="FJ30" s="12">
        <v>76.3</v>
      </c>
      <c r="FK30" s="38">
        <f t="shared" si="541"/>
        <v>0.10255376344086022</v>
      </c>
      <c r="FL30" s="2">
        <v>0</v>
      </c>
      <c r="FM30" s="38">
        <f t="shared" si="541"/>
        <v>0</v>
      </c>
      <c r="FN30" s="2">
        <v>0</v>
      </c>
      <c r="FO30" s="38">
        <f t="shared" si="541"/>
        <v>0</v>
      </c>
      <c r="FP30" s="2">
        <v>0</v>
      </c>
      <c r="FQ30" s="38">
        <f t="shared" si="502"/>
        <v>0.8974462365591398</v>
      </c>
      <c r="FR30" s="51">
        <f t="shared" si="542"/>
        <v>0.25290023201856149</v>
      </c>
      <c r="FS30" s="38">
        <f t="shared" si="503"/>
        <v>0</v>
      </c>
      <c r="FT30" s="2">
        <v>50</v>
      </c>
      <c r="FU30" s="2">
        <v>50</v>
      </c>
      <c r="FV30" s="2">
        <v>50</v>
      </c>
      <c r="FW30" s="48">
        <f t="shared" si="124"/>
        <v>1</v>
      </c>
      <c r="FZ30" s="8" t="s">
        <v>54</v>
      </c>
      <c r="GA30" s="2">
        <v>720</v>
      </c>
      <c r="GB30" s="2">
        <v>311.89999999999998</v>
      </c>
      <c r="GC30" s="2">
        <v>408.1</v>
      </c>
      <c r="GD30" s="2">
        <v>0</v>
      </c>
      <c r="GE30" s="38">
        <f t="shared" si="575"/>
        <v>0</v>
      </c>
      <c r="GF30" s="2">
        <v>0</v>
      </c>
      <c r="GG30" s="38">
        <f t="shared" si="575"/>
        <v>0</v>
      </c>
      <c r="GH30" s="2">
        <v>0</v>
      </c>
      <c r="GI30" s="38">
        <f t="shared" ref="GI30" si="594">GH30/$FZ$4</f>
        <v>0</v>
      </c>
      <c r="GJ30" s="2">
        <v>0</v>
      </c>
      <c r="GK30" s="38">
        <f t="shared" si="504"/>
        <v>1</v>
      </c>
      <c r="GL30" s="41">
        <f t="shared" si="505"/>
        <v>0</v>
      </c>
      <c r="GM30" s="38">
        <f t="shared" si="506"/>
        <v>0</v>
      </c>
      <c r="GN30" s="2">
        <v>50</v>
      </c>
      <c r="GO30" s="2">
        <v>50</v>
      </c>
      <c r="GP30" s="2">
        <v>50</v>
      </c>
      <c r="GQ30" s="48">
        <f t="shared" si="127"/>
        <v>1</v>
      </c>
      <c r="GT30" s="8" t="s">
        <v>54</v>
      </c>
      <c r="GU30" s="2">
        <v>743.3</v>
      </c>
      <c r="GV30" s="2">
        <v>296.60000000000002</v>
      </c>
      <c r="GW30" s="2">
        <v>446.7</v>
      </c>
      <c r="GX30" s="2">
        <v>0.7</v>
      </c>
      <c r="GY30" s="38">
        <f t="shared" si="507"/>
        <v>9.4086021505376339E-4</v>
      </c>
      <c r="GZ30" s="2">
        <v>0</v>
      </c>
      <c r="HA30" s="38">
        <f t="shared" si="508"/>
        <v>0</v>
      </c>
      <c r="HB30" s="2">
        <v>0</v>
      </c>
      <c r="HC30" s="38">
        <f t="shared" si="509"/>
        <v>0</v>
      </c>
      <c r="HD30" s="2">
        <v>0</v>
      </c>
      <c r="HE30" s="38">
        <f t="shared" si="583"/>
        <v>0.9990591397849462</v>
      </c>
      <c r="HF30" s="41">
        <f t="shared" si="510"/>
        <v>2.3545240497813654E-3</v>
      </c>
      <c r="HG30" s="38">
        <f t="shared" si="584"/>
        <v>0</v>
      </c>
      <c r="HH30" s="2">
        <v>50</v>
      </c>
      <c r="HI30" s="2">
        <v>50</v>
      </c>
      <c r="HJ30" s="2">
        <v>50</v>
      </c>
      <c r="HK30" s="48">
        <f>SUM(GY30,HA30,HC30,HE30,HG30)</f>
        <v>1</v>
      </c>
      <c r="HN30" s="8" t="s">
        <v>54</v>
      </c>
      <c r="HO30" s="12">
        <v>543.5</v>
      </c>
      <c r="HP30" s="12">
        <v>245.1</v>
      </c>
      <c r="HQ30" s="12">
        <v>298.39999999999998</v>
      </c>
      <c r="HR30" s="12">
        <v>176.5</v>
      </c>
      <c r="HS30" s="38">
        <f t="shared" si="577"/>
        <v>0.24513888888888888</v>
      </c>
      <c r="HT30" s="2">
        <v>0</v>
      </c>
      <c r="HU30" s="38">
        <f t="shared" si="577"/>
        <v>0</v>
      </c>
      <c r="HV30" s="2">
        <v>0</v>
      </c>
      <c r="HW30" s="38">
        <f t="shared" ref="HW30" si="595">HV30/$HN$4</f>
        <v>0</v>
      </c>
      <c r="HX30" s="7">
        <v>0</v>
      </c>
      <c r="HY30" s="2">
        <v>0</v>
      </c>
      <c r="HZ30" s="38">
        <f t="shared" si="511"/>
        <v>0.75486111111111109</v>
      </c>
      <c r="IA30" s="41">
        <f t="shared" si="512"/>
        <v>0.41864326375711575</v>
      </c>
      <c r="IB30" s="38">
        <f t="shared" si="513"/>
        <v>0</v>
      </c>
      <c r="IC30" s="2">
        <v>50</v>
      </c>
      <c r="ID30" s="2">
        <v>50</v>
      </c>
      <c r="IE30" s="2">
        <v>50</v>
      </c>
      <c r="IF30" s="48">
        <f>SUM(HS30,HU30,HW30,HZ30,IB30)</f>
        <v>1</v>
      </c>
    </row>
    <row r="31" spans="1:240" ht="14.25">
      <c r="B31" s="8" t="s">
        <v>55</v>
      </c>
      <c r="C31" s="12">
        <v>0</v>
      </c>
      <c r="D31" s="12">
        <v>0</v>
      </c>
      <c r="E31" s="2">
        <v>0</v>
      </c>
      <c r="F31" s="2">
        <v>0</v>
      </c>
      <c r="G31" s="38">
        <f t="shared" si="514"/>
        <v>0</v>
      </c>
      <c r="H31" s="2">
        <v>744</v>
      </c>
      <c r="I31" s="38">
        <f t="shared" si="515"/>
        <v>1</v>
      </c>
      <c r="J31" s="12">
        <v>0</v>
      </c>
      <c r="K31" s="38">
        <f t="shared" si="516"/>
        <v>0</v>
      </c>
      <c r="L31" s="2">
        <v>0</v>
      </c>
      <c r="M31" s="38">
        <f t="shared" si="517"/>
        <v>0</v>
      </c>
      <c r="N31" s="41">
        <f t="shared" si="518"/>
        <v>0</v>
      </c>
      <c r="O31" s="38">
        <f t="shared" si="519"/>
        <v>0</v>
      </c>
      <c r="P31" s="2">
        <v>50</v>
      </c>
      <c r="Q31" s="2">
        <v>50</v>
      </c>
      <c r="R31" s="2">
        <v>0</v>
      </c>
      <c r="S31" s="48">
        <f>SUM(G31,I31,K31,M31,O31)</f>
        <v>1</v>
      </c>
      <c r="V31" s="8" t="s">
        <v>55</v>
      </c>
      <c r="W31" s="12">
        <v>0</v>
      </c>
      <c r="X31" s="12">
        <v>0</v>
      </c>
      <c r="Y31" s="2">
        <v>0</v>
      </c>
      <c r="Z31" s="2">
        <v>0</v>
      </c>
      <c r="AA31" s="38">
        <f t="shared" si="520"/>
        <v>0</v>
      </c>
      <c r="AB31" s="2">
        <v>744</v>
      </c>
      <c r="AC31" s="38">
        <f t="shared" si="521"/>
        <v>1</v>
      </c>
      <c r="AD31" s="2">
        <v>0</v>
      </c>
      <c r="AE31" s="38">
        <f t="shared" si="522"/>
        <v>0</v>
      </c>
      <c r="AF31" s="2">
        <v>0</v>
      </c>
      <c r="AG31" s="38">
        <f t="shared" si="586"/>
        <v>0</v>
      </c>
      <c r="AH31" s="41">
        <f t="shared" si="524"/>
        <v>0</v>
      </c>
      <c r="AI31" s="38">
        <f t="shared" si="587"/>
        <v>0</v>
      </c>
      <c r="AJ31" s="2">
        <v>50</v>
      </c>
      <c r="AK31" s="2">
        <v>50</v>
      </c>
      <c r="AL31" s="2">
        <v>0</v>
      </c>
      <c r="AM31" s="48">
        <f t="shared" si="106"/>
        <v>1</v>
      </c>
      <c r="AP31" s="8" t="s">
        <v>55</v>
      </c>
      <c r="AQ31" s="2">
        <v>0</v>
      </c>
      <c r="AR31" s="2">
        <v>0</v>
      </c>
      <c r="AS31" s="2">
        <v>0</v>
      </c>
      <c r="AT31" s="2">
        <v>0</v>
      </c>
      <c r="AU31" s="38">
        <f t="shared" si="526"/>
        <v>0</v>
      </c>
      <c r="AV31" s="2">
        <v>720</v>
      </c>
      <c r="AW31" s="38">
        <f t="shared" si="526"/>
        <v>1</v>
      </c>
      <c r="AX31" s="2">
        <v>0</v>
      </c>
      <c r="AY31" s="38">
        <f t="shared" si="526"/>
        <v>0</v>
      </c>
      <c r="AZ31" s="2">
        <v>0</v>
      </c>
      <c r="BA31" s="38">
        <f t="shared" si="550"/>
        <v>0</v>
      </c>
      <c r="BB31" s="41">
        <f t="shared" si="527"/>
        <v>0</v>
      </c>
      <c r="BC31" s="38">
        <f t="shared" si="551"/>
        <v>0</v>
      </c>
      <c r="BD31" s="2">
        <v>50</v>
      </c>
      <c r="BE31" s="2">
        <v>50</v>
      </c>
      <c r="BF31" s="2">
        <v>0</v>
      </c>
      <c r="BG31" s="48">
        <f t="shared" si="109"/>
        <v>1</v>
      </c>
      <c r="BJ31" s="8" t="s">
        <v>55</v>
      </c>
      <c r="BK31" s="2">
        <v>0</v>
      </c>
      <c r="BL31" s="2">
        <v>0</v>
      </c>
      <c r="BM31" s="2">
        <v>0</v>
      </c>
      <c r="BN31" s="2">
        <v>0</v>
      </c>
      <c r="BO31" s="38">
        <f t="shared" si="528"/>
        <v>0</v>
      </c>
      <c r="BP31" s="2">
        <v>744</v>
      </c>
      <c r="BQ31" s="38">
        <f t="shared" si="528"/>
        <v>1</v>
      </c>
      <c r="BR31" s="2">
        <v>0</v>
      </c>
      <c r="BS31" s="38">
        <f t="shared" si="528"/>
        <v>0</v>
      </c>
      <c r="BT31" s="2">
        <v>0</v>
      </c>
      <c r="BU31" s="38">
        <f t="shared" si="588"/>
        <v>0</v>
      </c>
      <c r="BV31" s="41">
        <f t="shared" si="530"/>
        <v>0</v>
      </c>
      <c r="BW31" s="38">
        <f t="shared" si="589"/>
        <v>0</v>
      </c>
      <c r="BX31" s="2">
        <v>50</v>
      </c>
      <c r="BY31" s="2">
        <v>50</v>
      </c>
      <c r="BZ31" s="2">
        <v>0</v>
      </c>
      <c r="CA31" s="48">
        <f t="shared" si="111"/>
        <v>1</v>
      </c>
      <c r="CD31" s="8" t="s">
        <v>55</v>
      </c>
      <c r="CE31" s="2">
        <v>0</v>
      </c>
      <c r="CF31" s="2">
        <v>0</v>
      </c>
      <c r="CG31" s="2">
        <v>0</v>
      </c>
      <c r="CH31" s="2">
        <v>0</v>
      </c>
      <c r="CI31" s="38">
        <f t="shared" si="590"/>
        <v>0</v>
      </c>
      <c r="CJ31" s="2">
        <v>720</v>
      </c>
      <c r="CK31" s="38">
        <f t="shared" si="590"/>
        <v>1</v>
      </c>
      <c r="CL31" s="2">
        <v>0</v>
      </c>
      <c r="CM31" s="38">
        <f t="shared" ref="CM31" si="596">CL31/$CD$4</f>
        <v>0</v>
      </c>
      <c r="CN31" s="2">
        <v>0</v>
      </c>
      <c r="CO31" s="38">
        <f t="shared" si="592"/>
        <v>0</v>
      </c>
      <c r="CP31" s="41">
        <f t="shared" si="488"/>
        <v>0</v>
      </c>
      <c r="CQ31" s="38">
        <f t="shared" si="593"/>
        <v>0</v>
      </c>
      <c r="CR31" s="2">
        <v>50</v>
      </c>
      <c r="CS31" s="2">
        <v>50</v>
      </c>
      <c r="CT31" s="2">
        <v>0</v>
      </c>
      <c r="CU31" s="48">
        <f t="shared" si="113"/>
        <v>1</v>
      </c>
      <c r="CX31" s="8" t="s">
        <v>55</v>
      </c>
      <c r="CY31" s="12">
        <v>0</v>
      </c>
      <c r="CZ31" s="12">
        <v>0</v>
      </c>
      <c r="DA31" s="12">
        <v>0</v>
      </c>
      <c r="DB31" s="12">
        <v>0</v>
      </c>
      <c r="DC31" s="38">
        <f t="shared" si="489"/>
        <v>0</v>
      </c>
      <c r="DD31" s="12">
        <v>744</v>
      </c>
      <c r="DE31" s="38">
        <f t="shared" si="490"/>
        <v>1</v>
      </c>
      <c r="DF31" s="12">
        <v>0</v>
      </c>
      <c r="DG31" s="38">
        <f t="shared" si="491"/>
        <v>0</v>
      </c>
      <c r="DH31" s="12">
        <v>0</v>
      </c>
      <c r="DI31" s="38">
        <f t="shared" si="492"/>
        <v>0</v>
      </c>
      <c r="DJ31" s="41">
        <f t="shared" si="493"/>
        <v>0</v>
      </c>
      <c r="DK31" s="38">
        <f t="shared" si="494"/>
        <v>0</v>
      </c>
      <c r="DL31" s="2">
        <v>50</v>
      </c>
      <c r="DM31" s="2">
        <v>50</v>
      </c>
      <c r="DN31" s="2">
        <v>0</v>
      </c>
      <c r="DO31" s="48">
        <f t="shared" si="116"/>
        <v>1</v>
      </c>
      <c r="DR31" s="8" t="s">
        <v>55</v>
      </c>
      <c r="DS31" s="12">
        <v>0</v>
      </c>
      <c r="DT31" s="12">
        <v>0</v>
      </c>
      <c r="DU31" s="2">
        <v>0</v>
      </c>
      <c r="DV31" s="2">
        <v>0</v>
      </c>
      <c r="DW31" s="38">
        <f t="shared" si="495"/>
        <v>0</v>
      </c>
      <c r="DX31" s="2">
        <v>744</v>
      </c>
      <c r="DY31" s="38">
        <f t="shared" si="496"/>
        <v>1</v>
      </c>
      <c r="DZ31" s="2">
        <v>0</v>
      </c>
      <c r="EA31" s="38">
        <f t="shared" si="497"/>
        <v>0</v>
      </c>
      <c r="EB31" s="2">
        <v>0</v>
      </c>
      <c r="EC31" s="38">
        <f t="shared" si="498"/>
        <v>0</v>
      </c>
      <c r="ED31" s="51">
        <f t="shared" si="536"/>
        <v>0</v>
      </c>
      <c r="EE31" s="38">
        <f t="shared" si="499"/>
        <v>0</v>
      </c>
      <c r="EF31" s="2">
        <v>50</v>
      </c>
      <c r="EG31" s="2">
        <v>50</v>
      </c>
      <c r="EH31" s="2">
        <v>0</v>
      </c>
      <c r="EI31" s="48">
        <f t="shared" si="119"/>
        <v>1</v>
      </c>
      <c r="EL31" s="8" t="s">
        <v>55</v>
      </c>
      <c r="EM31" s="2">
        <v>0</v>
      </c>
      <c r="EN31" s="2">
        <v>0</v>
      </c>
      <c r="EO31" s="2">
        <v>0</v>
      </c>
      <c r="EP31" s="2">
        <v>0</v>
      </c>
      <c r="EQ31" s="38">
        <f t="shared" si="500"/>
        <v>0</v>
      </c>
      <c r="ER31" s="2">
        <v>672</v>
      </c>
      <c r="ES31" s="38">
        <f t="shared" si="501"/>
        <v>1</v>
      </c>
      <c r="ET31" s="2">
        <v>0</v>
      </c>
      <c r="EU31" s="38">
        <f t="shared" si="537"/>
        <v>0</v>
      </c>
      <c r="EV31" s="2">
        <v>0</v>
      </c>
      <c r="EW31" s="38">
        <f t="shared" si="580"/>
        <v>0</v>
      </c>
      <c r="EX31" s="51">
        <f t="shared" si="539"/>
        <v>0</v>
      </c>
      <c r="EY31" s="38">
        <f t="shared" si="581"/>
        <v>0</v>
      </c>
      <c r="EZ31" s="2">
        <v>50</v>
      </c>
      <c r="FA31" s="2">
        <v>50</v>
      </c>
      <c r="FB31" s="2">
        <v>0</v>
      </c>
      <c r="FC31" s="48">
        <f t="shared" si="122"/>
        <v>1</v>
      </c>
      <c r="FF31" s="8" t="s">
        <v>55</v>
      </c>
      <c r="FG31" s="2">
        <v>0</v>
      </c>
      <c r="FH31" s="2">
        <v>0</v>
      </c>
      <c r="FI31" s="2">
        <v>0</v>
      </c>
      <c r="FJ31" s="2">
        <v>0</v>
      </c>
      <c r="FK31" s="38">
        <f t="shared" si="541"/>
        <v>0</v>
      </c>
      <c r="FL31" s="2">
        <v>744</v>
      </c>
      <c r="FM31" s="38">
        <f t="shared" si="541"/>
        <v>1</v>
      </c>
      <c r="FN31" s="2">
        <v>0</v>
      </c>
      <c r="FO31" s="38">
        <f t="shared" si="541"/>
        <v>0</v>
      </c>
      <c r="FP31" s="2">
        <v>0</v>
      </c>
      <c r="FQ31" s="38">
        <f t="shared" si="502"/>
        <v>0</v>
      </c>
      <c r="FR31" s="51">
        <f t="shared" si="542"/>
        <v>0</v>
      </c>
      <c r="FS31" s="38">
        <f t="shared" si="503"/>
        <v>0</v>
      </c>
      <c r="FT31" s="2">
        <v>50</v>
      </c>
      <c r="FU31" s="2">
        <v>50</v>
      </c>
      <c r="FV31" s="2">
        <v>0</v>
      </c>
      <c r="FW31" s="48">
        <f t="shared" si="124"/>
        <v>1</v>
      </c>
      <c r="FZ31" s="8" t="s">
        <v>55</v>
      </c>
      <c r="GA31" s="2">
        <v>0</v>
      </c>
      <c r="GB31" s="2">
        <v>0</v>
      </c>
      <c r="GC31" s="2">
        <v>0</v>
      </c>
      <c r="GD31" s="2">
        <v>0</v>
      </c>
      <c r="GE31" s="38">
        <f t="shared" si="575"/>
        <v>0</v>
      </c>
      <c r="GF31" s="2">
        <v>720</v>
      </c>
      <c r="GG31" s="38">
        <f t="shared" si="575"/>
        <v>1</v>
      </c>
      <c r="GH31" s="2">
        <v>0</v>
      </c>
      <c r="GI31" s="38">
        <f t="shared" ref="GI31" si="597">GH31/$FZ$4</f>
        <v>0</v>
      </c>
      <c r="GJ31" s="2">
        <v>0</v>
      </c>
      <c r="GK31" s="38">
        <f t="shared" si="504"/>
        <v>0</v>
      </c>
      <c r="GL31" s="41">
        <f t="shared" si="505"/>
        <v>0</v>
      </c>
      <c r="GM31" s="38">
        <f t="shared" si="506"/>
        <v>0</v>
      </c>
      <c r="GN31" s="2">
        <v>50</v>
      </c>
      <c r="GO31" s="2">
        <v>50</v>
      </c>
      <c r="GP31" s="2">
        <v>0</v>
      </c>
      <c r="GQ31" s="48">
        <f t="shared" si="127"/>
        <v>1</v>
      </c>
      <c r="GT31" s="8" t="s">
        <v>55</v>
      </c>
      <c r="GU31" s="2">
        <v>0</v>
      </c>
      <c r="GV31" s="2">
        <v>0</v>
      </c>
      <c r="GW31" s="2">
        <v>0</v>
      </c>
      <c r="GX31" s="2">
        <v>0</v>
      </c>
      <c r="GY31" s="38">
        <f t="shared" si="507"/>
        <v>0</v>
      </c>
      <c r="GZ31" s="2">
        <v>744</v>
      </c>
      <c r="HA31" s="38">
        <f t="shared" si="508"/>
        <v>1</v>
      </c>
      <c r="HB31" s="2">
        <v>0</v>
      </c>
      <c r="HC31" s="38">
        <f t="shared" si="509"/>
        <v>0</v>
      </c>
      <c r="HD31" s="2">
        <v>0</v>
      </c>
      <c r="HE31" s="38">
        <f t="shared" si="583"/>
        <v>0</v>
      </c>
      <c r="HF31" s="41">
        <f t="shared" si="510"/>
        <v>0</v>
      </c>
      <c r="HG31" s="38">
        <f t="shared" si="584"/>
        <v>0</v>
      </c>
      <c r="HH31" s="2">
        <v>50</v>
      </c>
      <c r="HI31" s="2">
        <v>50</v>
      </c>
      <c r="HJ31" s="2">
        <v>0</v>
      </c>
      <c r="HK31" s="48">
        <f>SUM(GY31,HA31,HC31,HE31,HG31)</f>
        <v>1</v>
      </c>
      <c r="HN31" s="8" t="s">
        <v>55</v>
      </c>
      <c r="HO31" s="2">
        <v>0</v>
      </c>
      <c r="HP31" s="2">
        <v>0</v>
      </c>
      <c r="HQ31" s="2">
        <v>0</v>
      </c>
      <c r="HR31" s="2">
        <v>0</v>
      </c>
      <c r="HS31" s="38">
        <f t="shared" si="577"/>
        <v>0</v>
      </c>
      <c r="HT31" s="2">
        <v>720</v>
      </c>
      <c r="HU31" s="38">
        <f t="shared" si="577"/>
        <v>1</v>
      </c>
      <c r="HV31" s="2">
        <v>0</v>
      </c>
      <c r="HW31" s="38">
        <f t="shared" ref="HW31" si="598">HV31/$HN$4</f>
        <v>0</v>
      </c>
      <c r="HX31" s="7">
        <v>0</v>
      </c>
      <c r="HY31" s="2">
        <v>0</v>
      </c>
      <c r="HZ31" s="38">
        <f t="shared" si="511"/>
        <v>0</v>
      </c>
      <c r="IA31" s="41">
        <f t="shared" si="512"/>
        <v>0</v>
      </c>
      <c r="IB31" s="38">
        <f t="shared" si="513"/>
        <v>0</v>
      </c>
      <c r="IC31" s="2">
        <v>50</v>
      </c>
      <c r="ID31" s="2">
        <v>50</v>
      </c>
      <c r="IE31" s="2">
        <v>0</v>
      </c>
      <c r="IF31" s="48">
        <f>SUM(HS31,HU31,HW31,HZ31,IB31)</f>
        <v>1</v>
      </c>
    </row>
    <row r="32" spans="1:240" ht="14.25">
      <c r="B32" s="8" t="s">
        <v>56</v>
      </c>
      <c r="C32" s="12">
        <v>687.6</v>
      </c>
      <c r="D32" s="12">
        <v>316.60000000000002</v>
      </c>
      <c r="E32" s="2">
        <v>371</v>
      </c>
      <c r="F32" s="12">
        <v>56.4</v>
      </c>
      <c r="G32" s="38">
        <f t="shared" si="514"/>
        <v>7.5806451612903225E-2</v>
      </c>
      <c r="H32" s="2">
        <v>0</v>
      </c>
      <c r="I32" s="38">
        <f t="shared" si="515"/>
        <v>0</v>
      </c>
      <c r="J32" s="12">
        <v>0</v>
      </c>
      <c r="K32" s="38">
        <f t="shared" si="516"/>
        <v>0</v>
      </c>
      <c r="L32" s="2">
        <v>0</v>
      </c>
      <c r="M32" s="38">
        <f t="shared" si="517"/>
        <v>0.92419354838709677</v>
      </c>
      <c r="N32" s="41">
        <f t="shared" si="518"/>
        <v>0.15120643431635389</v>
      </c>
      <c r="O32" s="38">
        <f t="shared" si="519"/>
        <v>0</v>
      </c>
      <c r="P32" s="2">
        <v>50</v>
      </c>
      <c r="Q32" s="2">
        <v>50</v>
      </c>
      <c r="R32" s="2">
        <v>50</v>
      </c>
      <c r="S32" s="48">
        <f>SUM(G32,I32,K32,M32,O32)</f>
        <v>1</v>
      </c>
      <c r="V32" s="8" t="s">
        <v>56</v>
      </c>
      <c r="W32" s="12">
        <v>660.5</v>
      </c>
      <c r="X32" s="12">
        <v>321.3</v>
      </c>
      <c r="Y32" s="12">
        <v>339.2</v>
      </c>
      <c r="Z32" s="12">
        <v>83.5</v>
      </c>
      <c r="AA32" s="38">
        <f t="shared" si="520"/>
        <v>0.11223118279569892</v>
      </c>
      <c r="AB32" s="2">
        <v>0</v>
      </c>
      <c r="AC32" s="38">
        <f t="shared" si="521"/>
        <v>0</v>
      </c>
      <c r="AD32" s="2">
        <v>0</v>
      </c>
      <c r="AE32" s="38">
        <f t="shared" si="522"/>
        <v>0</v>
      </c>
      <c r="AF32" s="2">
        <v>0</v>
      </c>
      <c r="AG32" s="38">
        <f t="shared" si="586"/>
        <v>0.88776881720430112</v>
      </c>
      <c r="AH32" s="41">
        <f t="shared" si="524"/>
        <v>0.20627470355731226</v>
      </c>
      <c r="AI32" s="38">
        <f t="shared" si="587"/>
        <v>0</v>
      </c>
      <c r="AJ32" s="2">
        <v>50</v>
      </c>
      <c r="AK32" s="2">
        <v>50</v>
      </c>
      <c r="AL32" s="2">
        <v>50</v>
      </c>
      <c r="AM32" s="48">
        <f t="shared" si="106"/>
        <v>1</v>
      </c>
      <c r="AP32" s="8" t="s">
        <v>56</v>
      </c>
      <c r="AQ32" s="2">
        <v>720</v>
      </c>
      <c r="AR32" s="12">
        <v>213.89999999999998</v>
      </c>
      <c r="AS32" s="12">
        <v>506.1</v>
      </c>
      <c r="AT32" s="2">
        <v>0</v>
      </c>
      <c r="AU32" s="38">
        <f t="shared" si="526"/>
        <v>0</v>
      </c>
      <c r="AV32" s="2">
        <v>0</v>
      </c>
      <c r="AW32" s="38">
        <f t="shared" si="526"/>
        <v>0</v>
      </c>
      <c r="AX32" s="2">
        <v>0</v>
      </c>
      <c r="AY32" s="38">
        <f t="shared" si="526"/>
        <v>0</v>
      </c>
      <c r="AZ32" s="2">
        <v>0</v>
      </c>
      <c r="BA32" s="38">
        <f t="shared" si="550"/>
        <v>1</v>
      </c>
      <c r="BB32" s="41">
        <f t="shared" si="527"/>
        <v>0</v>
      </c>
      <c r="BC32" s="38">
        <f t="shared" si="551"/>
        <v>0</v>
      </c>
      <c r="BD32" s="2">
        <v>50</v>
      </c>
      <c r="BE32" s="2">
        <v>50</v>
      </c>
      <c r="BF32" s="2">
        <v>50</v>
      </c>
      <c r="BG32" s="48">
        <f t="shared" si="109"/>
        <v>1</v>
      </c>
      <c r="BJ32" s="8" t="s">
        <v>56</v>
      </c>
      <c r="BK32" s="2">
        <v>744</v>
      </c>
      <c r="BL32" s="12">
        <v>464.1</v>
      </c>
      <c r="BM32" s="12">
        <v>279.89999999999998</v>
      </c>
      <c r="BN32" s="2">
        <v>0</v>
      </c>
      <c r="BO32" s="38">
        <f t="shared" si="528"/>
        <v>0</v>
      </c>
      <c r="BP32" s="2">
        <v>0</v>
      </c>
      <c r="BQ32" s="38">
        <f t="shared" si="528"/>
        <v>0</v>
      </c>
      <c r="BR32" s="2">
        <v>0</v>
      </c>
      <c r="BS32" s="38">
        <f t="shared" si="528"/>
        <v>0</v>
      </c>
      <c r="BT32" s="2">
        <v>0</v>
      </c>
      <c r="BU32" s="38">
        <f t="shared" si="588"/>
        <v>1</v>
      </c>
      <c r="BV32" s="41">
        <f t="shared" si="530"/>
        <v>0</v>
      </c>
      <c r="BW32" s="38">
        <f t="shared" si="589"/>
        <v>0</v>
      </c>
      <c r="BX32" s="2">
        <v>50</v>
      </c>
      <c r="BY32" s="2">
        <v>50</v>
      </c>
      <c r="BZ32" s="2">
        <v>50</v>
      </c>
      <c r="CA32" s="48">
        <f t="shared" si="111"/>
        <v>1</v>
      </c>
      <c r="CD32" s="8" t="s">
        <v>56</v>
      </c>
      <c r="CE32" s="2">
        <v>513</v>
      </c>
      <c r="CF32" s="2">
        <v>334</v>
      </c>
      <c r="CG32" s="2">
        <v>179</v>
      </c>
      <c r="CH32" s="2">
        <v>0</v>
      </c>
      <c r="CI32" s="38">
        <f t="shared" si="590"/>
        <v>0</v>
      </c>
      <c r="CJ32" s="2">
        <v>207</v>
      </c>
      <c r="CK32" s="38">
        <f t="shared" si="590"/>
        <v>0.28749999999999998</v>
      </c>
      <c r="CL32" s="2">
        <v>0</v>
      </c>
      <c r="CM32" s="38">
        <f t="shared" ref="CM32" si="599">CL32/$CD$4</f>
        <v>0</v>
      </c>
      <c r="CN32" s="2">
        <v>0</v>
      </c>
      <c r="CO32" s="38">
        <f t="shared" si="592"/>
        <v>0.71250000000000002</v>
      </c>
      <c r="CP32" s="41">
        <f t="shared" si="488"/>
        <v>0</v>
      </c>
      <c r="CQ32" s="38">
        <f t="shared" si="593"/>
        <v>0</v>
      </c>
      <c r="CR32" s="2">
        <v>50</v>
      </c>
      <c r="CS32" s="2">
        <v>50</v>
      </c>
      <c r="CT32" s="2">
        <v>50</v>
      </c>
      <c r="CU32" s="48">
        <f t="shared" si="113"/>
        <v>1</v>
      </c>
      <c r="CX32" s="8" t="s">
        <v>56</v>
      </c>
      <c r="CY32" s="12">
        <v>571.69999999999993</v>
      </c>
      <c r="CZ32" s="12">
        <v>146.4</v>
      </c>
      <c r="DA32" s="12">
        <v>425.3</v>
      </c>
      <c r="DB32" s="12">
        <v>96.2</v>
      </c>
      <c r="DC32" s="38">
        <f t="shared" si="489"/>
        <v>0.12930107526881721</v>
      </c>
      <c r="DD32" s="12">
        <v>76.099999999999994</v>
      </c>
      <c r="DE32" s="38">
        <f t="shared" si="490"/>
        <v>0.10228494623655913</v>
      </c>
      <c r="DF32" s="12">
        <v>0</v>
      </c>
      <c r="DG32" s="38">
        <f t="shared" si="491"/>
        <v>0</v>
      </c>
      <c r="DH32" s="12">
        <v>0</v>
      </c>
      <c r="DI32" s="38">
        <f t="shared" si="492"/>
        <v>0.76841397849462356</v>
      </c>
      <c r="DJ32" s="41">
        <f t="shared" si="493"/>
        <v>0.39653751030502882</v>
      </c>
      <c r="DK32" s="38">
        <f t="shared" si="494"/>
        <v>0</v>
      </c>
      <c r="DL32" s="2">
        <v>50</v>
      </c>
      <c r="DM32" s="2">
        <v>50</v>
      </c>
      <c r="DN32" s="2">
        <v>50</v>
      </c>
      <c r="DO32" s="48">
        <f t="shared" si="116"/>
        <v>0.99999999999999989</v>
      </c>
      <c r="DR32" s="8" t="s">
        <v>56</v>
      </c>
      <c r="DS32" s="12">
        <v>738.6</v>
      </c>
      <c r="DT32" s="12">
        <v>225.30000000000004</v>
      </c>
      <c r="DU32" s="12">
        <v>513.29999999999995</v>
      </c>
      <c r="DV32" s="12">
        <v>5.4</v>
      </c>
      <c r="DW32" s="38">
        <f t="shared" si="495"/>
        <v>7.2580645161290326E-3</v>
      </c>
      <c r="DX32" s="2">
        <v>0</v>
      </c>
      <c r="DY32" s="38">
        <f t="shared" si="496"/>
        <v>0</v>
      </c>
      <c r="DZ32" s="2">
        <v>0</v>
      </c>
      <c r="EA32" s="38">
        <f t="shared" si="497"/>
        <v>0</v>
      </c>
      <c r="EB32" s="2">
        <v>0</v>
      </c>
      <c r="EC32" s="38">
        <f t="shared" si="498"/>
        <v>0.99274193548387102</v>
      </c>
      <c r="ED32" s="51">
        <f t="shared" si="536"/>
        <v>2.3407022106631988E-2</v>
      </c>
      <c r="EE32" s="38">
        <f t="shared" si="499"/>
        <v>0</v>
      </c>
      <c r="EF32" s="2">
        <v>50</v>
      </c>
      <c r="EG32" s="2">
        <v>50</v>
      </c>
      <c r="EH32" s="2">
        <v>50</v>
      </c>
      <c r="EI32" s="48">
        <f t="shared" si="119"/>
        <v>1</v>
      </c>
      <c r="EL32" s="8" t="s">
        <v>56</v>
      </c>
      <c r="EM32" s="2">
        <v>672</v>
      </c>
      <c r="EN32" s="2">
        <v>151.79999999999995</v>
      </c>
      <c r="EO32" s="12">
        <v>520.20000000000005</v>
      </c>
      <c r="EP32" s="2">
        <v>0</v>
      </c>
      <c r="EQ32" s="38">
        <f t="shared" si="500"/>
        <v>0</v>
      </c>
      <c r="ER32" s="2">
        <v>0</v>
      </c>
      <c r="ES32" s="38">
        <f t="shared" si="501"/>
        <v>0</v>
      </c>
      <c r="ET32" s="2">
        <v>0</v>
      </c>
      <c r="EU32" s="38">
        <f t="shared" si="537"/>
        <v>0</v>
      </c>
      <c r="EV32" s="2">
        <v>0</v>
      </c>
      <c r="EW32" s="38">
        <f t="shared" si="580"/>
        <v>1</v>
      </c>
      <c r="EX32" s="51">
        <f t="shared" si="539"/>
        <v>0</v>
      </c>
      <c r="EY32" s="38">
        <f t="shared" si="581"/>
        <v>0</v>
      </c>
      <c r="EZ32" s="2">
        <v>50</v>
      </c>
      <c r="FA32" s="2">
        <v>50</v>
      </c>
      <c r="FB32" s="2">
        <v>50</v>
      </c>
      <c r="FC32" s="48">
        <f t="shared" si="122"/>
        <v>1</v>
      </c>
      <c r="FF32" s="8" t="s">
        <v>56</v>
      </c>
      <c r="FG32" s="12">
        <v>733.8</v>
      </c>
      <c r="FH32" s="12">
        <v>152.30000000000001</v>
      </c>
      <c r="FI32" s="12">
        <v>581.5</v>
      </c>
      <c r="FJ32" s="12">
        <v>10.199999999999999</v>
      </c>
      <c r="FK32" s="38">
        <f t="shared" si="541"/>
        <v>1.3709677419354837E-2</v>
      </c>
      <c r="FL32" s="2">
        <v>0</v>
      </c>
      <c r="FM32" s="38">
        <f t="shared" si="541"/>
        <v>0</v>
      </c>
      <c r="FN32" s="2">
        <v>0</v>
      </c>
      <c r="FO32" s="38">
        <f t="shared" si="541"/>
        <v>0</v>
      </c>
      <c r="FP32" s="2">
        <v>0</v>
      </c>
      <c r="FQ32" s="38">
        <f t="shared" si="502"/>
        <v>0.98629032258064508</v>
      </c>
      <c r="FR32" s="51">
        <f t="shared" si="542"/>
        <v>6.2769230769230772E-2</v>
      </c>
      <c r="FS32" s="38">
        <f t="shared" si="503"/>
        <v>0</v>
      </c>
      <c r="FT32" s="2">
        <v>50</v>
      </c>
      <c r="FU32" s="2">
        <v>50</v>
      </c>
      <c r="FV32" s="2">
        <v>50</v>
      </c>
      <c r="FW32" s="48">
        <f t="shared" si="124"/>
        <v>0.99999999999999989</v>
      </c>
      <c r="FZ32" s="8" t="s">
        <v>56</v>
      </c>
      <c r="GA32" s="2">
        <v>702.5</v>
      </c>
      <c r="GB32" s="2">
        <v>226.6</v>
      </c>
      <c r="GC32" s="2">
        <v>475.9</v>
      </c>
      <c r="GD32" s="2">
        <v>17.5</v>
      </c>
      <c r="GE32" s="38">
        <f t="shared" si="575"/>
        <v>2.4305555555555556E-2</v>
      </c>
      <c r="GF32" s="2">
        <v>0</v>
      </c>
      <c r="GG32" s="38">
        <f t="shared" si="575"/>
        <v>0</v>
      </c>
      <c r="GH32" s="2">
        <v>0</v>
      </c>
      <c r="GI32" s="38">
        <f t="shared" ref="GI32" si="600">GH32/$FZ$4</f>
        <v>0</v>
      </c>
      <c r="GJ32" s="2">
        <v>0</v>
      </c>
      <c r="GK32" s="38">
        <f t="shared" si="504"/>
        <v>0.97569444444444442</v>
      </c>
      <c r="GL32" s="41">
        <f t="shared" si="505"/>
        <v>7.1691929537074969E-2</v>
      </c>
      <c r="GM32" s="38">
        <f t="shared" si="506"/>
        <v>0</v>
      </c>
      <c r="GN32" s="2">
        <v>50</v>
      </c>
      <c r="GO32" s="2">
        <v>50</v>
      </c>
      <c r="GP32" s="2">
        <v>50</v>
      </c>
      <c r="GQ32" s="48">
        <f t="shared" si="127"/>
        <v>1</v>
      </c>
      <c r="GT32" s="8" t="s">
        <v>56</v>
      </c>
      <c r="GU32" s="2">
        <v>707.8</v>
      </c>
      <c r="GV32" s="2">
        <v>195.5</v>
      </c>
      <c r="GW32" s="2">
        <v>512.29999999999995</v>
      </c>
      <c r="GX32" s="2">
        <v>1.7</v>
      </c>
      <c r="GY32" s="38">
        <f t="shared" si="507"/>
        <v>2.2849462365591398E-3</v>
      </c>
      <c r="GZ32" s="2">
        <v>0</v>
      </c>
      <c r="HA32" s="38">
        <f t="shared" si="508"/>
        <v>0</v>
      </c>
      <c r="HB32" s="2">
        <v>34.5</v>
      </c>
      <c r="HC32" s="38">
        <f t="shared" si="509"/>
        <v>4.6370967741935484E-2</v>
      </c>
      <c r="HD32" s="2">
        <v>0</v>
      </c>
      <c r="HE32" s="38">
        <f t="shared" si="583"/>
        <v>0.95134408602150533</v>
      </c>
      <c r="HF32" s="41">
        <f t="shared" si="510"/>
        <v>8.6206896551724137E-3</v>
      </c>
      <c r="HG32" s="38">
        <f t="shared" si="584"/>
        <v>0</v>
      </c>
      <c r="HH32" s="2">
        <v>50</v>
      </c>
      <c r="HI32" s="2">
        <v>50</v>
      </c>
      <c r="HJ32" s="2">
        <v>50</v>
      </c>
      <c r="HK32" s="48">
        <f>SUM(GY32,HA32,HC32,HE32,HG32)</f>
        <v>1</v>
      </c>
      <c r="HN32" s="8" t="s">
        <v>56</v>
      </c>
      <c r="HO32" s="12">
        <v>704.6</v>
      </c>
      <c r="HP32" s="12">
        <v>272.8</v>
      </c>
      <c r="HQ32" s="12">
        <v>431.8</v>
      </c>
      <c r="HR32" s="12">
        <v>15.4</v>
      </c>
      <c r="HS32" s="38">
        <f t="shared" si="577"/>
        <v>2.1388888888888888E-2</v>
      </c>
      <c r="HT32" s="2">
        <v>0</v>
      </c>
      <c r="HU32" s="38">
        <f t="shared" si="577"/>
        <v>0</v>
      </c>
      <c r="HV32" s="2">
        <v>0</v>
      </c>
      <c r="HW32" s="38">
        <f t="shared" ref="HW32" si="601">HV32/$HN$4</f>
        <v>0</v>
      </c>
      <c r="HX32" s="7">
        <v>0</v>
      </c>
      <c r="HY32" s="2">
        <v>0</v>
      </c>
      <c r="HZ32" s="38">
        <f t="shared" si="511"/>
        <v>0.9786111111111111</v>
      </c>
      <c r="IA32" s="41">
        <f t="shared" si="512"/>
        <v>5.34351145038168E-2</v>
      </c>
      <c r="IB32" s="38">
        <f t="shared" si="513"/>
        <v>0</v>
      </c>
      <c r="IC32" s="2">
        <v>50</v>
      </c>
      <c r="ID32" s="2">
        <v>50</v>
      </c>
      <c r="IE32" s="2">
        <v>50</v>
      </c>
      <c r="IF32" s="48">
        <f>SUM(HS32,HU32,HW32,HZ32,IB32)</f>
        <v>1</v>
      </c>
    </row>
    <row r="33" spans="1:240" ht="15">
      <c r="B33" s="18" t="s">
        <v>39</v>
      </c>
      <c r="C33" s="60">
        <f>SUM(C23:C32)</f>
        <v>4150.7</v>
      </c>
      <c r="D33" s="60">
        <f t="shared" ref="D33:L33" si="602">SUM(D23:D32)</f>
        <v>2103.6</v>
      </c>
      <c r="E33" s="60">
        <f t="shared" si="602"/>
        <v>2047.1</v>
      </c>
      <c r="F33" s="61">
        <f t="shared" si="602"/>
        <v>825.4</v>
      </c>
      <c r="G33" s="67">
        <f>(G23*Q23+G24*Q24+G25*Q25+G26*Q26+G27*Q27+G28*Q28+G29*Q29+G30*Q30+G31*Q31+G32*Q32)/Q33</f>
        <v>0.17140275356001161</v>
      </c>
      <c r="H33" s="60">
        <f t="shared" si="602"/>
        <v>2463.9</v>
      </c>
      <c r="I33" s="67">
        <f>(I23*Q23+I24*Q24+I25*Q25+I26*Q26+I27*Q27+I28*Q28+I29*Q29+I30*Q30+I31*Q31+I32*Q32)/Q33</f>
        <v>0.35740654969485613</v>
      </c>
      <c r="J33" s="61">
        <f>SUM(J23:J32)</f>
        <v>0</v>
      </c>
      <c r="K33" s="67">
        <f>(K23*Q23+K24*Q24+K25*Q25+K26*Q26+K27*Q27+K28*Q28+K29*Q29+K30*Q30+K31*Q31+K32*Q32)/Q33</f>
        <v>0</v>
      </c>
      <c r="L33" s="65">
        <f t="shared" si="602"/>
        <v>0</v>
      </c>
      <c r="M33" s="68">
        <f>(M23*Q23+M24*Q24+M25*Q25+M26*Q26+M27*Q27+M28*Q28+M29*Q29+M30*Q30+M31*Q31+M32*Q32)/Q33</f>
        <v>0.4711906967451322</v>
      </c>
      <c r="N33" s="68">
        <f>(N23*Q23+N24*Q24+N25*Q25+N26*Q26+N27*Q27+N28*Q28+N29*Q29+N30*Q30+N31*Q31+N32*Q32)/Q33</f>
        <v>0.18200446363265993</v>
      </c>
      <c r="O33" s="68">
        <f>(O23*$Q$23+O24*$Q$24+O25*$Q$25+O26*$Q$26+O27*$Q$27+O28*$Q$28+O29*$Q$29+O30*$Q$30+O31*$Q$31+O32*$Q$32)/$Q$33</f>
        <v>0</v>
      </c>
      <c r="P33" s="65">
        <f t="shared" ref="P33:R33" si="603">SUM(P23:P32)</f>
        <v>592</v>
      </c>
      <c r="Q33" s="65">
        <f t="shared" si="603"/>
        <v>592</v>
      </c>
      <c r="R33" s="65">
        <f t="shared" si="603"/>
        <v>300</v>
      </c>
      <c r="S33" s="48">
        <f t="shared" ref="S33:S72" si="604">SUM(G33,I33,K33,M33,O33)</f>
        <v>1</v>
      </c>
      <c r="V33" s="18" t="s">
        <v>39</v>
      </c>
      <c r="W33" s="53">
        <f>SUM(W23:W32)</f>
        <v>3529.7</v>
      </c>
      <c r="X33" s="53">
        <f t="shared" ref="X33:AF33" si="605">SUM(X23:X32)</f>
        <v>1871.2</v>
      </c>
      <c r="Y33" s="53">
        <f t="shared" si="605"/>
        <v>1658.5000000000002</v>
      </c>
      <c r="Z33" s="54">
        <f t="shared" si="605"/>
        <v>934.30000000000007</v>
      </c>
      <c r="AA33" s="67">
        <f>(AA23*$AK$23+AA24*$AK$24+AA25*$AK$25+AA26*$AK$26+AA27*$AK$27+AA28*$AK$28+AA29*$AK$29+AA30*$AK$30+AA31*$AK$31+AA32*$AK$32)/$AK$33</f>
        <v>0.18376516637605347</v>
      </c>
      <c r="AB33" s="53">
        <f t="shared" si="605"/>
        <v>2976</v>
      </c>
      <c r="AC33" s="67">
        <f>(AC23*$AK$23+AC24*$AK$24+AC25*$AK$25+AC26*$AK$26+AC27*$AK$27+AC28*$AK$28+AC29*$AK$29+AC30*$AK$30+AC31*$AK$31+AC32*$AK$32)/$AK$33</f>
        <v>0.41554054054054052</v>
      </c>
      <c r="AD33" s="24">
        <f t="shared" si="605"/>
        <v>0</v>
      </c>
      <c r="AE33" s="67">
        <f>(AE23*$AK$23+AE24*$AK$24+AE25*$AK$25+AE26*$AK$26+AE27*$AK$27+AE28*$AK$28+AE29*$AK$29+AE30*$AK$30+AE31*$AK$31+AE32*$AK$32)/$AK$33</f>
        <v>0</v>
      </c>
      <c r="AF33" s="24">
        <f t="shared" si="605"/>
        <v>0</v>
      </c>
      <c r="AG33" s="67">
        <f>(AG23*$AK$23+AG24*$AK$24+AG25*$AK$25+AG26*$AK$26+AG27*$AK$27+AG28*$AK$28+AG29*$AK$29+AG30*$AK$30+AG31*$AK$31+AG32*$AK$32)/$AK$33</f>
        <v>0.40069429308340593</v>
      </c>
      <c r="AH33" s="67">
        <f>(AH23*$AK$23+AH24*$AK$24+AH25*$AK$25+AH26*$AK$26+AH27*$AK$27+AH28*$AK$28+AH29*$AK$29+AH30*$AK$30+AH31*$AK$31+AH32*$AK$32)/$AK$33</f>
        <v>0.20030480074222054</v>
      </c>
      <c r="AI33" s="67">
        <f>(AI23*$AK$23+AI24*$AK$24+AI25*$AK$25+AI26*$AK$26+AI27*$AK$27+AI28*$AK$28+AI29*$AK$29+AI30*$AK$30+AI31*$AK$31+AI32*$AK$32)/$AK$33</f>
        <v>0</v>
      </c>
      <c r="AJ33" s="65">
        <f>SUM(AJ23:AJ32)</f>
        <v>592</v>
      </c>
      <c r="AK33" s="65">
        <f>SUM(AK23:AK32)</f>
        <v>592</v>
      </c>
      <c r="AL33" s="65">
        <f>SUM(AL23:AL32)</f>
        <v>250</v>
      </c>
      <c r="AM33" s="48">
        <f t="shared" si="106"/>
        <v>1</v>
      </c>
      <c r="AP33" s="33" t="s">
        <v>39</v>
      </c>
      <c r="AQ33" s="70">
        <f>SUM(AQ23:AQ32)</f>
        <v>3623.5</v>
      </c>
      <c r="AR33" s="70">
        <f t="shared" ref="AR33:AT33" si="606">SUM(AR23:AR32)</f>
        <v>1181.5</v>
      </c>
      <c r="AS33" s="70">
        <f t="shared" si="606"/>
        <v>2442</v>
      </c>
      <c r="AT33" s="73">
        <f t="shared" si="606"/>
        <v>696.5</v>
      </c>
      <c r="AU33" s="72">
        <f>(AU23*$BE$23+AU24*$BE$24+AU25*$BE$25+AU26*$BE$26+AU27*$BE$27+AU28*$BE$28+AU29*$BE$29+AU30*$BE$30+AU31*$BE$31+AU32*$BE$32)/$BE$33</f>
        <v>0.1564592717717718</v>
      </c>
      <c r="AV33" s="70">
        <f t="shared" ref="AV33:AZ33" si="607">SUM(AV23:AV32)</f>
        <v>2880</v>
      </c>
      <c r="AW33" s="72">
        <f>(AW23*$BE$23+AW24*$BE$24+AW25*$BE$25+AW26*$BE$26+AW27*$BE$27+AW28*$BE$28+AW29*$BE$29+AW30*$BE$30+AW31*$BE$31+AW32*$BE$32)/$BE$33</f>
        <v>0.41554054054054052</v>
      </c>
      <c r="AX33" s="73">
        <f t="shared" si="607"/>
        <v>0</v>
      </c>
      <c r="AY33" s="72">
        <f>(AY23*$BE$23+AY24*$BE$24+AY25*$BE$25+AY26*$BE$26+AY27*$BE$27+AY28*$BE$28+AY29*$BE$29+AY30*$BE$30+AY31*$BE$31+AY32*$BE$32)/$BE$33</f>
        <v>0</v>
      </c>
      <c r="AZ33" s="73">
        <f t="shared" si="607"/>
        <v>0</v>
      </c>
      <c r="BA33" s="72">
        <f>(BA23*$BE$23+BA24*$BE$24+BA25*$BE$25+BA26*$BE$26+BA27*$BE$27+BA28*$BE$28+BA29*$BE$29+BA30*$BE$30+BA31*$BE$31+BA32*$BE$32)/$BE$33</f>
        <v>0.42800018768768772</v>
      </c>
      <c r="BB33" s="72">
        <f>(BB23*$BE$23+BB24*$BE$24+BB25*$BE$25+BB26*$BE$26+BB27*$BE$27+BB28*$BE$28+BB29*$BE$29+BB30*$BE$30+BB31*$BE$31+BB32*$BE$32)/$BE$33</f>
        <v>0.16372214825106185</v>
      </c>
      <c r="BC33" s="72">
        <f>(BC23*$BE$23+BC24*$BE$24+BC25*$BE$25+BC26*$BE$26+BC27*$BE$27+BC28*$BE$28+BC29*$BE$29+BC30*$BE$30+BC31*$BE$31+BC32*$BE$32)/$BE$33</f>
        <v>0</v>
      </c>
      <c r="BD33" s="71">
        <f>SUM(BD23:BD32)</f>
        <v>592</v>
      </c>
      <c r="BE33" s="71">
        <f t="shared" ref="BE33:BF33" si="608">SUM(BE23:BE32)</f>
        <v>592</v>
      </c>
      <c r="BF33" s="71">
        <f t="shared" si="608"/>
        <v>248</v>
      </c>
      <c r="BG33" s="48">
        <f t="shared" si="109"/>
        <v>1</v>
      </c>
      <c r="BJ33" s="18" t="s">
        <v>39</v>
      </c>
      <c r="BK33" s="56">
        <f>SUM(BK23:BK32)</f>
        <v>3303.8</v>
      </c>
      <c r="BL33" s="56">
        <f t="shared" ref="BL33:BN33" si="609">SUM(BL23:BL32)</f>
        <v>2015.8000000000002</v>
      </c>
      <c r="BM33" s="53">
        <f t="shared" si="609"/>
        <v>1288</v>
      </c>
      <c r="BN33" s="24">
        <f t="shared" si="609"/>
        <v>1160.2</v>
      </c>
      <c r="BO33" s="55">
        <f>(BO23*$BY23+BO24*$BY24+BO25*$BY25+BO26*$BY26+BO27*$BY27+BO28*$BY28+BO29*$BY29+BO30*$BY30+BO31*$BY31+BO32*$BY32)/$BY33</f>
        <v>0.20940951031676838</v>
      </c>
      <c r="BP33" s="56">
        <f t="shared" ref="BP33:BT33" si="610">SUM(BP23:BP32)</f>
        <v>2976</v>
      </c>
      <c r="BQ33" s="55">
        <f>(BQ23*$BY23+BQ24*$BY24+BQ25*$BY25+BQ26*$BY26+BQ27*$BY27+BQ28*$BY28+BQ29*$BY29+BQ30*$BY30+BQ31*$BY31+BQ32*$BY32)/$BY33</f>
        <v>0.41554054054054052</v>
      </c>
      <c r="BR33" s="54">
        <f t="shared" si="610"/>
        <v>0</v>
      </c>
      <c r="BS33" s="55">
        <f>(BS23*$BY23+BS24*$BY24+BS25*$BY25+BS26*$BY26+BS27*$BY27+BS28*$BY28+BS29*$BY29+BS30*$BY30+BS31*$BY31+BS32*$BY32)/$BY33</f>
        <v>0</v>
      </c>
      <c r="BT33" s="54">
        <f t="shared" si="610"/>
        <v>0</v>
      </c>
      <c r="BU33" s="55">
        <f>(BU23*$BY23+BU24*$BY24+BU25*$BY25+BU26*$BY26+BU27*$BY27+BU28*$BY28+BU29*$BY29+BU30*$BY30+BU31*$BY31+BU32*$BY32)/$BY33</f>
        <v>0.37504994914269107</v>
      </c>
      <c r="BV33" s="55">
        <f>(BV23*$BY23+BV24*$BY24+BV25*$BY25+BV26*$BY26+BV27*$BY27+BV28*$BY28+BV29*$BY29+BV30*$BY30+BV31*$BY31+BV32*$BY32)/$BY33</f>
        <v>0.22792474050562928</v>
      </c>
      <c r="BW33" s="55">
        <f>(BW23*$BY23+BW24*$BY24+BW25*$BY25+BW26*$BY26+BW27*$BY27+BW28*$BY28+BW29*$BY29+BW30*$BY30+BW31*$BY31+BW32*$BY32)/$BY33</f>
        <v>0</v>
      </c>
      <c r="BX33" s="24">
        <f>SUM(BX23:BX32)</f>
        <v>592</v>
      </c>
      <c r="BY33" s="24">
        <f t="shared" ref="BY33:BZ33" si="611">SUM(BY23:BY32)</f>
        <v>592</v>
      </c>
      <c r="BZ33" s="62">
        <f t="shared" si="611"/>
        <v>250</v>
      </c>
      <c r="CA33" s="48">
        <f t="shared" si="111"/>
        <v>1</v>
      </c>
      <c r="CD33" s="18" t="s">
        <v>39</v>
      </c>
      <c r="CE33" s="53">
        <f>SUM(CE23:CE32)</f>
        <v>3221.2999999999997</v>
      </c>
      <c r="CF33" s="53">
        <f t="shared" ref="CF33:CH33" si="612">SUM(CF23:CF32)</f>
        <v>1845.5</v>
      </c>
      <c r="CG33" s="53">
        <f t="shared" si="612"/>
        <v>1375.8000000000002</v>
      </c>
      <c r="CH33" s="54">
        <f t="shared" si="612"/>
        <v>866.69999999999993</v>
      </c>
      <c r="CI33" s="55">
        <f>(CI23*$CS23+CI24*$CS24+CI25*$CS25+CI26*$CS26+CI27*$CS27+CI28*$CS28+CI29*$CS29+CI30*$CS30+CI31*$CS31+CI32*$CS32)/$CS33</f>
        <v>0.17937077702702703</v>
      </c>
      <c r="CJ33" s="53">
        <f t="shared" ref="CJ33:CN33" si="613">SUM(CJ23:CJ32)</f>
        <v>3087</v>
      </c>
      <c r="CK33" s="55">
        <f>(CK23*$CS23+CK24*$CS24+CK25*$CS25+CK26*$CS26+CK27*$CS27+CK28*$CS28+CK29*$CS29+CK30*$CS30+CK31*$CS31+CK32*$CS32)/$CS33</f>
        <v>0.43982263513513514</v>
      </c>
      <c r="CL33" s="53">
        <f t="shared" si="613"/>
        <v>25</v>
      </c>
      <c r="CM33" s="55">
        <f>(CM23*$CS23+CM24*$CS24+CM25*$CS25+CM26*$CS26+CM27*$CS27+CM28*$CS28+CM29*$CS29+CM30*$CS30+CM31*$CS31+CM32*$CS32)/$CS33</f>
        <v>2.9326201201201204E-3</v>
      </c>
      <c r="CN33" s="54">
        <f t="shared" si="613"/>
        <v>0</v>
      </c>
      <c r="CO33" s="55">
        <f>(CO23*$CS23+CO24*$CS24+CO25*$CS25+CO26*$CS26+CO27*$CS27+CO28*$CS28+CO29*$CS29+CO30*$CS30+CO31*$CS31+CO32*$CS32)/$CS33</f>
        <v>0.3778739677177177</v>
      </c>
      <c r="CP33" s="55">
        <f>(CP23*$CS23+CP24*$CS24+CP25*$CS25+CP26*$CS26+CP27*$CS27+CP28*$CS28+CP29*$CS29+CP30*$CS30+CP31*$CS31+CP32*$CS32)/$CS33</f>
        <v>0.18989502154997065</v>
      </c>
      <c r="CQ33" s="55">
        <f>(CQ23*$CS23+CQ24*$CS24+CQ25*$CS25+CQ26*$CS26+CQ27*$CS27+CQ28*$CS28+CQ29*$CS29+CQ30*$CS30+CQ31*$CS31+CQ32*$CS32)/$CS33</f>
        <v>0</v>
      </c>
      <c r="CR33" s="65">
        <f>SUM(CR23:CR32)</f>
        <v>592</v>
      </c>
      <c r="CS33" s="24">
        <f t="shared" ref="CS33:CT33" si="614">SUM(CS23:CS32)</f>
        <v>592</v>
      </c>
      <c r="CT33" s="24">
        <f t="shared" si="614"/>
        <v>250</v>
      </c>
      <c r="CU33" s="48">
        <f t="shared" si="113"/>
        <v>1</v>
      </c>
      <c r="CX33" s="18" t="s">
        <v>39</v>
      </c>
      <c r="CY33" s="53">
        <f>SUM(CY23:CY32)</f>
        <v>3427.9999999999995</v>
      </c>
      <c r="CZ33" s="53">
        <f t="shared" ref="CZ33:DB33" si="615">SUM(CZ23:CZ32)</f>
        <v>1162</v>
      </c>
      <c r="DA33" s="53">
        <f t="shared" si="615"/>
        <v>2266</v>
      </c>
      <c r="DB33" s="54">
        <f t="shared" si="615"/>
        <v>904.80000000000007</v>
      </c>
      <c r="DC33" s="55">
        <f>(DC23*$DM23+DC24*$DM24+DC25*$DM25+DC26*$DM26+DC27*$DM27+DC28*$DM28+DC29*$DM29+DC30*$DM30+DC31*$DM31+DC32*$DM32)/$DM33</f>
        <v>0.18041630340017437</v>
      </c>
      <c r="DD33" s="53">
        <f t="shared" ref="DD33:DH33" si="616">SUM(DD23:DD32)</f>
        <v>3107.2</v>
      </c>
      <c r="DE33" s="55">
        <f>(DE23*$DM23+DE24*$DM24+DE25*$DM25+DE26*$DM26+DE27*$DM27+DE28*$DM28+DE29*$DM29+DE30*$DM30+DE31*$DM31+DE32*$DM32)/$DM33</f>
        <v>0.4304344667247893</v>
      </c>
      <c r="DF33" s="54">
        <f t="shared" si="616"/>
        <v>0</v>
      </c>
      <c r="DG33" s="55">
        <f>(DG23*$DM23+DG24*$DM24+DG25*$DM25+DG26*$DM26+DG27*$DM27+DG28*$DM28+DG29*$DM29+DG30*$DM30+DG31*$DM31+DG32*$DM32)/$DM33</f>
        <v>0</v>
      </c>
      <c r="DH33" s="54">
        <f t="shared" si="616"/>
        <v>0</v>
      </c>
      <c r="DI33" s="55">
        <f>(DI23*$DM23+DI24*$DM24+DI25*$DM25+DI26*$DM26+DI27*$DM27+DI28*$DM28+DI29*$DM29+DI30*$DM30+DI31*$DM31+DI32*$DM32)/$DM33</f>
        <v>0.38914922987503625</v>
      </c>
      <c r="DJ33" s="55">
        <f>(DJ23*$DM23+DJ24*$DM24+DJ25*$DM25+DJ26*$DM26+DJ27*$DM27+DJ28*$DM28+DJ29*$DM29+DJ30*$DM30+DJ31*$DM31+DJ32*$DM32)/$DM33</f>
        <v>0.21452886736017929</v>
      </c>
      <c r="DK33" s="55">
        <f>(DK23*$DM23+DK24*$DM24+DK25*$DM25+DK26*$DM26+DK27*$DM27+DK28*$DM28+DK29*$DM29+DK30*$DM30+DK31*$DM31+DK32*$DM32)/$DM33</f>
        <v>0</v>
      </c>
      <c r="DL33" s="24">
        <f>SUM(DL23:DL32)</f>
        <v>592</v>
      </c>
      <c r="DM33" s="24">
        <f t="shared" ref="DM33:DN33" si="617">SUM(DM23:DM32)</f>
        <v>592</v>
      </c>
      <c r="DN33" s="24">
        <f t="shared" si="617"/>
        <v>250</v>
      </c>
      <c r="DO33" s="48">
        <f t="shared" si="116"/>
        <v>1</v>
      </c>
      <c r="DR33" s="18" t="s">
        <v>39</v>
      </c>
      <c r="DS33" s="53">
        <f>SUM(DS23:DS32)</f>
        <v>3549.6</v>
      </c>
      <c r="DT33" s="53">
        <f t="shared" ref="DT33:DV33" si="618">SUM(DT23:DT32)</f>
        <v>1216.2</v>
      </c>
      <c r="DU33" s="53">
        <f t="shared" si="618"/>
        <v>2333.3999999999996</v>
      </c>
      <c r="DV33" s="54">
        <f t="shared" si="618"/>
        <v>914.4</v>
      </c>
      <c r="DW33" s="55">
        <f>(DW23*$EG23+DW24*$EG24+DW25*$EG25+DW26*$EG26+DW27*$EG27+DW28*$EG28+DW29*$EG29+DW30*$EG30+DW31*$EG31+DW32*$EG32)/$EG33</f>
        <v>0.18150610287707061</v>
      </c>
      <c r="DX33" s="53">
        <f t="shared" ref="DX33" si="619">SUM(DX23:DX32)</f>
        <v>2976</v>
      </c>
      <c r="DY33" s="55">
        <f>(DY23*$EG23+DY24*$EG24+DY25*$EG25+DY26*$EG26+DY27*$EG27+DY28*$EG28+DY29*$EG29+DY30*$EG30+DY31*$EG31+DY32*$EG32)/$EG33</f>
        <v>0.41554054054054052</v>
      </c>
      <c r="DZ33" s="54">
        <f t="shared" ref="DZ33" si="620">SUM(DZ23:DZ32)</f>
        <v>0</v>
      </c>
      <c r="EA33" s="55">
        <f>(EA23*$EG23+EA24*$EG24+EA25*$EG25+EA26*$EG26+EA27*$EG27+EA28*$EG28+EA29*$EG29+EA30*$EG30+EA31*$EG31+EA32*$EG32)/$EG33</f>
        <v>0</v>
      </c>
      <c r="EB33" s="54">
        <f t="shared" ref="EB33" si="621">SUM(EB23:EB32)</f>
        <v>0</v>
      </c>
      <c r="EC33" s="55">
        <f>(EC23*$EG23+EC24*$EG24+EC25*$EG25+EC26*$EG26+EC27*$EG27+EC28*$EG28+EC29*$EG29+EC30*$EG30+EC31*$EG31+EC32*$EG32)/$EG33</f>
        <v>0.40295335658238884</v>
      </c>
      <c r="ED33" s="55">
        <f>(ED23*$EG23+ED24*$EG24+ED25*$EG25+ED26*$EG26+ED27*$EG27+ED28*$EG28+ED29*$EG29+ED30*$EG30+ED31*$EG31+ED32*$EG32)/$EG33</f>
        <v>0.21072744164382096</v>
      </c>
      <c r="EE33" s="55">
        <f>(EE23*$EG23+EE24*$EG24+EE25*$EG25+EE26*$EG26+EE27*$EG27+EE28*$EG28+EE29*$EG29+EE30*$EG30+EE31*$EG31+EE32*$EG32)/$EG33</f>
        <v>0</v>
      </c>
      <c r="EF33" s="24">
        <f>SUM(EF23:EF32)</f>
        <v>592</v>
      </c>
      <c r="EG33" s="24">
        <f t="shared" ref="EG33:EH33" si="622">SUM(EG23:EG32)</f>
        <v>592</v>
      </c>
      <c r="EH33" s="24">
        <f t="shared" si="622"/>
        <v>250</v>
      </c>
      <c r="EI33" s="48">
        <f t="shared" si="119"/>
        <v>1</v>
      </c>
      <c r="EL33" s="18" t="s">
        <v>39</v>
      </c>
      <c r="EM33" s="53">
        <f>SUM(EM23:EM32)</f>
        <v>3358.9</v>
      </c>
      <c r="EN33" s="53">
        <f t="shared" ref="EN33:EP33" si="623">SUM(EN23:EN32)</f>
        <v>954.4</v>
      </c>
      <c r="EO33" s="53">
        <f t="shared" si="623"/>
        <v>2404.5</v>
      </c>
      <c r="EP33" s="54">
        <f t="shared" si="623"/>
        <v>673.1</v>
      </c>
      <c r="EQ33" s="55">
        <f>(EQ23*$FA23+EQ24*$FA24+EQ25*$FA25+EQ26*$FA26+EQ27*$FA27+EQ28*$FA28+EQ29*$FA29+EQ30*$FA30+EQ31*$FA31+EQ32*$FA32)/$FA33</f>
        <v>0.16230041425353925</v>
      </c>
      <c r="ER33" s="53">
        <f t="shared" ref="ER33:EV33" si="624">SUM(ER23:ER32)</f>
        <v>2688</v>
      </c>
      <c r="ES33" s="55">
        <f>(ES23*$FA23+ES24*$FA24+ES25*$FA25+ES26*$FA26+ES27*$FA27+ES28*$FA28+ES29*$FA29+ES30*$FA30+ES31*$FA31+ES32*$FA32)/$FA33</f>
        <v>0.41554054054054052</v>
      </c>
      <c r="ET33" s="54">
        <f t="shared" si="624"/>
        <v>0</v>
      </c>
      <c r="EU33" s="55">
        <f>(EU23*$FA23+EU24*$FA24+EU25*$FA25+EU26*$FA26+EU27*$FA27+EU28*$FA28+EU29*$FA29+EU30*$FA30+EU31*$FA31+EU32*$FA32)/$FA33</f>
        <v>0</v>
      </c>
      <c r="EV33" s="54">
        <f t="shared" si="624"/>
        <v>0</v>
      </c>
      <c r="EW33" s="55">
        <f>(EW23*$FA23+EW24*$FA24+EW25*$FA25+EW26*$FA26+EW27*$FA27+EW28*$FA28+EW29*$FA29+EW30*$FA30+EW31*$FA31+EW32*$FA32)/$FA33</f>
        <v>0.42215904520592018</v>
      </c>
      <c r="EX33" s="55">
        <f>(EX23*$FA23+EX24*$FA24+EX25*$FA25+EX26*$FA26+EX27*$FA27+EX28*$FA28+EX29*$FA29+EX30*$FA30+EX31*$FA31+EX32*$FA32)/$FA33</f>
        <v>0.16256400215093986</v>
      </c>
      <c r="EY33" s="55">
        <f>(EY23*$FA23+EY24*$FA24+EY25*$FA25+EY26*$FA26+EY27*$FA27+EY28*$FA28+EY29*$FA29+EY30*$FA30+EY31*$FA31+EY32*$FA32)/$FA33</f>
        <v>0</v>
      </c>
      <c r="EZ33" s="24">
        <f>SUM(EZ23:EZ32)</f>
        <v>592</v>
      </c>
      <c r="FA33" s="24">
        <f t="shared" ref="FA33:FB33" si="625">SUM(FA23:FA32)</f>
        <v>592</v>
      </c>
      <c r="FB33" s="62">
        <f t="shared" si="625"/>
        <v>250</v>
      </c>
      <c r="FC33" s="48">
        <f t="shared" si="122"/>
        <v>0.99999999999999989</v>
      </c>
      <c r="FF33" s="18" t="s">
        <v>39</v>
      </c>
      <c r="FG33" s="53">
        <f>SUM(FG23:FG32)</f>
        <v>3568.3999999999996</v>
      </c>
      <c r="FH33" s="53">
        <f t="shared" ref="FH33:FJ33" si="626">SUM(FH23:FH32)</f>
        <v>904.3</v>
      </c>
      <c r="FI33" s="53">
        <f t="shared" si="626"/>
        <v>2664.1</v>
      </c>
      <c r="FJ33" s="54">
        <f t="shared" si="626"/>
        <v>895.6</v>
      </c>
      <c r="FK33" s="55">
        <f>(FK23*$FU23+FK24*$FU24+FK25*$FU25+FK26*$FU26+FK27*$FU27+FK28*$FU28+FK29*$FU29+FK30*$FU30+FK31*$FU31+FK32*$FU32)/$FU33</f>
        <v>0.17937191223481547</v>
      </c>
      <c r="FL33" s="53">
        <f t="shared" ref="FL33:FP33" si="627">SUM(FL23:FL32)</f>
        <v>2976</v>
      </c>
      <c r="FM33" s="55">
        <f>(FM23*$FU23+FM24*$FU24+FM25*$FU25+FM26*$FU26+FM27*$FU27+FM28*$FU28+FM29*$FU29+FM30*$FU30+FM31*$FU31+FM32*$FU32)/$FU33</f>
        <v>0.41554054054054052</v>
      </c>
      <c r="FN33" s="54">
        <f t="shared" si="627"/>
        <v>0</v>
      </c>
      <c r="FO33" s="55">
        <f>(FO23*$FU23+FO24*$FU24+FO25*$FU25+FO26*$FU26+FO27*$FU27+FO28*$FU28+FO29*$FU29+FO30*$FU30+FO31*$FU31+FO32*$FU32)/$FU33</f>
        <v>0</v>
      </c>
      <c r="FP33" s="54">
        <f t="shared" si="627"/>
        <v>0</v>
      </c>
      <c r="FQ33" s="55">
        <f>(FQ23*$FU23+FQ24*$FU24+FQ25*$FU25+FQ26*$FU26+FQ27*$FU27+FQ28*$FU28+FQ29*$FU29+FQ30*$FU30+FQ31*$FU31+FQ32*$FU32)/$FU33</f>
        <v>0.40508754722464402</v>
      </c>
      <c r="FR33" s="55">
        <f>(FR23*$FU23+FR24*$FU24+FR25*$FU25+FR26*$FU26+FR27*$FU27+FR28*$FU28+FR29*$FU29+FR30*$FU30+FR31*$FU31+FR32*$FU32)/$FU33</f>
        <v>0.21237990260531683</v>
      </c>
      <c r="FS33" s="55">
        <f>(FS23*$FU23+FS24*$FU24+FS25*$FU25+FS26*$FU26+FS27*$FU27+FS28*$FU28+FS29*$FU29+FS30*$FU30+FS31*$FU31+FS32*$FU32)/$FU33</f>
        <v>0</v>
      </c>
      <c r="FT33" s="65">
        <f>SUM(FT23:FT32)</f>
        <v>592</v>
      </c>
      <c r="FU33" s="65">
        <f t="shared" ref="FU33:FV33" si="628">SUM(FU23:FU32)</f>
        <v>592</v>
      </c>
      <c r="FV33" s="65">
        <f t="shared" si="628"/>
        <v>250</v>
      </c>
      <c r="FW33" s="48">
        <f t="shared" si="124"/>
        <v>1</v>
      </c>
      <c r="FZ33" s="18" t="s">
        <v>39</v>
      </c>
      <c r="GA33" s="53">
        <f>SUM(GA23:GA32)</f>
        <v>3509.7</v>
      </c>
      <c r="GB33" s="53">
        <f t="shared" ref="GB33:GD33" si="629">SUM(GB23:GB32)</f>
        <v>1220.0999999999999</v>
      </c>
      <c r="GC33" s="53">
        <f t="shared" si="629"/>
        <v>2289.6</v>
      </c>
      <c r="GD33" s="24">
        <f t="shared" si="629"/>
        <v>810.3</v>
      </c>
      <c r="GE33" s="55">
        <f>(GE23*$GO23+GE24*$GO24+GE25*$GO25+GE26*$GO26+GE27*$GO27+GE28*$GO28+GE29*$GO29+GE30*$GO30+GE31*$GO31+GE32*$GO32)/$GO33</f>
        <v>0.17275478603603603</v>
      </c>
      <c r="GF33" s="53">
        <f t="shared" ref="GF33:GJ33" si="630">SUM(GF23:GF32)</f>
        <v>2880</v>
      </c>
      <c r="GG33" s="55">
        <f>(GG23*$GO23+GG24*$GO24+GG25*$GO25+GG26*$GO26+GG27*$GO27+GG28*$GO28+GG29*$GO29+GG30*$GO30+GG31*$GO31+GG32*$GO32)/$GO33</f>
        <v>0.41554054054054052</v>
      </c>
      <c r="GH33" s="54">
        <f t="shared" si="630"/>
        <v>0</v>
      </c>
      <c r="GI33" s="55">
        <f>(GI23*$GO23+GI24*$GO24+GI25*$GO25+GI26*$GO26+GI27*$GO27+GI28*$GO28+GI29*$GO29+GI30*$GO30+GI31*$GO31+GI32*$GO32)/$GO33</f>
        <v>0</v>
      </c>
      <c r="GJ33" s="54">
        <f t="shared" si="630"/>
        <v>0</v>
      </c>
      <c r="GK33" s="55">
        <f>(GK23*$GO23+GK24*$GO24+GK25*$GO25+GK26*$GO26+GK27*$GO27+GK28*$GO28+GK29*$GO29+GK30*$GO30+GK31*$GO31+GK32*$GO32)/$GO33</f>
        <v>0.41170467342342343</v>
      </c>
      <c r="GL33" s="55">
        <f>(GL23*$GO23+GL24*$GO24+GL25*$GO25+GL26*$GO26+GL27*$GO27+GL28*$GO28+GL29*$GO29+GL30*$GO30+GL31*$GO31+GL32*$GO32)/$GO33</f>
        <v>0.18752830621769231</v>
      </c>
      <c r="GM33" s="55">
        <f>(GM23*$GO23+GM24*$GO24+GM25*$GO25+GM26*$GO26+GM27*$GO27+GM28*$GO28+GM29*$GO29+GM30*$GO30+GM31*$GO31+GM32*$GO32)/$GO33</f>
        <v>0</v>
      </c>
      <c r="GN33" s="65">
        <f>SUM(GN23:GN32)</f>
        <v>592</v>
      </c>
      <c r="GO33" s="65">
        <f t="shared" ref="GO33:GP33" si="631">SUM(GO23:GO32)</f>
        <v>592</v>
      </c>
      <c r="GP33" s="65">
        <f t="shared" si="631"/>
        <v>250</v>
      </c>
      <c r="GQ33" s="48">
        <f t="shared" si="127"/>
        <v>1</v>
      </c>
      <c r="GT33" s="18" t="s">
        <v>39</v>
      </c>
      <c r="GU33" s="53">
        <f>SUM(GU23:GU32)</f>
        <v>3682.4000000000005</v>
      </c>
      <c r="GV33" s="53">
        <f t="shared" ref="GV33:GX33" si="632">SUM(GV23:GV32)</f>
        <v>1208.7</v>
      </c>
      <c r="GW33" s="53">
        <f t="shared" si="632"/>
        <v>2473.6999999999998</v>
      </c>
      <c r="GX33" s="24">
        <f t="shared" si="632"/>
        <v>747.10000000000014</v>
      </c>
      <c r="GY33" s="55">
        <f>(GY23*$HI23+GY24*$HI24+GY25*$HI25+GY26*$HI26+GY27*$HI27+GY28*$HI28+GY29*$HI29+GY30*$HI30+GY31*$HI31+GY32*$HI32)/$HI33</f>
        <v>0.16251407657657657</v>
      </c>
      <c r="GZ33" s="53">
        <f t="shared" ref="GZ33:HD33" si="633">SUM(GZ23:GZ32)</f>
        <v>2976</v>
      </c>
      <c r="HA33" s="55">
        <f>(HA23*$HI23+HA24*$HI24+HA25*$HI25+HA26*$HI26+HA27*$HI27+HA28*$HI28+HA29*$HI29+HA30*$HI30+HA31*$HI31+HA32*$HI32)/$HI33</f>
        <v>0.41554054054054052</v>
      </c>
      <c r="HB33" s="53">
        <f t="shared" si="633"/>
        <v>34.5</v>
      </c>
      <c r="HC33" s="55">
        <f>(HC23*$HI23+HC24*$HI24+HC25*$HI25+HC26*$HI26+HC27*$HI27+HC28*$HI28+HC29*$HI29+HC30*$HI30+HC31*$HI31+HC32*$HI32)/$HI33</f>
        <v>3.916466870095902E-3</v>
      </c>
      <c r="HD33" s="54">
        <f t="shared" si="633"/>
        <v>0</v>
      </c>
      <c r="HE33" s="55">
        <f>(HE23*$HI23+HE24*$HI24+HE25*$HI25+HE26*$HI26+HE27*$HI27+HE28*$HI28+HE29*$HI29+HE30*$HI30+HE31*$HI31+HE32*$HI32)/$HI33</f>
        <v>0.41802891601278691</v>
      </c>
      <c r="HF33" s="55">
        <f>(HF23*$HI23+HF24*$HI24+HF25*$HI25+HF26*$HI26+HF27*$HI27+HF28*$HI28+HF29*$HI29+HF30*$HI30+HF31*$HI31+HF32*$HI32)/$HI33</f>
        <v>0.16334650902911987</v>
      </c>
      <c r="HG33" s="55">
        <f>(HG23*$HI23+HG24*$HI24+HG25*$HI25+HG26*$HI26+HG27*$HI27+HG28*$HI28+HG29*$HI29+HG30*$HI30+HG31*$HI31+HG32*$HI32)/$HI33</f>
        <v>0</v>
      </c>
      <c r="HH33" s="65">
        <f>SUM(HH23:HH32)</f>
        <v>592</v>
      </c>
      <c r="HI33" s="24">
        <f t="shared" ref="HI33:HJ33" si="634">SUM(HI23:HI32)</f>
        <v>592</v>
      </c>
      <c r="HJ33" s="24">
        <f t="shared" si="634"/>
        <v>250</v>
      </c>
      <c r="HK33" s="48">
        <f>SUM(GY33,HA33,HC33,HE33,HG33)</f>
        <v>0.99999999999999989</v>
      </c>
      <c r="HN33" s="18" t="s">
        <v>39</v>
      </c>
      <c r="HO33" s="53">
        <f>SUM(HO23:HO32)</f>
        <v>3078.2999999999997</v>
      </c>
      <c r="HP33" s="53">
        <f t="shared" ref="HP33:HR33" si="635">SUM(HP23:HP32)</f>
        <v>1245.9000000000001</v>
      </c>
      <c r="HQ33" s="53">
        <f t="shared" si="635"/>
        <v>1832.3999999999999</v>
      </c>
      <c r="HR33" s="54">
        <f t="shared" si="635"/>
        <v>1241.7</v>
      </c>
      <c r="HS33" s="55">
        <f>(HS23*$ID23+HS24*$ID24+HS25*$ID25+HS26*$ID26+HS27*$ID27+HS28*$ID28+HS29*$ID29+HS30*$ID30+HS31*$ID31+HS32*$ID32)/$ID33</f>
        <v>0.22336007882882886</v>
      </c>
      <c r="HT33" s="53">
        <f t="shared" ref="HT33:HY33" si="636">SUM(HT23:HT32)</f>
        <v>2880</v>
      </c>
      <c r="HU33" s="55">
        <f>(HU23*$ID23+HU24*$ID24+HU25*$ID25+HU26*$ID26+HU27*$ID27+HU28*$ID28+HU29*$ID29+HU30*$ID30+HU31*$ID31+HU32*$ID32)/$ID33</f>
        <v>0.41554054054054052</v>
      </c>
      <c r="HV33" s="54">
        <f t="shared" si="636"/>
        <v>0</v>
      </c>
      <c r="HW33" s="55">
        <f>(HW23*$ID23+HW24*$ID24+HW25*$ID25+HW26*$ID26+HW27*$ID27+HW28*$ID28+HW29*$ID29+HW30*$ID30+HW31*$ID31+HW32*$ID32)/$ID33</f>
        <v>0</v>
      </c>
      <c r="HX33" s="54">
        <f t="shared" si="636"/>
        <v>0</v>
      </c>
      <c r="HY33" s="54">
        <f t="shared" si="636"/>
        <v>0</v>
      </c>
      <c r="HZ33" s="55">
        <f>(HZ23*$ID23+HZ24*$ID24+HZ25*$ID25+HZ26*$ID26+HZ27*$ID27+HZ28*$ID28+HZ29*$ID29+HZ30*$ID30+HZ31*$ID31+HZ32*$ID32)/$ID33</f>
        <v>0.36109938063063057</v>
      </c>
      <c r="IA33" s="55">
        <f>(IA23*$ID23+IA24*$ID24+IA25*$ID25+IA26*$ID26+IA27*$ID27+IA28*$ID28+IA29*$ID29+IA30*$ID30+IA31*$ID31+IA32*$ID32)/$ID33</f>
        <v>0.25982023189656472</v>
      </c>
      <c r="IB33" s="55">
        <f>(IB23*$ID23+IB24*$ID24+IB25*$ID25+IB26*$ID26+IB27*$ID27+IB28*$ID28+IB29*$ID29+IB30*$ID30+IB31*$ID31+IB32*$ID32)/$ID33</f>
        <v>0</v>
      </c>
      <c r="IC33" s="24">
        <f>SUM(IC23:IC32)</f>
        <v>592</v>
      </c>
      <c r="ID33" s="24">
        <f t="shared" ref="ID33:IE33" si="637">SUM(ID23:ID32)</f>
        <v>592</v>
      </c>
      <c r="IE33" s="24">
        <f t="shared" si="637"/>
        <v>250</v>
      </c>
      <c r="IF33" s="48">
        <f t="shared" ref="IF33:IF72" si="638">SUM(HS33,HU33,HW33,HZ33,IB33)</f>
        <v>1</v>
      </c>
    </row>
    <row r="34" spans="1:240" ht="15">
      <c r="A34" s="82" t="s">
        <v>40</v>
      </c>
      <c r="B34" s="8" t="s">
        <v>48</v>
      </c>
      <c r="C34" s="12">
        <v>504</v>
      </c>
      <c r="D34" s="12">
        <v>128.60000000000002</v>
      </c>
      <c r="E34" s="12">
        <v>375.4</v>
      </c>
      <c r="F34" s="12">
        <v>240</v>
      </c>
      <c r="G34" s="38">
        <f t="shared" si="514"/>
        <v>0.32258064516129031</v>
      </c>
      <c r="H34" s="2">
        <v>0</v>
      </c>
      <c r="I34" s="38">
        <f>H34/$B$4</f>
        <v>0</v>
      </c>
      <c r="J34" s="12">
        <v>0</v>
      </c>
      <c r="K34" s="38">
        <f>J34/$B$4</f>
        <v>0</v>
      </c>
      <c r="L34" s="2">
        <v>0</v>
      </c>
      <c r="M34" s="38">
        <f t="shared" si="517"/>
        <v>0.67741935483870963</v>
      </c>
      <c r="N34" s="41">
        <f>IF((AND(D34=0,F34=0)),0,(F34+L34)/(D34+F34))</f>
        <v>0.65111231687466087</v>
      </c>
      <c r="O34" s="38">
        <f>L34/$B$4</f>
        <v>0</v>
      </c>
      <c r="P34" s="2">
        <v>21</v>
      </c>
      <c r="Q34" s="2">
        <v>21</v>
      </c>
      <c r="R34" s="2">
        <v>18</v>
      </c>
      <c r="S34" s="48">
        <f t="shared" si="604"/>
        <v>1</v>
      </c>
      <c r="U34" s="82" t="s">
        <v>40</v>
      </c>
      <c r="V34" s="8" t="s">
        <v>48</v>
      </c>
      <c r="W34" s="12">
        <v>0</v>
      </c>
      <c r="X34" s="12">
        <v>0</v>
      </c>
      <c r="Y34" s="2">
        <v>0</v>
      </c>
      <c r="Z34" s="2">
        <v>744</v>
      </c>
      <c r="AA34" s="38">
        <f t="shared" si="520"/>
        <v>1</v>
      </c>
      <c r="AB34" s="2">
        <v>0</v>
      </c>
      <c r="AC34" s="38">
        <f t="shared" si="521"/>
        <v>0</v>
      </c>
      <c r="AD34" s="2">
        <v>0</v>
      </c>
      <c r="AE34" s="38">
        <f t="shared" si="522"/>
        <v>0</v>
      </c>
      <c r="AF34" s="2">
        <v>0</v>
      </c>
      <c r="AG34" s="38">
        <f t="shared" ref="AG34:AG36" si="639">(W34-AF34)/$V$4</f>
        <v>0</v>
      </c>
      <c r="AH34" s="41">
        <f>IF((AND(X34=0,Z34=0)),0,(Z34+AF34)/(X34+Z34))</f>
        <v>1</v>
      </c>
      <c r="AI34" s="38">
        <f t="shared" ref="AI34:AI36" si="640">AF34/$V$4</f>
        <v>0</v>
      </c>
      <c r="AJ34" s="2">
        <v>21</v>
      </c>
      <c r="AK34" s="2">
        <v>21</v>
      </c>
      <c r="AL34" s="2">
        <v>0</v>
      </c>
      <c r="AM34" s="48">
        <f t="shared" si="106"/>
        <v>1</v>
      </c>
      <c r="AO34" s="82" t="s">
        <v>40</v>
      </c>
      <c r="AP34" s="8" t="s">
        <v>48</v>
      </c>
      <c r="AQ34" s="2">
        <v>0</v>
      </c>
      <c r="AR34" s="12">
        <v>0</v>
      </c>
      <c r="AS34" s="2">
        <v>0</v>
      </c>
      <c r="AT34" s="2">
        <v>720</v>
      </c>
      <c r="AU34" s="38">
        <f>AT34/$AP$4</f>
        <v>1</v>
      </c>
      <c r="AV34" s="2">
        <v>0</v>
      </c>
      <c r="AW34" s="38">
        <f>AV34/$AP$4</f>
        <v>0</v>
      </c>
      <c r="AX34" s="2">
        <v>0</v>
      </c>
      <c r="AY34" s="38">
        <f>AX34/$AP$4</f>
        <v>0</v>
      </c>
      <c r="AZ34" s="2">
        <v>0</v>
      </c>
      <c r="BA34" s="38">
        <f>(AQ34-AZ34)/$AP$4</f>
        <v>0</v>
      </c>
      <c r="BB34" s="41">
        <f>IF((AND(AR34=0,AT34=0)),0,(AT34+AZ34)/(AR34+AT34))</f>
        <v>1</v>
      </c>
      <c r="BC34" s="38">
        <f>AZ34/$AP$4</f>
        <v>0</v>
      </c>
      <c r="BD34" s="2">
        <v>21</v>
      </c>
      <c r="BE34" s="2">
        <v>21</v>
      </c>
      <c r="BF34" s="2">
        <v>0</v>
      </c>
      <c r="BG34" s="48">
        <f t="shared" si="109"/>
        <v>1</v>
      </c>
      <c r="BI34" s="82" t="s">
        <v>40</v>
      </c>
      <c r="BJ34" s="8" t="s">
        <v>48</v>
      </c>
      <c r="BK34" s="2">
        <v>0</v>
      </c>
      <c r="BL34" s="12">
        <v>0</v>
      </c>
      <c r="BM34" s="2">
        <v>0</v>
      </c>
      <c r="BN34" s="2">
        <v>744</v>
      </c>
      <c r="BO34" s="38">
        <f>BN34/$BJ$4</f>
        <v>1</v>
      </c>
      <c r="BP34" s="2">
        <v>0</v>
      </c>
      <c r="BQ34" s="38">
        <f>BP34/$BJ$4</f>
        <v>0</v>
      </c>
      <c r="BR34" s="2">
        <v>0</v>
      </c>
      <c r="BS34" s="38">
        <f>BR34/$BJ$4</f>
        <v>0</v>
      </c>
      <c r="BT34" s="2">
        <v>0</v>
      </c>
      <c r="BU34" s="38">
        <f>(BK34-BT34)/$BJ$4</f>
        <v>0</v>
      </c>
      <c r="BV34" s="41">
        <f t="shared" si="530"/>
        <v>1</v>
      </c>
      <c r="BW34" s="38">
        <f>BT34/$BJ$4</f>
        <v>0</v>
      </c>
      <c r="BX34" s="2">
        <v>21</v>
      </c>
      <c r="BY34" s="2">
        <v>21</v>
      </c>
      <c r="BZ34" s="2">
        <v>0</v>
      </c>
      <c r="CA34" s="48">
        <f t="shared" si="111"/>
        <v>1</v>
      </c>
      <c r="CC34" s="82" t="s">
        <v>40</v>
      </c>
      <c r="CD34" s="8" t="s">
        <v>48</v>
      </c>
      <c r="CE34" s="2">
        <v>0</v>
      </c>
      <c r="CF34" s="12">
        <v>0</v>
      </c>
      <c r="CG34" s="2">
        <v>0</v>
      </c>
      <c r="CH34" s="2">
        <v>720</v>
      </c>
      <c r="CI34" s="38">
        <f>CH34/$CD$4</f>
        <v>1</v>
      </c>
      <c r="CJ34" s="2">
        <v>0</v>
      </c>
      <c r="CK34" s="38">
        <f>CJ34/$CD$4</f>
        <v>0</v>
      </c>
      <c r="CL34" s="2">
        <v>0</v>
      </c>
      <c r="CM34" s="38">
        <f>CL34/$CD$4</f>
        <v>0</v>
      </c>
      <c r="CN34" s="2">
        <v>0</v>
      </c>
      <c r="CO34" s="38">
        <f>(CE34-CN34)/$CD$4</f>
        <v>0</v>
      </c>
      <c r="CP34" s="41">
        <f>IF((AND(CF34=0,CH34=0)),0,(CH34+CN34)/(CF34+CH34))</f>
        <v>1</v>
      </c>
      <c r="CQ34" s="38">
        <f>CN34/$CD$4</f>
        <v>0</v>
      </c>
      <c r="CR34" s="2">
        <v>21</v>
      </c>
      <c r="CS34" s="2">
        <v>21</v>
      </c>
      <c r="CT34" s="2">
        <v>0</v>
      </c>
      <c r="CU34" s="48">
        <f t="shared" si="113"/>
        <v>1</v>
      </c>
      <c r="CW34" s="82" t="s">
        <v>40</v>
      </c>
      <c r="CX34" s="8" t="s">
        <v>48</v>
      </c>
      <c r="CY34" s="12">
        <v>0</v>
      </c>
      <c r="CZ34" s="12">
        <v>0</v>
      </c>
      <c r="DA34" s="12">
        <v>0</v>
      </c>
      <c r="DB34" s="12">
        <v>744</v>
      </c>
      <c r="DC34" s="38">
        <f t="shared" ref="DC34:DC36" si="641">DB34/$CX$4</f>
        <v>1</v>
      </c>
      <c r="DD34" s="12">
        <v>0</v>
      </c>
      <c r="DE34" s="38">
        <f t="shared" ref="DE34:DE36" si="642">DD34/$CX$4</f>
        <v>0</v>
      </c>
      <c r="DF34" s="12">
        <v>0</v>
      </c>
      <c r="DG34" s="38">
        <f t="shared" ref="DG34:DG36" si="643">DF34/$CX$4</f>
        <v>0</v>
      </c>
      <c r="DH34" s="12">
        <v>0</v>
      </c>
      <c r="DI34" s="38">
        <f t="shared" ref="DI34:DI36" si="644">(CY34-DH34)/$CX$4</f>
        <v>0</v>
      </c>
      <c r="DJ34" s="41">
        <f>IF((AND(CZ34=0,DB34=0)),0,(DB34+DH34)/(CZ34+DB34))</f>
        <v>1</v>
      </c>
      <c r="DK34" s="38">
        <f t="shared" ref="DK34:DK36" si="645">DH34/$CX$4</f>
        <v>0</v>
      </c>
      <c r="DL34" s="2">
        <v>21</v>
      </c>
      <c r="DM34" s="2">
        <v>21</v>
      </c>
      <c r="DN34" s="2">
        <v>0</v>
      </c>
      <c r="DO34" s="48">
        <f t="shared" si="116"/>
        <v>1</v>
      </c>
      <c r="DQ34" s="82" t="s">
        <v>40</v>
      </c>
      <c r="DR34" s="8" t="s">
        <v>48</v>
      </c>
      <c r="DS34" s="12">
        <v>0</v>
      </c>
      <c r="DT34" s="12">
        <v>0</v>
      </c>
      <c r="DU34" s="2">
        <v>0</v>
      </c>
      <c r="DV34" s="2">
        <v>744</v>
      </c>
      <c r="DW34" s="38">
        <f t="shared" ref="DW34:DW36" si="646">DV34/$DR$4</f>
        <v>1</v>
      </c>
      <c r="DX34" s="2">
        <v>0</v>
      </c>
      <c r="DY34" s="38">
        <f t="shared" ref="DY34:DY36" si="647">DX34/$DR$4</f>
        <v>0</v>
      </c>
      <c r="DZ34" s="2">
        <v>0</v>
      </c>
      <c r="EA34" s="38">
        <f t="shared" ref="EA34:EA36" si="648">DZ34/$DR$4</f>
        <v>0</v>
      </c>
      <c r="EB34" s="2">
        <v>0</v>
      </c>
      <c r="EC34" s="38">
        <f t="shared" ref="EC34:EC36" si="649">(DS34-EB34)/$DR$4</f>
        <v>0</v>
      </c>
      <c r="ED34" s="51">
        <f t="shared" ref="ED34:ED36" si="650">IF((AND(DT34=0,DV34=0)),0,(DV34+EB34)/(DT34+DV34))</f>
        <v>1</v>
      </c>
      <c r="EE34" s="38">
        <f t="shared" ref="EE34:EE36" si="651">EB34/$DR$4</f>
        <v>0</v>
      </c>
      <c r="EF34" s="2">
        <v>21</v>
      </c>
      <c r="EG34" s="2">
        <v>21</v>
      </c>
      <c r="EH34" s="2">
        <v>0</v>
      </c>
      <c r="EI34" s="48">
        <f t="shared" si="119"/>
        <v>1</v>
      </c>
      <c r="EK34" s="82" t="s">
        <v>40</v>
      </c>
      <c r="EL34" s="8" t="s">
        <v>48</v>
      </c>
      <c r="EM34" s="2">
        <v>0</v>
      </c>
      <c r="EN34" s="2">
        <v>0</v>
      </c>
      <c r="EO34" s="2">
        <v>0</v>
      </c>
      <c r="EP34" s="2">
        <v>672</v>
      </c>
      <c r="EQ34" s="38">
        <f t="shared" ref="EQ34:EQ36" si="652">EP34/$EL$4</f>
        <v>1</v>
      </c>
      <c r="ER34" s="2">
        <v>0</v>
      </c>
      <c r="ES34" s="38">
        <f t="shared" ref="ES34:ES36" si="653">ER34/$EL$4</f>
        <v>0</v>
      </c>
      <c r="ET34" s="2">
        <v>0</v>
      </c>
      <c r="EU34" s="38">
        <f t="shared" ref="EU34:EU36" si="654">ET34/$EL$4</f>
        <v>0</v>
      </c>
      <c r="EV34" s="2">
        <v>0</v>
      </c>
      <c r="EW34" s="38">
        <f>(EM34-EV34)/$EL$4</f>
        <v>0</v>
      </c>
      <c r="EX34" s="51">
        <f>IF((AND(EN34=0,EP34=0)),0,(EP34+EV34)/(EN34+EP34))</f>
        <v>1</v>
      </c>
      <c r="EY34" s="38">
        <f>EV34/$EL$4</f>
        <v>0</v>
      </c>
      <c r="EZ34" s="2">
        <v>21</v>
      </c>
      <c r="FA34" s="2">
        <v>21</v>
      </c>
      <c r="FB34" s="2">
        <v>0</v>
      </c>
      <c r="FC34" s="48">
        <f t="shared" si="122"/>
        <v>1</v>
      </c>
      <c r="FE34" s="82" t="s">
        <v>40</v>
      </c>
      <c r="FF34" s="8" t="s">
        <v>48</v>
      </c>
      <c r="FG34" s="2">
        <v>0</v>
      </c>
      <c r="FH34" s="2">
        <v>0</v>
      </c>
      <c r="FI34" s="2">
        <v>0</v>
      </c>
      <c r="FJ34" s="2">
        <v>744</v>
      </c>
      <c r="FK34" s="38">
        <f t="shared" si="541"/>
        <v>1</v>
      </c>
      <c r="FL34" s="2">
        <v>0</v>
      </c>
      <c r="FM34" s="38">
        <f t="shared" si="541"/>
        <v>0</v>
      </c>
      <c r="FN34" s="2">
        <v>0</v>
      </c>
      <c r="FO34" s="38">
        <f t="shared" si="541"/>
        <v>0</v>
      </c>
      <c r="FP34" s="2">
        <v>0</v>
      </c>
      <c r="FQ34" s="38">
        <f>(FG34-FP34)/$FF$4</f>
        <v>0</v>
      </c>
      <c r="FR34" s="51">
        <f t="shared" si="542"/>
        <v>1</v>
      </c>
      <c r="FS34" s="38">
        <f>FP34/$FF$4</f>
        <v>0</v>
      </c>
      <c r="FT34" s="2">
        <v>21</v>
      </c>
      <c r="FU34" s="2">
        <v>21</v>
      </c>
      <c r="FV34" s="2">
        <v>0</v>
      </c>
      <c r="FW34" s="48">
        <f t="shared" si="124"/>
        <v>1</v>
      </c>
      <c r="FY34" s="82" t="s">
        <v>40</v>
      </c>
      <c r="FZ34" s="8" t="s">
        <v>48</v>
      </c>
      <c r="GA34" s="2">
        <v>0</v>
      </c>
      <c r="GB34" s="2">
        <v>0</v>
      </c>
      <c r="GC34" s="2">
        <v>0</v>
      </c>
      <c r="GD34" s="2">
        <v>720</v>
      </c>
      <c r="GE34" s="38">
        <f>GD34/$FZ$4</f>
        <v>1</v>
      </c>
      <c r="GF34" s="2">
        <v>0</v>
      </c>
      <c r="GG34" s="38">
        <f>GF34/$FZ$4</f>
        <v>0</v>
      </c>
      <c r="GH34" s="2">
        <v>0</v>
      </c>
      <c r="GI34" s="38">
        <f>GH34/$FZ$4</f>
        <v>0</v>
      </c>
      <c r="GJ34" s="2">
        <v>0</v>
      </c>
      <c r="GK34" s="38">
        <f t="shared" ref="GK34:GK36" si="655">(GA34-GJ34)/$FZ$4</f>
        <v>0</v>
      </c>
      <c r="GL34" s="41">
        <f>IF((AND(GB34=0,GD34=0)),0,(GD34+GJ34)/(GB34+GD34))</f>
        <v>1</v>
      </c>
      <c r="GM34" s="38">
        <f t="shared" ref="GM34:GM36" si="656">GJ34/$FZ$4</f>
        <v>0</v>
      </c>
      <c r="GN34" s="2">
        <v>21</v>
      </c>
      <c r="GO34" s="2">
        <v>21</v>
      </c>
      <c r="GP34" s="2">
        <v>0</v>
      </c>
      <c r="GQ34" s="48">
        <f t="shared" si="127"/>
        <v>1</v>
      </c>
      <c r="GS34" s="82" t="s">
        <v>40</v>
      </c>
      <c r="GT34" s="8" t="s">
        <v>48</v>
      </c>
      <c r="GU34" s="2">
        <v>0</v>
      </c>
      <c r="GV34" s="2">
        <v>0</v>
      </c>
      <c r="GW34" s="2">
        <v>0</v>
      </c>
      <c r="GX34" s="2">
        <v>744</v>
      </c>
      <c r="GY34" s="38">
        <f t="shared" ref="GY34:GY36" si="657">GX34/$GT$4</f>
        <v>1</v>
      </c>
      <c r="GZ34" s="2">
        <v>0</v>
      </c>
      <c r="HA34" s="38">
        <f t="shared" ref="HA34:HA36" si="658">GZ34/$GT$4</f>
        <v>0</v>
      </c>
      <c r="HB34" s="2">
        <v>0</v>
      </c>
      <c r="HC34" s="38">
        <f t="shared" ref="HC34:HC36" si="659">HB34/$GT$4</f>
        <v>0</v>
      </c>
      <c r="HD34" s="2">
        <v>0</v>
      </c>
      <c r="HE34" s="38">
        <f>(GU34-HD34)/$GT$4</f>
        <v>0</v>
      </c>
      <c r="HF34" s="41">
        <f t="shared" ref="HF34:HF36" si="660">IF((AND(GV34=0,GX34=0)),0,(GX34+HD34)/(GV34+GX34))</f>
        <v>1</v>
      </c>
      <c r="HG34" s="38">
        <f>HD34/$GT$4</f>
        <v>0</v>
      </c>
      <c r="HH34" s="2">
        <v>21</v>
      </c>
      <c r="HI34" s="2">
        <v>21</v>
      </c>
      <c r="HJ34" s="2">
        <v>0</v>
      </c>
      <c r="HK34" s="48">
        <f>SUM(GY34,HA34,HC34,HE34,HG34)</f>
        <v>1</v>
      </c>
      <c r="HM34" s="82" t="s">
        <v>40</v>
      </c>
      <c r="HN34" s="8" t="s">
        <v>48</v>
      </c>
      <c r="HO34" s="2">
        <v>0</v>
      </c>
      <c r="HP34" s="2">
        <v>0</v>
      </c>
      <c r="HQ34" s="2">
        <v>0</v>
      </c>
      <c r="HR34" s="2">
        <v>720</v>
      </c>
      <c r="HS34" s="38">
        <f>HR34/$HN$4</f>
        <v>1</v>
      </c>
      <c r="HT34" s="2">
        <v>0</v>
      </c>
      <c r="HU34" s="38">
        <f>HT34/$HN$4</f>
        <v>0</v>
      </c>
      <c r="HV34" s="2">
        <v>0</v>
      </c>
      <c r="HW34" s="38">
        <f>HV34/$HN$4</f>
        <v>0</v>
      </c>
      <c r="HX34" s="7">
        <v>0</v>
      </c>
      <c r="HY34" s="2">
        <v>0</v>
      </c>
      <c r="HZ34" s="38">
        <f>(HO34-HY34)/$HN$4</f>
        <v>0</v>
      </c>
      <c r="IA34" s="41">
        <f t="shared" ref="IA34:IA36" si="661">IF((AND(HP34=0,HR34=0)),0,(HR34+HX34+HY34)/(HP34+HR34))</f>
        <v>1</v>
      </c>
      <c r="IB34" s="38">
        <f t="shared" ref="IB34:IB36" si="662">(HY34+HX34)/$HN$4</f>
        <v>0</v>
      </c>
      <c r="IC34" s="2">
        <v>21</v>
      </c>
      <c r="ID34" s="2">
        <v>21</v>
      </c>
      <c r="IE34" s="2">
        <v>0</v>
      </c>
      <c r="IF34" s="48">
        <f t="shared" si="638"/>
        <v>1</v>
      </c>
    </row>
    <row r="35" spans="1:240" ht="15">
      <c r="A35" s="82" t="s">
        <v>41</v>
      </c>
      <c r="B35" s="8" t="s">
        <v>49</v>
      </c>
      <c r="C35" s="45">
        <v>744</v>
      </c>
      <c r="D35" s="45">
        <v>213.44000000000005</v>
      </c>
      <c r="E35" s="45">
        <v>530.55999999999995</v>
      </c>
      <c r="F35" s="46">
        <v>0</v>
      </c>
      <c r="G35" s="47">
        <f t="shared" si="514"/>
        <v>0</v>
      </c>
      <c r="H35" s="46">
        <v>0</v>
      </c>
      <c r="I35" s="47">
        <f t="shared" ref="I35" si="663">H35/$B$4</f>
        <v>0</v>
      </c>
      <c r="J35" s="45">
        <v>0</v>
      </c>
      <c r="K35" s="47">
        <f t="shared" ref="K35" si="664">J35/$B$4</f>
        <v>0</v>
      </c>
      <c r="L35" s="46">
        <v>0</v>
      </c>
      <c r="M35" s="47">
        <f t="shared" si="517"/>
        <v>1</v>
      </c>
      <c r="N35" s="41">
        <f t="shared" ref="N35:N36" si="665">IF((AND(D35=0,F35=0)),0,(F35+L35)/(D35+F35))</f>
        <v>0</v>
      </c>
      <c r="O35" s="38">
        <f t="shared" ref="O35:O36" si="666">L35/$B$4</f>
        <v>0</v>
      </c>
      <c r="P35" s="2">
        <v>21</v>
      </c>
      <c r="Q35" s="2">
        <v>21</v>
      </c>
      <c r="R35" s="2">
        <v>18</v>
      </c>
      <c r="S35" s="48">
        <f t="shared" si="604"/>
        <v>1</v>
      </c>
      <c r="U35" s="82" t="s">
        <v>41</v>
      </c>
      <c r="V35" s="8" t="s">
        <v>49</v>
      </c>
      <c r="W35" s="12">
        <v>744</v>
      </c>
      <c r="X35" s="12">
        <v>180.76</v>
      </c>
      <c r="Y35" s="2">
        <v>563.24</v>
      </c>
      <c r="Z35" s="2">
        <v>0</v>
      </c>
      <c r="AA35" s="38">
        <f t="shared" si="520"/>
        <v>0</v>
      </c>
      <c r="AB35" s="2">
        <v>0</v>
      </c>
      <c r="AC35" s="38">
        <f t="shared" si="521"/>
        <v>0</v>
      </c>
      <c r="AD35" s="2">
        <v>0</v>
      </c>
      <c r="AE35" s="38">
        <f t="shared" si="522"/>
        <v>0</v>
      </c>
      <c r="AF35" s="2">
        <v>0</v>
      </c>
      <c r="AG35" s="38">
        <f t="shared" si="639"/>
        <v>1</v>
      </c>
      <c r="AH35" s="41">
        <f t="shared" ref="AH35" si="667">IF((AND(X35=0,Z35=0)),0,(Z35+AF35)/(X35+Z35))</f>
        <v>0</v>
      </c>
      <c r="AI35" s="38">
        <f t="shared" si="640"/>
        <v>0</v>
      </c>
      <c r="AJ35" s="2">
        <v>21</v>
      </c>
      <c r="AK35" s="2">
        <v>21</v>
      </c>
      <c r="AL35" s="2">
        <v>21</v>
      </c>
      <c r="AM35" s="48">
        <f t="shared" si="106"/>
        <v>1</v>
      </c>
      <c r="AO35" s="82" t="s">
        <v>41</v>
      </c>
      <c r="AP35" s="8" t="s">
        <v>49</v>
      </c>
      <c r="AQ35" s="12">
        <v>717.2</v>
      </c>
      <c r="AR35" s="12">
        <v>107.60000000000009</v>
      </c>
      <c r="AS35" s="12">
        <v>609.59999999999991</v>
      </c>
      <c r="AT35" s="12">
        <v>2.8</v>
      </c>
      <c r="AU35" s="38">
        <f t="shared" ref="AU35:AU36" si="668">AT35/$AP$4</f>
        <v>3.8888888888888888E-3</v>
      </c>
      <c r="AV35" s="2">
        <v>0</v>
      </c>
      <c r="AW35" s="38">
        <f t="shared" ref="AW35:AW36" si="669">AV35/$AP$4</f>
        <v>0</v>
      </c>
      <c r="AX35" s="2">
        <v>0</v>
      </c>
      <c r="AY35" s="38">
        <f t="shared" ref="AY35:AY36" si="670">AX35/$AP$4</f>
        <v>0</v>
      </c>
      <c r="AZ35" s="2">
        <v>0</v>
      </c>
      <c r="BA35" s="38">
        <f>(AQ35-AZ35)/$AP$4</f>
        <v>0.99611111111111117</v>
      </c>
      <c r="BB35" s="41">
        <f t="shared" ref="BB35:BB36" si="671">IF((AND(AR35=0,AT35=0)),0,(AT35+AZ35)/(AR35+AT35))</f>
        <v>2.5362318840579687E-2</v>
      </c>
      <c r="BC35" s="38">
        <f>AZ35/$AP$4</f>
        <v>0</v>
      </c>
      <c r="BD35" s="2">
        <v>21</v>
      </c>
      <c r="BE35" s="2">
        <v>21</v>
      </c>
      <c r="BF35" s="7">
        <v>18.361266294227182</v>
      </c>
      <c r="BG35" s="48">
        <f t="shared" si="109"/>
        <v>1</v>
      </c>
      <c r="BI35" s="82" t="s">
        <v>41</v>
      </c>
      <c r="BJ35" s="8" t="s">
        <v>49</v>
      </c>
      <c r="BK35" s="2">
        <v>744</v>
      </c>
      <c r="BL35" s="12">
        <v>275.3</v>
      </c>
      <c r="BM35" s="12">
        <v>468.7</v>
      </c>
      <c r="BN35" s="2">
        <v>0</v>
      </c>
      <c r="BO35" s="38">
        <f t="shared" ref="BO35:BS36" si="672">BN35/$BJ$4</f>
        <v>0</v>
      </c>
      <c r="BP35" s="2">
        <v>0</v>
      </c>
      <c r="BQ35" s="38">
        <f t="shared" si="672"/>
        <v>0</v>
      </c>
      <c r="BR35" s="2">
        <v>0</v>
      </c>
      <c r="BS35" s="38">
        <f t="shared" si="672"/>
        <v>0</v>
      </c>
      <c r="BT35" s="2">
        <v>0</v>
      </c>
      <c r="BU35" s="38">
        <f t="shared" ref="BU35:BU36" si="673">(BK35-BT35)/$BJ$4</f>
        <v>1</v>
      </c>
      <c r="BV35" s="41">
        <f t="shared" si="530"/>
        <v>0</v>
      </c>
      <c r="BW35" s="38">
        <f t="shared" ref="BW35:BW36" si="674">BT35/$BJ$4</f>
        <v>0</v>
      </c>
      <c r="BX35" s="2">
        <v>21</v>
      </c>
      <c r="BY35" s="2">
        <v>21</v>
      </c>
      <c r="BZ35" s="2">
        <v>19</v>
      </c>
      <c r="CA35" s="48">
        <f t="shared" si="111"/>
        <v>1</v>
      </c>
      <c r="CC35" s="82" t="s">
        <v>41</v>
      </c>
      <c r="CD35" s="8" t="s">
        <v>49</v>
      </c>
      <c r="CE35" s="12">
        <v>698.5</v>
      </c>
      <c r="CF35" s="12">
        <v>205.3</v>
      </c>
      <c r="CG35" s="12">
        <v>493.2</v>
      </c>
      <c r="CH35" s="12">
        <v>21.5</v>
      </c>
      <c r="CI35" s="38">
        <f t="shared" ref="CI35" si="675">CH35/$CD$4</f>
        <v>2.9861111111111113E-2</v>
      </c>
      <c r="CJ35" s="2">
        <v>0</v>
      </c>
      <c r="CK35" s="38">
        <f t="shared" ref="CK35" si="676">CJ35/$CD$4</f>
        <v>0</v>
      </c>
      <c r="CL35" s="2">
        <v>0</v>
      </c>
      <c r="CM35" s="38">
        <f t="shared" ref="CM35" si="677">CL35/$CD$4</f>
        <v>0</v>
      </c>
      <c r="CN35" s="2">
        <v>0</v>
      </c>
      <c r="CO35" s="38">
        <f t="shared" ref="CO35:CO36" si="678">(CE35-CN35)/$CD$4</f>
        <v>0.97013888888888888</v>
      </c>
      <c r="CP35" s="41">
        <f t="shared" ref="CP35" si="679">IF((AND(CF35=0,CH35=0)),0,(CH35+CN35)/(CF35+CH35))</f>
        <v>9.4797178130511459E-2</v>
      </c>
      <c r="CQ35" s="38">
        <f t="shared" ref="CQ35:CQ36" si="680">CN35/$CD$4</f>
        <v>0</v>
      </c>
      <c r="CR35" s="2">
        <v>21</v>
      </c>
      <c r="CS35" s="2">
        <v>21</v>
      </c>
      <c r="CT35" s="2">
        <v>19</v>
      </c>
      <c r="CU35" s="48">
        <f t="shared" si="113"/>
        <v>1</v>
      </c>
      <c r="CW35" s="82" t="s">
        <v>41</v>
      </c>
      <c r="CX35" s="8" t="s">
        <v>49</v>
      </c>
      <c r="CY35" s="12">
        <v>744</v>
      </c>
      <c r="CZ35" s="12">
        <v>131.60000000000002</v>
      </c>
      <c r="DA35" s="12">
        <v>612.4</v>
      </c>
      <c r="DB35" s="12">
        <v>0</v>
      </c>
      <c r="DC35" s="38">
        <f t="shared" si="641"/>
        <v>0</v>
      </c>
      <c r="DD35" s="12">
        <v>0</v>
      </c>
      <c r="DE35" s="38">
        <f t="shared" si="642"/>
        <v>0</v>
      </c>
      <c r="DF35" s="12">
        <v>0</v>
      </c>
      <c r="DG35" s="38">
        <f t="shared" si="643"/>
        <v>0</v>
      </c>
      <c r="DH35" s="12">
        <v>0</v>
      </c>
      <c r="DI35" s="38">
        <f t="shared" si="644"/>
        <v>1</v>
      </c>
      <c r="DJ35" s="41">
        <f t="shared" ref="DJ35" si="681">IF((AND(CZ35=0,DB35=0)),0,(DB35+DH35)/(CZ35+DB35))</f>
        <v>0</v>
      </c>
      <c r="DK35" s="38">
        <f t="shared" si="645"/>
        <v>0</v>
      </c>
      <c r="DL35" s="2">
        <v>21</v>
      </c>
      <c r="DM35" s="2">
        <v>21</v>
      </c>
      <c r="DN35" s="2">
        <v>19</v>
      </c>
      <c r="DO35" s="48">
        <f t="shared" si="116"/>
        <v>1</v>
      </c>
      <c r="DQ35" s="82" t="s">
        <v>41</v>
      </c>
      <c r="DR35" s="8" t="s">
        <v>49</v>
      </c>
      <c r="DS35" s="12">
        <v>696.35</v>
      </c>
      <c r="DT35" s="12">
        <v>93.80000000000004</v>
      </c>
      <c r="DU35" s="2">
        <v>602.54999999999995</v>
      </c>
      <c r="DV35" s="2">
        <v>47.65</v>
      </c>
      <c r="DW35" s="38">
        <f t="shared" si="646"/>
        <v>6.4045698924731179E-2</v>
      </c>
      <c r="DX35" s="2">
        <v>0</v>
      </c>
      <c r="DY35" s="38">
        <f t="shared" si="647"/>
        <v>0</v>
      </c>
      <c r="DZ35" s="2">
        <v>0</v>
      </c>
      <c r="EA35" s="38">
        <f t="shared" si="648"/>
        <v>0</v>
      </c>
      <c r="EB35" s="2">
        <v>0</v>
      </c>
      <c r="EC35" s="38">
        <f t="shared" si="649"/>
        <v>0.93595430107526889</v>
      </c>
      <c r="ED35" s="51">
        <f t="shared" si="650"/>
        <v>0.33686815129020842</v>
      </c>
      <c r="EE35" s="38">
        <f t="shared" si="651"/>
        <v>0</v>
      </c>
      <c r="EF35" s="2">
        <v>21</v>
      </c>
      <c r="EG35" s="2">
        <v>21</v>
      </c>
      <c r="EH35" s="2">
        <v>18</v>
      </c>
      <c r="EI35" s="48">
        <f t="shared" si="119"/>
        <v>1</v>
      </c>
      <c r="EK35" s="82" t="s">
        <v>41</v>
      </c>
      <c r="EL35" s="8" t="s">
        <v>49</v>
      </c>
      <c r="EM35" s="12">
        <v>625.5</v>
      </c>
      <c r="EN35" s="12">
        <v>52.900000000000091</v>
      </c>
      <c r="EO35" s="12">
        <v>572.59999999999991</v>
      </c>
      <c r="EP35" s="12">
        <v>46.5</v>
      </c>
      <c r="EQ35" s="38">
        <f t="shared" si="652"/>
        <v>6.9196428571428575E-2</v>
      </c>
      <c r="ER35" s="2">
        <v>0</v>
      </c>
      <c r="ES35" s="38">
        <f t="shared" si="653"/>
        <v>0</v>
      </c>
      <c r="ET35" s="2">
        <v>0</v>
      </c>
      <c r="EU35" s="38">
        <f t="shared" si="654"/>
        <v>0</v>
      </c>
      <c r="EV35" s="2">
        <v>0</v>
      </c>
      <c r="EW35" s="38">
        <f t="shared" ref="EW35:EW36" si="682">(EM35-EV35)/$EL$4</f>
        <v>0.9308035714285714</v>
      </c>
      <c r="EX35" s="51">
        <f t="shared" ref="EX35:EX68" si="683">IF((AND(EN35=0,EP35=0)),0,(EP35+EV35)/(EN35+EP35))</f>
        <v>0.46780684104627723</v>
      </c>
      <c r="EY35" s="38">
        <f t="shared" ref="EY35:EY36" si="684">EV35/$EL$4</f>
        <v>0</v>
      </c>
      <c r="EZ35" s="2">
        <v>21</v>
      </c>
      <c r="FA35" s="2">
        <v>21</v>
      </c>
      <c r="FB35" s="2">
        <v>18</v>
      </c>
      <c r="FC35" s="48">
        <f t="shared" si="122"/>
        <v>1</v>
      </c>
      <c r="FE35" s="82" t="s">
        <v>41</v>
      </c>
      <c r="FF35" s="8" t="s">
        <v>49</v>
      </c>
      <c r="FG35" s="2">
        <v>649.22</v>
      </c>
      <c r="FH35" s="2">
        <v>38</v>
      </c>
      <c r="FI35" s="2">
        <v>611.22</v>
      </c>
      <c r="FJ35" s="2">
        <v>94.78</v>
      </c>
      <c r="FK35" s="38">
        <f t="shared" si="541"/>
        <v>0.12739247311827956</v>
      </c>
      <c r="FL35" s="2">
        <v>0</v>
      </c>
      <c r="FM35" s="38">
        <f t="shared" si="541"/>
        <v>0</v>
      </c>
      <c r="FN35" s="2">
        <v>0</v>
      </c>
      <c r="FO35" s="38">
        <f t="shared" si="541"/>
        <v>0</v>
      </c>
      <c r="FP35" s="2">
        <v>0</v>
      </c>
      <c r="FQ35" s="38">
        <f>(FG35-FP35)/$FF$4</f>
        <v>0.8726075268817205</v>
      </c>
      <c r="FR35" s="51">
        <f t="shared" si="542"/>
        <v>0.71381232113270066</v>
      </c>
      <c r="FS35" s="38">
        <f>FP35/$FF$4</f>
        <v>0</v>
      </c>
      <c r="FT35" s="2">
        <v>21</v>
      </c>
      <c r="FU35" s="2">
        <v>21</v>
      </c>
      <c r="FV35" s="2">
        <v>18</v>
      </c>
      <c r="FW35" s="48">
        <f t="shared" si="124"/>
        <v>1</v>
      </c>
      <c r="FY35" s="82" t="s">
        <v>41</v>
      </c>
      <c r="FZ35" s="8" t="s">
        <v>49</v>
      </c>
      <c r="GA35" s="2">
        <v>488.73</v>
      </c>
      <c r="GB35" s="2">
        <v>136.03</v>
      </c>
      <c r="GC35" s="2">
        <v>352.7</v>
      </c>
      <c r="GD35" s="2">
        <v>231.27</v>
      </c>
      <c r="GE35" s="38">
        <f t="shared" ref="GE35" si="685">GD35/$FZ$4</f>
        <v>0.32120833333333337</v>
      </c>
      <c r="GF35" s="2">
        <v>0</v>
      </c>
      <c r="GG35" s="38">
        <f t="shared" ref="GG35" si="686">GF35/$FZ$4</f>
        <v>0</v>
      </c>
      <c r="GH35" s="2">
        <v>0</v>
      </c>
      <c r="GI35" s="38">
        <f t="shared" ref="GI35" si="687">GH35/$FZ$4</f>
        <v>0</v>
      </c>
      <c r="GJ35" s="2">
        <v>0</v>
      </c>
      <c r="GK35" s="38">
        <f t="shared" si="655"/>
        <v>0.67879166666666668</v>
      </c>
      <c r="GL35" s="41">
        <f t="shared" ref="GL35" si="688">IF((AND(GB35=0,GD35=0)),0,(GD35+GJ35)/(GB35+GD35))</f>
        <v>0.62964878845630279</v>
      </c>
      <c r="GM35" s="38">
        <f t="shared" si="656"/>
        <v>0</v>
      </c>
      <c r="GN35" s="2">
        <v>21</v>
      </c>
      <c r="GO35" s="2">
        <v>21</v>
      </c>
      <c r="GP35" s="2">
        <v>18</v>
      </c>
      <c r="GQ35" s="48">
        <f t="shared" si="127"/>
        <v>1</v>
      </c>
      <c r="GS35" s="82" t="s">
        <v>41</v>
      </c>
      <c r="GT35" s="8" t="s">
        <v>49</v>
      </c>
      <c r="GU35" s="2">
        <v>744</v>
      </c>
      <c r="GV35" s="2">
        <v>151.25</v>
      </c>
      <c r="GW35" s="2">
        <v>592.75</v>
      </c>
      <c r="GX35" s="2">
        <v>0</v>
      </c>
      <c r="GY35" s="38">
        <f t="shared" si="657"/>
        <v>0</v>
      </c>
      <c r="GZ35" s="2">
        <v>0</v>
      </c>
      <c r="HA35" s="38">
        <f t="shared" si="658"/>
        <v>0</v>
      </c>
      <c r="HB35" s="2">
        <v>0</v>
      </c>
      <c r="HC35" s="38">
        <f t="shared" si="659"/>
        <v>0</v>
      </c>
      <c r="HD35" s="2">
        <v>0</v>
      </c>
      <c r="HE35" s="38">
        <f t="shared" ref="HE35:HE36" si="689">(GU35-HD35)/$GT$4</f>
        <v>1</v>
      </c>
      <c r="HF35" s="41">
        <f t="shared" si="660"/>
        <v>0</v>
      </c>
      <c r="HG35" s="38">
        <f t="shared" ref="HG35:HG36" si="690">HD35/$GT$4</f>
        <v>0</v>
      </c>
      <c r="HH35" s="2">
        <v>21</v>
      </c>
      <c r="HI35" s="2">
        <v>21</v>
      </c>
      <c r="HJ35" s="2">
        <v>18</v>
      </c>
      <c r="HK35" s="48">
        <f>SUM(GY35,HA35,HC35,HE35,HG35)</f>
        <v>1</v>
      </c>
      <c r="HM35" s="82" t="s">
        <v>41</v>
      </c>
      <c r="HN35" s="8" t="s">
        <v>49</v>
      </c>
      <c r="HO35" s="2">
        <v>624.72</v>
      </c>
      <c r="HP35" s="2">
        <v>245.37</v>
      </c>
      <c r="HQ35" s="2">
        <v>379.35</v>
      </c>
      <c r="HR35" s="2">
        <v>95.28</v>
      </c>
      <c r="HS35" s="38">
        <f t="shared" ref="HS35:HS36" si="691">HR35/$HN$4</f>
        <v>0.13233333333333333</v>
      </c>
      <c r="HT35" s="2">
        <v>0</v>
      </c>
      <c r="HU35" s="38">
        <f t="shared" ref="HU35:HU36" si="692">HT35/$HN$4</f>
        <v>0</v>
      </c>
      <c r="HV35" s="2">
        <v>0</v>
      </c>
      <c r="HW35" s="38">
        <f t="shared" ref="HW35:HW36" si="693">HV35/$HN$4</f>
        <v>0</v>
      </c>
      <c r="HX35" s="7">
        <v>0</v>
      </c>
      <c r="HY35" s="2">
        <v>0</v>
      </c>
      <c r="HZ35" s="38">
        <f t="shared" ref="HZ35:HZ36" si="694">(HO35-HY35)/$HN$4</f>
        <v>0.8676666666666667</v>
      </c>
      <c r="IA35" s="41">
        <f t="shared" si="661"/>
        <v>0.27970057243505064</v>
      </c>
      <c r="IB35" s="38">
        <f t="shared" si="662"/>
        <v>0</v>
      </c>
      <c r="IC35" s="2">
        <v>21</v>
      </c>
      <c r="ID35" s="2">
        <v>21</v>
      </c>
      <c r="IE35" s="2">
        <v>18</v>
      </c>
      <c r="IF35" s="48">
        <f t="shared" si="638"/>
        <v>1</v>
      </c>
    </row>
    <row r="36" spans="1:240" ht="14.25">
      <c r="B36" s="8" t="s">
        <v>53</v>
      </c>
      <c r="C36" s="12">
        <v>0</v>
      </c>
      <c r="D36" s="12">
        <v>0</v>
      </c>
      <c r="E36" s="2">
        <v>0</v>
      </c>
      <c r="F36" s="2">
        <v>744</v>
      </c>
      <c r="G36" s="38">
        <f t="shared" si="514"/>
        <v>1</v>
      </c>
      <c r="H36" s="2">
        <v>0</v>
      </c>
      <c r="I36" s="38">
        <f>H36/$B$4</f>
        <v>0</v>
      </c>
      <c r="J36" s="12">
        <v>0</v>
      </c>
      <c r="K36" s="38">
        <f>J36/$B$4</f>
        <v>0</v>
      </c>
      <c r="L36" s="2">
        <v>0</v>
      </c>
      <c r="M36" s="38">
        <f t="shared" si="517"/>
        <v>0</v>
      </c>
      <c r="N36" s="41">
        <f t="shared" si="665"/>
        <v>1</v>
      </c>
      <c r="O36" s="38">
        <f t="shared" si="666"/>
        <v>0</v>
      </c>
      <c r="P36" s="2">
        <v>21</v>
      </c>
      <c r="Q36" s="2">
        <v>21</v>
      </c>
      <c r="R36" s="2">
        <v>0</v>
      </c>
      <c r="S36" s="48">
        <f t="shared" si="604"/>
        <v>1</v>
      </c>
      <c r="V36" s="8" t="s">
        <v>53</v>
      </c>
      <c r="W36" s="12">
        <v>0</v>
      </c>
      <c r="X36" s="12">
        <v>0</v>
      </c>
      <c r="Y36" s="2">
        <v>0</v>
      </c>
      <c r="Z36" s="2">
        <v>744</v>
      </c>
      <c r="AA36" s="38">
        <f t="shared" si="520"/>
        <v>1</v>
      </c>
      <c r="AB36" s="2">
        <v>0</v>
      </c>
      <c r="AC36" s="38">
        <f t="shared" si="521"/>
        <v>0</v>
      </c>
      <c r="AD36" s="2">
        <v>0</v>
      </c>
      <c r="AE36" s="38">
        <f t="shared" si="522"/>
        <v>0</v>
      </c>
      <c r="AF36" s="2">
        <v>0</v>
      </c>
      <c r="AG36" s="38">
        <f t="shared" si="639"/>
        <v>0</v>
      </c>
      <c r="AH36" s="41">
        <f>IF((AND(X36=0,Z36=0)),0,(Z36+AF36)/(X36+Z36))</f>
        <v>1</v>
      </c>
      <c r="AI36" s="38">
        <f t="shared" si="640"/>
        <v>0</v>
      </c>
      <c r="AJ36" s="2">
        <v>21</v>
      </c>
      <c r="AK36" s="2">
        <v>21</v>
      </c>
      <c r="AL36" s="2">
        <v>0</v>
      </c>
      <c r="AM36" s="48">
        <f t="shared" si="106"/>
        <v>1</v>
      </c>
      <c r="AP36" s="8" t="s">
        <v>53</v>
      </c>
      <c r="AQ36" s="2">
        <v>0</v>
      </c>
      <c r="AR36" s="12">
        <v>0</v>
      </c>
      <c r="AS36" s="2">
        <v>0</v>
      </c>
      <c r="AT36" s="2">
        <v>720</v>
      </c>
      <c r="AU36" s="38">
        <f t="shared" si="668"/>
        <v>1</v>
      </c>
      <c r="AV36" s="2">
        <v>0</v>
      </c>
      <c r="AW36" s="38">
        <f t="shared" si="669"/>
        <v>0</v>
      </c>
      <c r="AX36" s="2">
        <v>0</v>
      </c>
      <c r="AY36" s="38">
        <f t="shared" si="670"/>
        <v>0</v>
      </c>
      <c r="AZ36" s="2">
        <v>0</v>
      </c>
      <c r="BA36" s="38">
        <f t="shared" ref="BA36" si="695">(AQ36-AZ36)/$AP$4</f>
        <v>0</v>
      </c>
      <c r="BB36" s="41">
        <f t="shared" si="671"/>
        <v>1</v>
      </c>
      <c r="BC36" s="38">
        <f t="shared" ref="BC36" si="696">AZ36/$AP$4</f>
        <v>0</v>
      </c>
      <c r="BD36" s="2">
        <v>21</v>
      </c>
      <c r="BE36" s="2">
        <v>21</v>
      </c>
      <c r="BF36" s="2">
        <v>0</v>
      </c>
      <c r="BG36" s="48">
        <f t="shared" si="109"/>
        <v>1</v>
      </c>
      <c r="BJ36" s="8" t="s">
        <v>53</v>
      </c>
      <c r="BK36" s="2">
        <v>0</v>
      </c>
      <c r="BL36" s="12">
        <v>0</v>
      </c>
      <c r="BM36" s="2">
        <v>0</v>
      </c>
      <c r="BN36" s="2">
        <v>744</v>
      </c>
      <c r="BO36" s="38">
        <f t="shared" si="672"/>
        <v>1</v>
      </c>
      <c r="BP36" s="2">
        <v>0</v>
      </c>
      <c r="BQ36" s="38">
        <f t="shared" si="672"/>
        <v>0</v>
      </c>
      <c r="BR36" s="2">
        <v>0</v>
      </c>
      <c r="BS36" s="38">
        <f t="shared" si="672"/>
        <v>0</v>
      </c>
      <c r="BT36" s="2">
        <v>0</v>
      </c>
      <c r="BU36" s="38">
        <f t="shared" si="673"/>
        <v>0</v>
      </c>
      <c r="BV36" s="41">
        <f t="shared" si="530"/>
        <v>1</v>
      </c>
      <c r="BW36" s="38">
        <f t="shared" si="674"/>
        <v>0</v>
      </c>
      <c r="BX36" s="2">
        <v>21</v>
      </c>
      <c r="BY36" s="2">
        <v>21</v>
      </c>
      <c r="BZ36" s="2">
        <v>0</v>
      </c>
      <c r="CA36" s="48">
        <f t="shared" si="111"/>
        <v>1</v>
      </c>
      <c r="CD36" s="8" t="s">
        <v>53</v>
      </c>
      <c r="CE36" s="2">
        <v>0</v>
      </c>
      <c r="CF36" s="12">
        <v>0</v>
      </c>
      <c r="CG36" s="2">
        <v>0</v>
      </c>
      <c r="CH36" s="2">
        <v>720</v>
      </c>
      <c r="CI36" s="38">
        <f t="shared" ref="CI36" si="697">CH36/$CD$4</f>
        <v>1</v>
      </c>
      <c r="CJ36" s="2">
        <v>0</v>
      </c>
      <c r="CK36" s="38">
        <f t="shared" ref="CK36" si="698">CJ36/$CD$4</f>
        <v>0</v>
      </c>
      <c r="CL36" s="2">
        <v>0</v>
      </c>
      <c r="CM36" s="38">
        <f t="shared" ref="CM36" si="699">CL36/$CD$4</f>
        <v>0</v>
      </c>
      <c r="CN36" s="2">
        <v>0</v>
      </c>
      <c r="CO36" s="38">
        <f t="shared" si="678"/>
        <v>0</v>
      </c>
      <c r="CP36" s="41">
        <f>IF((AND(CF36=0,CH36=0)),0,(CH36+CN36)/(CF36+CH36))</f>
        <v>1</v>
      </c>
      <c r="CQ36" s="38">
        <f t="shared" si="680"/>
        <v>0</v>
      </c>
      <c r="CR36" s="2">
        <v>21</v>
      </c>
      <c r="CS36" s="2">
        <v>21</v>
      </c>
      <c r="CT36" s="2">
        <v>0</v>
      </c>
      <c r="CU36" s="48">
        <f t="shared" si="113"/>
        <v>1</v>
      </c>
      <c r="CX36" s="8" t="s">
        <v>53</v>
      </c>
      <c r="CY36" s="12">
        <v>0</v>
      </c>
      <c r="CZ36" s="12">
        <v>0</v>
      </c>
      <c r="DA36" s="12">
        <v>0</v>
      </c>
      <c r="DB36" s="12">
        <v>744</v>
      </c>
      <c r="DC36" s="38">
        <f t="shared" si="641"/>
        <v>1</v>
      </c>
      <c r="DD36" s="12">
        <v>0</v>
      </c>
      <c r="DE36" s="38">
        <f t="shared" si="642"/>
        <v>0</v>
      </c>
      <c r="DF36" s="12">
        <v>0</v>
      </c>
      <c r="DG36" s="38">
        <f t="shared" si="643"/>
        <v>0</v>
      </c>
      <c r="DH36" s="12">
        <v>0</v>
      </c>
      <c r="DI36" s="38">
        <f t="shared" si="644"/>
        <v>0</v>
      </c>
      <c r="DJ36" s="41">
        <f>IF((AND(CZ36=0,DB36=0)),0,(DB36+DH36)/(CZ36+DB36))</f>
        <v>1</v>
      </c>
      <c r="DK36" s="38">
        <f t="shared" si="645"/>
        <v>0</v>
      </c>
      <c r="DL36" s="2">
        <v>21</v>
      </c>
      <c r="DM36" s="2">
        <v>21</v>
      </c>
      <c r="DN36" s="2">
        <v>0</v>
      </c>
      <c r="DO36" s="48">
        <f t="shared" si="116"/>
        <v>1</v>
      </c>
      <c r="DR36" s="8" t="s">
        <v>53</v>
      </c>
      <c r="DS36" s="12">
        <v>0</v>
      </c>
      <c r="DT36" s="12">
        <v>0</v>
      </c>
      <c r="DU36" s="2">
        <v>0</v>
      </c>
      <c r="DV36" s="2">
        <v>744</v>
      </c>
      <c r="DW36" s="38">
        <f t="shared" si="646"/>
        <v>1</v>
      </c>
      <c r="DX36" s="2">
        <v>0</v>
      </c>
      <c r="DY36" s="38">
        <f t="shared" si="647"/>
        <v>0</v>
      </c>
      <c r="DZ36" s="2">
        <v>0</v>
      </c>
      <c r="EA36" s="38">
        <f t="shared" si="648"/>
        <v>0</v>
      </c>
      <c r="EB36" s="2">
        <v>0</v>
      </c>
      <c r="EC36" s="38">
        <f t="shared" si="649"/>
        <v>0</v>
      </c>
      <c r="ED36" s="51">
        <f t="shared" si="650"/>
        <v>1</v>
      </c>
      <c r="EE36" s="38">
        <f t="shared" si="651"/>
        <v>0</v>
      </c>
      <c r="EF36" s="2">
        <v>21</v>
      </c>
      <c r="EG36" s="2">
        <v>21</v>
      </c>
      <c r="EH36" s="2">
        <v>0</v>
      </c>
      <c r="EI36" s="48">
        <f t="shared" si="119"/>
        <v>1</v>
      </c>
      <c r="EL36" s="8" t="s">
        <v>53</v>
      </c>
      <c r="EM36" s="2">
        <v>0</v>
      </c>
      <c r="EN36" s="2">
        <v>0</v>
      </c>
      <c r="EO36" s="2">
        <v>0</v>
      </c>
      <c r="EP36" s="2">
        <v>672</v>
      </c>
      <c r="EQ36" s="38">
        <f t="shared" si="652"/>
        <v>1</v>
      </c>
      <c r="ER36" s="2">
        <v>0</v>
      </c>
      <c r="ES36" s="38">
        <f t="shared" si="653"/>
        <v>0</v>
      </c>
      <c r="ET36" s="2">
        <v>0</v>
      </c>
      <c r="EU36" s="38">
        <f t="shared" si="654"/>
        <v>0</v>
      </c>
      <c r="EV36" s="2">
        <v>0</v>
      </c>
      <c r="EW36" s="38">
        <f t="shared" si="682"/>
        <v>0</v>
      </c>
      <c r="EX36" s="51">
        <f t="shared" si="683"/>
        <v>1</v>
      </c>
      <c r="EY36" s="38">
        <f t="shared" si="684"/>
        <v>0</v>
      </c>
      <c r="EZ36" s="2">
        <v>21</v>
      </c>
      <c r="FA36" s="2">
        <v>21</v>
      </c>
      <c r="FB36" s="2">
        <v>0</v>
      </c>
      <c r="FC36" s="48">
        <f t="shared" si="122"/>
        <v>1</v>
      </c>
      <c r="FF36" s="8" t="s">
        <v>53</v>
      </c>
      <c r="FG36" s="2">
        <v>0</v>
      </c>
      <c r="FH36" s="2">
        <v>0</v>
      </c>
      <c r="FI36" s="2">
        <v>0</v>
      </c>
      <c r="FJ36" s="2">
        <v>744</v>
      </c>
      <c r="FK36" s="38">
        <f t="shared" si="541"/>
        <v>1</v>
      </c>
      <c r="FL36" s="2">
        <v>0</v>
      </c>
      <c r="FM36" s="38">
        <f t="shared" si="541"/>
        <v>0</v>
      </c>
      <c r="FN36" s="2">
        <v>0</v>
      </c>
      <c r="FO36" s="38">
        <f t="shared" si="541"/>
        <v>0</v>
      </c>
      <c r="FP36" s="2">
        <v>0</v>
      </c>
      <c r="FQ36" s="38">
        <f>(FG36-FP36)/$FF$4</f>
        <v>0</v>
      </c>
      <c r="FR36" s="51">
        <f t="shared" si="542"/>
        <v>1</v>
      </c>
      <c r="FS36" s="38">
        <f>FP36/$FF$4</f>
        <v>0</v>
      </c>
      <c r="FT36" s="2">
        <v>21</v>
      </c>
      <c r="FU36" s="2">
        <v>21</v>
      </c>
      <c r="FV36" s="2">
        <v>0</v>
      </c>
      <c r="FW36" s="48">
        <f t="shared" si="124"/>
        <v>1</v>
      </c>
      <c r="FZ36" s="8" t="s">
        <v>53</v>
      </c>
      <c r="GA36" s="2">
        <v>0</v>
      </c>
      <c r="GB36" s="2">
        <v>0</v>
      </c>
      <c r="GC36" s="2">
        <v>0</v>
      </c>
      <c r="GD36" s="2">
        <v>720</v>
      </c>
      <c r="GE36" s="38">
        <f t="shared" ref="GE36" si="700">GD36/$FZ$4</f>
        <v>1</v>
      </c>
      <c r="GF36" s="2">
        <v>0</v>
      </c>
      <c r="GG36" s="38">
        <f t="shared" ref="GG36" si="701">GF36/$FZ$4</f>
        <v>0</v>
      </c>
      <c r="GH36" s="2">
        <v>0</v>
      </c>
      <c r="GI36" s="38">
        <f t="shared" ref="GI36" si="702">GH36/$FZ$4</f>
        <v>0</v>
      </c>
      <c r="GJ36" s="2">
        <v>0</v>
      </c>
      <c r="GK36" s="38">
        <f t="shared" si="655"/>
        <v>0</v>
      </c>
      <c r="GL36" s="41">
        <f>IF((AND(GB36=0,GD36=0)),0,(GD36+GJ36)/(GB36+GD36))</f>
        <v>1</v>
      </c>
      <c r="GM36" s="38">
        <f t="shared" si="656"/>
        <v>0</v>
      </c>
      <c r="GN36" s="2">
        <v>21</v>
      </c>
      <c r="GO36" s="2">
        <v>21</v>
      </c>
      <c r="GP36" s="2">
        <v>0</v>
      </c>
      <c r="GQ36" s="48">
        <f t="shared" si="127"/>
        <v>1</v>
      </c>
      <c r="GT36" s="8" t="s">
        <v>53</v>
      </c>
      <c r="GU36" s="2">
        <v>0</v>
      </c>
      <c r="GV36" s="2">
        <v>0</v>
      </c>
      <c r="GW36" s="2">
        <v>0</v>
      </c>
      <c r="GX36" s="2">
        <v>744</v>
      </c>
      <c r="GY36" s="38">
        <f t="shared" si="657"/>
        <v>1</v>
      </c>
      <c r="GZ36" s="2">
        <v>0</v>
      </c>
      <c r="HA36" s="38">
        <f t="shared" si="658"/>
        <v>0</v>
      </c>
      <c r="HB36" s="2">
        <v>0</v>
      </c>
      <c r="HC36" s="38">
        <f t="shared" si="659"/>
        <v>0</v>
      </c>
      <c r="HD36" s="2">
        <v>0</v>
      </c>
      <c r="HE36" s="38">
        <f t="shared" si="689"/>
        <v>0</v>
      </c>
      <c r="HF36" s="41">
        <f t="shared" si="660"/>
        <v>1</v>
      </c>
      <c r="HG36" s="38">
        <f t="shared" si="690"/>
        <v>0</v>
      </c>
      <c r="HH36" s="2">
        <v>21</v>
      </c>
      <c r="HI36" s="2">
        <v>21</v>
      </c>
      <c r="HJ36" s="2">
        <v>0</v>
      </c>
      <c r="HK36" s="48">
        <f>SUM(GY36,HA36,HC36,HE36,HG36)</f>
        <v>1</v>
      </c>
      <c r="HN36" s="8" t="s">
        <v>53</v>
      </c>
      <c r="HO36" s="2">
        <v>0</v>
      </c>
      <c r="HP36" s="2">
        <v>0</v>
      </c>
      <c r="HQ36" s="2">
        <v>0</v>
      </c>
      <c r="HR36" s="2">
        <v>720</v>
      </c>
      <c r="HS36" s="38">
        <f t="shared" si="691"/>
        <v>1</v>
      </c>
      <c r="HT36" s="2">
        <v>0</v>
      </c>
      <c r="HU36" s="38">
        <f t="shared" si="692"/>
        <v>0</v>
      </c>
      <c r="HV36" s="2">
        <v>0</v>
      </c>
      <c r="HW36" s="38">
        <f t="shared" si="693"/>
        <v>0</v>
      </c>
      <c r="HX36" s="7">
        <v>0</v>
      </c>
      <c r="HY36" s="2">
        <v>0</v>
      </c>
      <c r="HZ36" s="38">
        <f t="shared" si="694"/>
        <v>0</v>
      </c>
      <c r="IA36" s="41">
        <f t="shared" si="661"/>
        <v>1</v>
      </c>
      <c r="IB36" s="38">
        <f t="shared" si="662"/>
        <v>0</v>
      </c>
      <c r="IC36" s="2">
        <v>21</v>
      </c>
      <c r="ID36" s="2">
        <v>21</v>
      </c>
      <c r="IE36" s="2">
        <v>0</v>
      </c>
      <c r="IF36" s="48">
        <f t="shared" si="638"/>
        <v>1</v>
      </c>
    </row>
    <row r="37" spans="1:240" ht="15">
      <c r="B37" s="18" t="s">
        <v>39</v>
      </c>
      <c r="C37" s="60">
        <f>SUM(C34:C36)</f>
        <v>1248</v>
      </c>
      <c r="D37" s="65">
        <f t="shared" ref="D37:L37" si="703">SUM(D34:D36)</f>
        <v>342.04000000000008</v>
      </c>
      <c r="E37" s="65">
        <f t="shared" si="703"/>
        <v>905.95999999999992</v>
      </c>
      <c r="F37" s="61">
        <f t="shared" si="703"/>
        <v>984</v>
      </c>
      <c r="G37" s="67">
        <f>(G34*Q34+G35*Q35+G36*Q36)/Q37</f>
        <v>0.44086021505376344</v>
      </c>
      <c r="H37" s="65">
        <f t="shared" si="703"/>
        <v>0</v>
      </c>
      <c r="I37" s="67">
        <f>(I34*Q34+I35*Q35+I36*Q36)/Q37</f>
        <v>0</v>
      </c>
      <c r="J37" s="65">
        <f t="shared" si="703"/>
        <v>0</v>
      </c>
      <c r="K37" s="67">
        <f>(K34*Q34+K35*Q35+K36*Q36)/Q37</f>
        <v>0</v>
      </c>
      <c r="L37" s="65">
        <f t="shared" si="703"/>
        <v>0</v>
      </c>
      <c r="M37" s="68">
        <f>(M34*Q34+M35*Q35+M36*Q36)/Q37</f>
        <v>0.55913978494623662</v>
      </c>
      <c r="N37" s="68">
        <f>(N34*Q34+N35*Q35+N36*Q36)/Q37</f>
        <v>0.55037077229155351</v>
      </c>
      <c r="O37" s="68">
        <f>(O34*Q34+O35*Q35+O36*Q36)/Q37</f>
        <v>0</v>
      </c>
      <c r="P37" s="65">
        <f t="shared" ref="P37:R37" si="704">SUM(P34:P36)</f>
        <v>63</v>
      </c>
      <c r="Q37" s="65">
        <f t="shared" si="704"/>
        <v>63</v>
      </c>
      <c r="R37" s="65">
        <f t="shared" si="704"/>
        <v>36</v>
      </c>
      <c r="S37" s="48">
        <f t="shared" si="604"/>
        <v>1</v>
      </c>
      <c r="V37" s="18" t="s">
        <v>39</v>
      </c>
      <c r="W37" s="24">
        <f>SUM(W34:W36)</f>
        <v>744</v>
      </c>
      <c r="X37" s="24">
        <f t="shared" ref="X37:AF37" si="705">SUM(X34:X36)</f>
        <v>180.76</v>
      </c>
      <c r="Y37" s="24">
        <f t="shared" si="705"/>
        <v>563.24</v>
      </c>
      <c r="Z37" s="53">
        <f t="shared" si="705"/>
        <v>1488</v>
      </c>
      <c r="AA37" s="55">
        <f>(AA34*$AK$34+AA35*$AK$35+AA36*$AK$36)/$AK$37</f>
        <v>0.66666666666666663</v>
      </c>
      <c r="AB37" s="24">
        <f t="shared" si="705"/>
        <v>0</v>
      </c>
      <c r="AC37" s="55">
        <f>(AC34*$AK$34+AC35*$AK$35+AC36*$AK$36)/$AK$37</f>
        <v>0</v>
      </c>
      <c r="AD37" s="24">
        <f t="shared" si="705"/>
        <v>0</v>
      </c>
      <c r="AE37" s="55">
        <f>(AE34*$AK$34+AE35*$AK$35+AE36*$AK$36)/$AK$37</f>
        <v>0</v>
      </c>
      <c r="AF37" s="24">
        <f t="shared" si="705"/>
        <v>0</v>
      </c>
      <c r="AG37" s="55">
        <f>(AG34*$AK$34+AG35*$AK$35+AG36*$AK$36)/$AK$37</f>
        <v>0.33333333333333331</v>
      </c>
      <c r="AH37" s="55">
        <f>(AH34*$AK$34+AH35*$AK$35+AH36*$AK$36)/$AK$37</f>
        <v>0.66666666666666663</v>
      </c>
      <c r="AI37" s="55">
        <f>(AI34*$AK$34+AI35*$AK$35+AI36*$AK$36)/$AK$37</f>
        <v>0</v>
      </c>
      <c r="AJ37" s="65">
        <f>SUM(AJ34:AJ36)</f>
        <v>63</v>
      </c>
      <c r="AK37" s="65">
        <f>SUM(AK34:AK36)</f>
        <v>63</v>
      </c>
      <c r="AL37" s="24">
        <f t="shared" ref="AL37" si="706">SUM(AL34:AL36)</f>
        <v>21</v>
      </c>
      <c r="AM37" s="48">
        <f t="shared" si="106"/>
        <v>1</v>
      </c>
      <c r="AP37" s="18" t="s">
        <v>39</v>
      </c>
      <c r="AQ37" s="54">
        <f>SUM(AQ34:AQ36)</f>
        <v>717.2</v>
      </c>
      <c r="AR37" s="24">
        <f t="shared" ref="AR37:AZ37" si="707">SUM(AR34:AR36)</f>
        <v>107.60000000000009</v>
      </c>
      <c r="AS37" s="54">
        <f t="shared" si="707"/>
        <v>609.59999999999991</v>
      </c>
      <c r="AT37" s="53">
        <f t="shared" si="707"/>
        <v>1442.8</v>
      </c>
      <c r="AU37" s="55">
        <f>(AU34*$BE34+AU35*$BE35+AU36*$BE36)/$BE37</f>
        <v>0.66796296296296287</v>
      </c>
      <c r="AV37" s="54">
        <f t="shared" si="707"/>
        <v>0</v>
      </c>
      <c r="AW37" s="55">
        <f>(AW34*$BE34+AW35*$BE35+AW36*$BE36)/$BE37</f>
        <v>0</v>
      </c>
      <c r="AX37" s="54">
        <f t="shared" si="707"/>
        <v>0</v>
      </c>
      <c r="AY37" s="55">
        <f>(AY34*$BE34+AY35*$BE35+AY36*$BE36)/$BE37</f>
        <v>0</v>
      </c>
      <c r="AZ37" s="54">
        <f t="shared" si="707"/>
        <v>0</v>
      </c>
      <c r="BA37" s="55">
        <f>(BA34*$BE34+BA35*$BE35+BA36*$BE36)/$BE37</f>
        <v>0.33203703703703702</v>
      </c>
      <c r="BB37" s="55">
        <f>(BB34*$BE34+BB35*$BE35+BB36*$BE36)/$BE37</f>
        <v>0.6751207729468599</v>
      </c>
      <c r="BC37" s="55">
        <f>(BC34*$BE34+BC35*$BE35+BC36*$BE36)/$BE37</f>
        <v>0</v>
      </c>
      <c r="BD37" s="65">
        <f>SUM(BD34:BD36)</f>
        <v>63</v>
      </c>
      <c r="BE37" s="65">
        <f t="shared" ref="BE37:BF37" si="708">SUM(BE34:BE36)</f>
        <v>63</v>
      </c>
      <c r="BF37" s="64">
        <f t="shared" si="708"/>
        <v>18.361266294227182</v>
      </c>
      <c r="BG37" s="48">
        <f t="shared" si="109"/>
        <v>0.99999999999999989</v>
      </c>
      <c r="BJ37" s="18" t="s">
        <v>39</v>
      </c>
      <c r="BK37" s="24">
        <f>SUM(BK34:BK36)</f>
        <v>744</v>
      </c>
      <c r="BL37" s="54">
        <f t="shared" ref="BL37:BT37" si="709">SUM(BL34:BL36)</f>
        <v>275.3</v>
      </c>
      <c r="BM37" s="54">
        <f t="shared" si="709"/>
        <v>468.7</v>
      </c>
      <c r="BN37" s="53">
        <f t="shared" si="709"/>
        <v>1488</v>
      </c>
      <c r="BO37" s="55">
        <f>(BO34*$BY34+BO35*$BY35+BO36*$BY36)/$BY37</f>
        <v>0.66666666666666663</v>
      </c>
      <c r="BP37" s="54">
        <f t="shared" si="709"/>
        <v>0</v>
      </c>
      <c r="BQ37" s="55">
        <f>(BQ34*$BY34+BQ35*$BY35+BQ36*$BY36)/$BY37</f>
        <v>0</v>
      </c>
      <c r="BR37" s="54">
        <f t="shared" si="709"/>
        <v>0</v>
      </c>
      <c r="BS37" s="55">
        <f>(BS34*$BY34+BS35*$BY35+BS36*$BY36)/$BY37</f>
        <v>0</v>
      </c>
      <c r="BT37" s="54">
        <f t="shared" si="709"/>
        <v>0</v>
      </c>
      <c r="BU37" s="55">
        <f>(BU34*$BY34+BU35*$BY35+BU36*$BY36)/$BY37</f>
        <v>0.33333333333333331</v>
      </c>
      <c r="BV37" s="55">
        <f>(BV34*$BY34+BV35*$BY35+BV36*$BY36)/$BY37</f>
        <v>0.66666666666666663</v>
      </c>
      <c r="BW37" s="55">
        <f>(BW34*$BY34+BW35*$BY35+BW36*$BY36)/$BY37</f>
        <v>0</v>
      </c>
      <c r="BX37" s="24">
        <f>SUM(BX34:BX36)</f>
        <v>63</v>
      </c>
      <c r="BY37" s="24">
        <f t="shared" ref="BY37:BZ37" si="710">SUM(BY34:BY36)</f>
        <v>63</v>
      </c>
      <c r="BZ37" s="62">
        <f t="shared" si="710"/>
        <v>19</v>
      </c>
      <c r="CA37" s="48">
        <f t="shared" si="111"/>
        <v>1</v>
      </c>
      <c r="CD37" s="18" t="s">
        <v>39</v>
      </c>
      <c r="CE37" s="53">
        <f>SUM(CE34:CE36)</f>
        <v>698.5</v>
      </c>
      <c r="CF37" s="53">
        <f t="shared" ref="CF37:CN37" si="711">SUM(CF34:CF36)</f>
        <v>205.3</v>
      </c>
      <c r="CG37" s="54">
        <f t="shared" si="711"/>
        <v>493.2</v>
      </c>
      <c r="CH37" s="53">
        <f t="shared" si="711"/>
        <v>1461.5</v>
      </c>
      <c r="CI37" s="55">
        <f>(CI34*$CS34+CI35*$CS35+CI36*$CS36)/$CS37</f>
        <v>0.67662037037037037</v>
      </c>
      <c r="CJ37" s="54">
        <f t="shared" si="711"/>
        <v>0</v>
      </c>
      <c r="CK37" s="55">
        <f>(CK34*$CS34+CK35*$CS35+CK36*$CS36)/$CS37</f>
        <v>0</v>
      </c>
      <c r="CL37" s="54">
        <f t="shared" si="711"/>
        <v>0</v>
      </c>
      <c r="CM37" s="55">
        <f>(CM34*$CS34+CM35*$CS35+CM36*$CS36)/$CS37</f>
        <v>0</v>
      </c>
      <c r="CN37" s="54">
        <f t="shared" si="711"/>
        <v>0</v>
      </c>
      <c r="CO37" s="55">
        <f>(CO34*$CS34+CO35*$CS35+CO36*$CS36)/$CS37</f>
        <v>0.32337962962962963</v>
      </c>
      <c r="CP37" s="55">
        <f>(CP34*$CS34+CP35*$CS35+CP36*$CS36)/$CS37</f>
        <v>0.69826572604350379</v>
      </c>
      <c r="CQ37" s="55">
        <f>(CQ34*$CS34+CQ35*$CS35+CQ36*$CS36)/$CS37</f>
        <v>0</v>
      </c>
      <c r="CR37" s="65">
        <f>SUM(CR34:CR36)</f>
        <v>63</v>
      </c>
      <c r="CS37" s="65">
        <f t="shared" ref="CS37:CT37" si="712">SUM(CS34:CS36)</f>
        <v>63</v>
      </c>
      <c r="CT37" s="65">
        <f t="shared" si="712"/>
        <v>19</v>
      </c>
      <c r="CU37" s="48">
        <f t="shared" si="113"/>
        <v>1</v>
      </c>
      <c r="CX37" s="18" t="s">
        <v>39</v>
      </c>
      <c r="CY37" s="54">
        <f>SUM(CY34:CY36)</f>
        <v>744</v>
      </c>
      <c r="CZ37" s="54">
        <f t="shared" ref="CZ37:DH37" si="713">SUM(CZ34:CZ36)</f>
        <v>131.60000000000002</v>
      </c>
      <c r="DA37" s="54">
        <f t="shared" si="713"/>
        <v>612.4</v>
      </c>
      <c r="DB37" s="53">
        <f t="shared" si="713"/>
        <v>1488</v>
      </c>
      <c r="DC37" s="55">
        <f>(DC34*$DM34+DC35*$DM35+DC36*$DM36)/$DM37</f>
        <v>0.66666666666666663</v>
      </c>
      <c r="DD37" s="54">
        <f t="shared" si="713"/>
        <v>0</v>
      </c>
      <c r="DE37" s="55">
        <f>(DE34*$DM34+DE35*$DM35+DE36*$DM36)/$DM37</f>
        <v>0</v>
      </c>
      <c r="DF37" s="54">
        <f t="shared" si="713"/>
        <v>0</v>
      </c>
      <c r="DG37" s="55">
        <f>(DG34*$DM34+DG35*$DM35+DG36*$DM36)/$DM37</f>
        <v>0</v>
      </c>
      <c r="DH37" s="54">
        <f t="shared" si="713"/>
        <v>0</v>
      </c>
      <c r="DI37" s="55">
        <f>(DI34*$DM34+DI35*$DM35+DI36*$DM36)/$DM37</f>
        <v>0.33333333333333331</v>
      </c>
      <c r="DJ37" s="55">
        <f>(DJ34*$DM34+DJ35*$DM35+DJ36*$DM36)/$DM37</f>
        <v>0.66666666666666663</v>
      </c>
      <c r="DK37" s="55">
        <f>(DK34*$DM34+DK35*$DM35+DK36*$DM36)/$DM37</f>
        <v>0</v>
      </c>
      <c r="DL37" s="24">
        <f>SUM(DL34:DL36)</f>
        <v>63</v>
      </c>
      <c r="DM37" s="65">
        <f t="shared" ref="DM37:DN37" si="714">SUM(DM34:DM36)</f>
        <v>63</v>
      </c>
      <c r="DN37" s="65">
        <f t="shared" si="714"/>
        <v>19</v>
      </c>
      <c r="DO37" s="48">
        <f t="shared" si="116"/>
        <v>1</v>
      </c>
      <c r="DR37" s="18" t="s">
        <v>39</v>
      </c>
      <c r="DS37" s="24">
        <f>SUM(DS34:DS36)</f>
        <v>696.35</v>
      </c>
      <c r="DT37" s="54">
        <f t="shared" ref="DT37:DV37" si="715">SUM(DT34:DT36)</f>
        <v>93.80000000000004</v>
      </c>
      <c r="DU37" s="24">
        <f t="shared" si="715"/>
        <v>602.54999999999995</v>
      </c>
      <c r="DV37" s="53">
        <f t="shared" si="715"/>
        <v>1535.65</v>
      </c>
      <c r="DW37" s="55">
        <f>(DW34*$EG34+DW35*$EG35+DW36*$EG36)/$EG37</f>
        <v>0.68801523297491041</v>
      </c>
      <c r="DX37" s="54">
        <f t="shared" ref="DX37" si="716">SUM(DX34:DX36)</f>
        <v>0</v>
      </c>
      <c r="DY37" s="55">
        <f>(DY34*$EG34+DY35*$EG35+DY36*$EG36)/$EG37</f>
        <v>0</v>
      </c>
      <c r="DZ37" s="54">
        <f t="shared" ref="DZ37" si="717">SUM(DZ34:DZ36)</f>
        <v>0</v>
      </c>
      <c r="EA37" s="55">
        <f>(EA34*$EG34+EA35*$EG35+EA36*$EG36)/$EG37</f>
        <v>0</v>
      </c>
      <c r="EB37" s="54">
        <f t="shared" ref="EB37" si="718">SUM(EB34:EB36)</f>
        <v>0</v>
      </c>
      <c r="EC37" s="55">
        <f>(EC34*$EG34+EC35*$EG35+EC36*$EG36)/$EG37</f>
        <v>0.31198476702508965</v>
      </c>
      <c r="ED37" s="55">
        <f>(ED34*$EG34+ED35*$EG35+ED36*$EG36)/$EG37</f>
        <v>0.77895605043006944</v>
      </c>
      <c r="EE37" s="55">
        <f>(EE34*$EG34+EE35*$EG35+EE36*$EG36)/$EG37</f>
        <v>0</v>
      </c>
      <c r="EF37" s="24">
        <f>SUM(EF34:EF36)</f>
        <v>63</v>
      </c>
      <c r="EG37" s="65">
        <f t="shared" ref="EG37:EH37" si="719">SUM(EG34:EG36)</f>
        <v>63</v>
      </c>
      <c r="EH37" s="65">
        <f t="shared" si="719"/>
        <v>18</v>
      </c>
      <c r="EI37" s="48">
        <f t="shared" si="119"/>
        <v>1</v>
      </c>
      <c r="EL37" s="18" t="s">
        <v>39</v>
      </c>
      <c r="EM37" s="54">
        <f>SUM(EM34:EM36)</f>
        <v>625.5</v>
      </c>
      <c r="EN37" s="54">
        <f t="shared" ref="EN37:EV37" si="720">SUM(EN34:EN36)</f>
        <v>52.900000000000091</v>
      </c>
      <c r="EO37" s="54">
        <f t="shared" si="720"/>
        <v>572.59999999999991</v>
      </c>
      <c r="EP37" s="53">
        <f t="shared" si="720"/>
        <v>1390.5</v>
      </c>
      <c r="EQ37" s="55">
        <f>(EQ34*$FA34+EQ35*$FA35+EQ36*$FA36)/$FA37</f>
        <v>0.6897321428571429</v>
      </c>
      <c r="ER37" s="54">
        <f t="shared" si="720"/>
        <v>0</v>
      </c>
      <c r="ES37" s="55">
        <f>(ES34*$FA34+ES35*$FA35+ES36*$FA36)/$FA37</f>
        <v>0</v>
      </c>
      <c r="ET37" s="54">
        <f t="shared" si="720"/>
        <v>0</v>
      </c>
      <c r="EU37" s="55">
        <f>(EU34*$FA34+EU35*$FA35+EU36*$FA36)/$FA37</f>
        <v>0</v>
      </c>
      <c r="EV37" s="54">
        <f t="shared" si="720"/>
        <v>0</v>
      </c>
      <c r="EW37" s="55">
        <f>(EW34*$FA34+EW35*$FA35+EW36*$FA36)/$FA37</f>
        <v>0.31026785714285715</v>
      </c>
      <c r="EX37" s="55">
        <f>(EX34*$FA34+EX35*$FA35+EX36*$FA36)/$FA37</f>
        <v>0.82260228034875915</v>
      </c>
      <c r="EY37" s="55">
        <f>(EY34*$FA34+EY35*$FA35+EY36*$FA36)/$FA37</f>
        <v>0</v>
      </c>
      <c r="EZ37" s="24">
        <f>SUM(EZ34:EZ36)</f>
        <v>63</v>
      </c>
      <c r="FA37" s="24">
        <f t="shared" ref="FA37:FB37" si="721">SUM(FA34:FA36)</f>
        <v>63</v>
      </c>
      <c r="FB37" s="62">
        <f t="shared" si="721"/>
        <v>18</v>
      </c>
      <c r="FC37" s="48">
        <f t="shared" si="122"/>
        <v>1</v>
      </c>
      <c r="FF37" s="18" t="s">
        <v>39</v>
      </c>
      <c r="FG37" s="24">
        <f>SUM(FG34:FG36)</f>
        <v>649.22</v>
      </c>
      <c r="FH37" s="24">
        <f t="shared" ref="FH37:FP37" si="722">SUM(FH34:FH36)</f>
        <v>38</v>
      </c>
      <c r="FI37" s="24">
        <f t="shared" si="722"/>
        <v>611.22</v>
      </c>
      <c r="FJ37" s="53">
        <f t="shared" si="722"/>
        <v>1582.78</v>
      </c>
      <c r="FK37" s="55">
        <f>(FK34*$FU34+FK35*$FU35+FK36*$FU36)/$FU37</f>
        <v>0.70913082437275976</v>
      </c>
      <c r="FL37" s="54">
        <f t="shared" si="722"/>
        <v>0</v>
      </c>
      <c r="FM37" s="55">
        <f>(FM34*$FU34+FM35*$FU35+FM36*$FU36)/$FU37</f>
        <v>0</v>
      </c>
      <c r="FN37" s="54">
        <f t="shared" si="722"/>
        <v>0</v>
      </c>
      <c r="FO37" s="55">
        <f>(FO34*$FU34+FO35*$FU35+FO36*$FU36)/$FU37</f>
        <v>0</v>
      </c>
      <c r="FP37" s="54">
        <f t="shared" si="722"/>
        <v>0</v>
      </c>
      <c r="FQ37" s="55">
        <f>(FQ34*$FU34+FQ35*$FU35+FQ36*$FU36)/$FU37</f>
        <v>0.29086917562724018</v>
      </c>
      <c r="FR37" s="55">
        <f>(FR34*$FU34+FR35*$FU35+FR36*$FU36)/$FU37</f>
        <v>0.90460410704423355</v>
      </c>
      <c r="FS37" s="55">
        <f>(FS34*$FU34+FS35*$FU35+FS36*$FU36)/$FU37</f>
        <v>0</v>
      </c>
      <c r="FT37" s="65">
        <f>SUM(FT34:FT36)</f>
        <v>63</v>
      </c>
      <c r="FU37" s="65">
        <f t="shared" ref="FU37:FV37" si="723">SUM(FU34:FU36)</f>
        <v>63</v>
      </c>
      <c r="FV37" s="65">
        <f t="shared" si="723"/>
        <v>18</v>
      </c>
      <c r="FW37" s="48">
        <f t="shared" si="124"/>
        <v>1</v>
      </c>
      <c r="FZ37" s="18" t="s">
        <v>39</v>
      </c>
      <c r="GA37" s="24">
        <f>SUM(GA34:GA36)</f>
        <v>488.73</v>
      </c>
      <c r="GB37" s="24">
        <f t="shared" ref="GB37:GJ37" si="724">SUM(GB34:GB36)</f>
        <v>136.03</v>
      </c>
      <c r="GC37" s="24">
        <f t="shared" si="724"/>
        <v>352.7</v>
      </c>
      <c r="GD37" s="53">
        <f t="shared" si="724"/>
        <v>1671.27</v>
      </c>
      <c r="GE37" s="55">
        <f>(GE34*$GO34+GE35*$GO35+GE36*$GO36)/$GO37</f>
        <v>0.77373611111111118</v>
      </c>
      <c r="GF37" s="54">
        <f t="shared" si="724"/>
        <v>0</v>
      </c>
      <c r="GG37" s="55">
        <f>(GG34*$GO34+GG35*$GO35+GG36*$GO36)/$GO37</f>
        <v>0</v>
      </c>
      <c r="GH37" s="54">
        <f t="shared" si="724"/>
        <v>0</v>
      </c>
      <c r="GI37" s="55">
        <f>(GI34*$GO34+GI35*$GO35+GI36*$GO36)/$GO37</f>
        <v>0</v>
      </c>
      <c r="GJ37" s="54">
        <f t="shared" si="724"/>
        <v>0</v>
      </c>
      <c r="GK37" s="55">
        <f>(GK34*$GO34+GK35*$GO35+GK36*$GO36)/$GO37</f>
        <v>0.2262638888888889</v>
      </c>
      <c r="GL37" s="55">
        <f>(GL34*$GO34+GL35*$GO35+GL36*$GO36)/$GO37</f>
        <v>0.87654959615210093</v>
      </c>
      <c r="GM37" s="55">
        <f>(GM34*$GO34+GM35*$GO35+GM36*$GO36)/$GO37</f>
        <v>0</v>
      </c>
      <c r="GN37" s="65">
        <f>SUM(GN34:GN36)</f>
        <v>63</v>
      </c>
      <c r="GO37" s="65">
        <f t="shared" ref="GO37:GP37" si="725">SUM(GO34:GO36)</f>
        <v>63</v>
      </c>
      <c r="GP37" s="65">
        <f t="shared" si="725"/>
        <v>18</v>
      </c>
      <c r="GQ37" s="48">
        <f t="shared" si="127"/>
        <v>1</v>
      </c>
      <c r="GT37" s="18" t="s">
        <v>39</v>
      </c>
      <c r="GU37" s="24">
        <f>SUM(GU34:GU36)</f>
        <v>744</v>
      </c>
      <c r="GV37" s="24">
        <f t="shared" ref="GV37:HD37" si="726">SUM(GV34:GV36)</f>
        <v>151.25</v>
      </c>
      <c r="GW37" s="24">
        <f t="shared" si="726"/>
        <v>592.75</v>
      </c>
      <c r="GX37" s="53">
        <f t="shared" si="726"/>
        <v>1488</v>
      </c>
      <c r="GY37" s="55">
        <f>(GY34*$HI34+GY35*$HI35+GY36*$HI36)/$HI37</f>
        <v>0.66666666666666663</v>
      </c>
      <c r="GZ37" s="54">
        <f t="shared" si="726"/>
        <v>0</v>
      </c>
      <c r="HA37" s="55">
        <f>(HA34*$HI34+HA35*$HI35+HA36*$HI36)/$HI37</f>
        <v>0</v>
      </c>
      <c r="HB37" s="54">
        <f t="shared" si="726"/>
        <v>0</v>
      </c>
      <c r="HC37" s="55">
        <f>(HC34*$HI34+HC35*$HI35+HC36*$HI36)/$HI37</f>
        <v>0</v>
      </c>
      <c r="HD37" s="54">
        <f t="shared" si="726"/>
        <v>0</v>
      </c>
      <c r="HE37" s="55">
        <f>(HE34*$HI34+HE35*$HI35+HE36*$HI36)/$HI37</f>
        <v>0.33333333333333331</v>
      </c>
      <c r="HF37" s="55">
        <f>(HF34*$HI34+HF35*$HI35+HF36*$HI36)/$HI37</f>
        <v>0.66666666666666663</v>
      </c>
      <c r="HG37" s="55">
        <f>(HG34*$HI34+HG35*$HI35+HG36*$HI36)/$HI37</f>
        <v>0</v>
      </c>
      <c r="HH37" s="65">
        <f>SUM(HH34:HH36)</f>
        <v>63</v>
      </c>
      <c r="HI37" s="65">
        <f t="shared" ref="HI37:HJ37" si="727">SUM(HI34:HI36)</f>
        <v>63</v>
      </c>
      <c r="HJ37" s="65">
        <f t="shared" si="727"/>
        <v>18</v>
      </c>
      <c r="HK37" s="48">
        <f>SUM(GY37,HA37,HC37,HE37,HG37)</f>
        <v>1</v>
      </c>
      <c r="HN37" s="18" t="s">
        <v>39</v>
      </c>
      <c r="HO37" s="54">
        <f>SUM(HO34:HO36)</f>
        <v>624.72</v>
      </c>
      <c r="HP37" s="54">
        <f t="shared" ref="HP37:HY37" si="728">SUM(HP34:HP36)</f>
        <v>245.37</v>
      </c>
      <c r="HQ37" s="54">
        <f t="shared" si="728"/>
        <v>379.35</v>
      </c>
      <c r="HR37" s="53">
        <f t="shared" si="728"/>
        <v>1535.28</v>
      </c>
      <c r="HS37" s="55">
        <f>(HS34*$ID34+HS35*$ID35+HS36*$ID36)/$ID37</f>
        <v>0.71077777777777773</v>
      </c>
      <c r="HT37" s="54">
        <f t="shared" si="728"/>
        <v>0</v>
      </c>
      <c r="HU37" s="55">
        <f>(HU34*$ID34+HU35*$ID35+HU36*$ID36)/$ID37</f>
        <v>0</v>
      </c>
      <c r="HV37" s="54">
        <f t="shared" si="728"/>
        <v>0</v>
      </c>
      <c r="HW37" s="55">
        <f>(HW34*$ID34+HW35*$ID35+HW36*$ID36)/$ID37</f>
        <v>0</v>
      </c>
      <c r="HX37" s="54">
        <f t="shared" si="728"/>
        <v>0</v>
      </c>
      <c r="HY37" s="54">
        <f t="shared" si="728"/>
        <v>0</v>
      </c>
      <c r="HZ37" s="55">
        <f>(HZ34*$ID34+HZ35*$ID35+HZ36*$ID36)/$ID37</f>
        <v>0.28922222222222221</v>
      </c>
      <c r="IA37" s="55">
        <f>(IA34*$ID34+IA35*$ID35+IA36*$ID36)/$ID37</f>
        <v>0.75990019081168358</v>
      </c>
      <c r="IB37" s="55">
        <f>(IB34*$ID34+IB35*$ID35+IB36*$ID36)/$ID37</f>
        <v>0</v>
      </c>
      <c r="IC37" s="24">
        <f>SUM(IC34:IC36)</f>
        <v>63</v>
      </c>
      <c r="ID37" s="65">
        <f t="shared" ref="ID37:IE37" si="729">SUM(ID34:ID36)</f>
        <v>63</v>
      </c>
      <c r="IE37" s="65">
        <f t="shared" si="729"/>
        <v>18</v>
      </c>
      <c r="IF37" s="48">
        <f t="shared" si="638"/>
        <v>1</v>
      </c>
    </row>
    <row r="38" spans="1:240" ht="15">
      <c r="A38" s="77" t="s">
        <v>57</v>
      </c>
      <c r="B38" s="8" t="s">
        <v>49</v>
      </c>
      <c r="C38" s="12">
        <v>744</v>
      </c>
      <c r="D38" s="12">
        <v>169.10000000000002</v>
      </c>
      <c r="E38" s="12">
        <v>574.9</v>
      </c>
      <c r="F38" s="2">
        <v>0</v>
      </c>
      <c r="G38" s="38">
        <f t="shared" si="514"/>
        <v>0</v>
      </c>
      <c r="H38" s="2">
        <v>0</v>
      </c>
      <c r="I38" s="38">
        <f>H38/$B$4</f>
        <v>0</v>
      </c>
      <c r="J38" s="12">
        <v>0</v>
      </c>
      <c r="K38" s="38">
        <f>J38/$B$4</f>
        <v>0</v>
      </c>
      <c r="L38" s="2">
        <v>0</v>
      </c>
      <c r="M38" s="38">
        <f t="shared" si="517"/>
        <v>1</v>
      </c>
      <c r="N38" s="41">
        <f>IF((AND(D38=0,F38=0)),0,(F38+L38)/(D38+F38))</f>
        <v>0</v>
      </c>
      <c r="O38" s="38">
        <f>L38/$B$4</f>
        <v>0</v>
      </c>
      <c r="P38" s="2">
        <v>21</v>
      </c>
      <c r="Q38" s="2">
        <v>20</v>
      </c>
      <c r="R38" s="2">
        <v>20</v>
      </c>
      <c r="S38" s="48">
        <f t="shared" si="604"/>
        <v>1</v>
      </c>
      <c r="U38" s="77" t="s">
        <v>57</v>
      </c>
      <c r="V38" s="8" t="s">
        <v>49</v>
      </c>
      <c r="W38" s="12">
        <v>744</v>
      </c>
      <c r="X38" s="12">
        <v>169.70000000000073</v>
      </c>
      <c r="Y38" s="12">
        <v>574.29999999999927</v>
      </c>
      <c r="Z38" s="2">
        <v>0</v>
      </c>
      <c r="AA38" s="38">
        <f t="shared" si="520"/>
        <v>0</v>
      </c>
      <c r="AB38" s="2">
        <v>0</v>
      </c>
      <c r="AC38" s="38">
        <f t="shared" si="521"/>
        <v>0</v>
      </c>
      <c r="AD38" s="2">
        <v>0</v>
      </c>
      <c r="AE38" s="38">
        <f t="shared" si="522"/>
        <v>0</v>
      </c>
      <c r="AF38" s="2">
        <v>0</v>
      </c>
      <c r="AG38" s="38">
        <f t="shared" ref="AG38" si="730">(W38-AF38)/$V$4</f>
        <v>1</v>
      </c>
      <c r="AH38" s="41">
        <f>IF((AND(X38=0,Z38=0)),0,(Z38+AF38)/(X38+Z38))</f>
        <v>0</v>
      </c>
      <c r="AI38" s="38">
        <f t="shared" ref="AI38" si="731">AF38/$V$4</f>
        <v>0</v>
      </c>
      <c r="AJ38" s="2">
        <v>21</v>
      </c>
      <c r="AK38" s="2">
        <v>20</v>
      </c>
      <c r="AL38" s="25">
        <v>20</v>
      </c>
      <c r="AM38" s="48">
        <f t="shared" si="106"/>
        <v>1</v>
      </c>
      <c r="AO38" s="77" t="s">
        <v>57</v>
      </c>
      <c r="AP38" s="8" t="s">
        <v>49</v>
      </c>
      <c r="AQ38" s="2">
        <v>720</v>
      </c>
      <c r="AR38" s="2">
        <v>79</v>
      </c>
      <c r="AS38" s="2">
        <v>641</v>
      </c>
      <c r="AT38" s="2">
        <v>0</v>
      </c>
      <c r="AU38" s="38">
        <f>AT38/$AP$4</f>
        <v>0</v>
      </c>
      <c r="AV38" s="2">
        <v>0</v>
      </c>
      <c r="AW38" s="38">
        <f>AV38/$AP$4</f>
        <v>0</v>
      </c>
      <c r="AX38" s="2">
        <v>0</v>
      </c>
      <c r="AY38" s="38">
        <f>AX38/$AP$4</f>
        <v>0</v>
      </c>
      <c r="AZ38" s="2">
        <v>0</v>
      </c>
      <c r="BA38" s="38">
        <f>(AQ38-AZ38)/$AP$4</f>
        <v>1</v>
      </c>
      <c r="BB38" s="41">
        <f>IF((AND(AR38=0,AT38=0)),0,(AT38+AZ38)/(AR38+AT38))</f>
        <v>0</v>
      </c>
      <c r="BC38" s="38">
        <f>AZ38/$AP$4</f>
        <v>0</v>
      </c>
      <c r="BD38" s="2">
        <v>21</v>
      </c>
      <c r="BE38" s="2">
        <v>20</v>
      </c>
      <c r="BF38" s="2">
        <v>20</v>
      </c>
      <c r="BG38" s="48">
        <f t="shared" si="109"/>
        <v>1</v>
      </c>
      <c r="BI38" s="77" t="s">
        <v>57</v>
      </c>
      <c r="BJ38" s="8" t="s">
        <v>49</v>
      </c>
      <c r="BK38" s="12">
        <v>739.4</v>
      </c>
      <c r="BL38" s="12">
        <v>235.20000000000002</v>
      </c>
      <c r="BM38" s="12">
        <v>504.2</v>
      </c>
      <c r="BN38" s="12">
        <v>4.5999999999999996</v>
      </c>
      <c r="BO38" s="38">
        <f>BN38/$BJ$4</f>
        <v>6.1827956989247311E-3</v>
      </c>
      <c r="BP38" s="2">
        <v>0</v>
      </c>
      <c r="BQ38" s="38">
        <f>BP38/$BJ$4</f>
        <v>0</v>
      </c>
      <c r="BR38" s="2">
        <v>0</v>
      </c>
      <c r="BS38" s="38">
        <f>BR38/$BJ$4</f>
        <v>0</v>
      </c>
      <c r="BT38" s="2">
        <v>0</v>
      </c>
      <c r="BU38" s="38">
        <f t="shared" ref="BU38" si="732">(BK38-BT38)/$BJ$4</f>
        <v>0.99381720430107523</v>
      </c>
      <c r="BV38" s="41">
        <f t="shared" si="530"/>
        <v>1.9182652210175143E-2</v>
      </c>
      <c r="BW38" s="38">
        <f t="shared" ref="BW38" si="733">BT38/$BJ$4</f>
        <v>0</v>
      </c>
      <c r="BX38" s="2">
        <v>21</v>
      </c>
      <c r="BY38" s="2">
        <v>20</v>
      </c>
      <c r="BZ38" s="2">
        <v>20</v>
      </c>
      <c r="CA38" s="48">
        <f t="shared" si="111"/>
        <v>1</v>
      </c>
      <c r="CC38" s="77" t="s">
        <v>57</v>
      </c>
      <c r="CD38" s="8" t="s">
        <v>49</v>
      </c>
      <c r="CE38" s="2">
        <v>720</v>
      </c>
      <c r="CF38" s="12">
        <v>193.10000000000002</v>
      </c>
      <c r="CG38" s="12">
        <v>526.9</v>
      </c>
      <c r="CH38" s="2">
        <v>0</v>
      </c>
      <c r="CI38" s="38">
        <f>CH38/$CD$4</f>
        <v>0</v>
      </c>
      <c r="CJ38" s="2">
        <v>0</v>
      </c>
      <c r="CK38" s="38">
        <f>CJ38/$CD$4</f>
        <v>0</v>
      </c>
      <c r="CL38" s="2">
        <v>0</v>
      </c>
      <c r="CM38" s="38">
        <f>CL38/$CD$4</f>
        <v>0</v>
      </c>
      <c r="CN38" s="2">
        <v>0</v>
      </c>
      <c r="CO38" s="38">
        <f>(CE38-CN38)/$CD$4</f>
        <v>1</v>
      </c>
      <c r="CP38" s="41">
        <f>IF((AND(CF38=0,CH38=0)),0,(CH38+CN38)/(CF38+CH38))</f>
        <v>0</v>
      </c>
      <c r="CQ38" s="38">
        <f>CN38/$CD$4</f>
        <v>0</v>
      </c>
      <c r="CR38" s="2">
        <v>21</v>
      </c>
      <c r="CS38" s="2">
        <v>20</v>
      </c>
      <c r="CT38" s="2">
        <v>20</v>
      </c>
      <c r="CU38" s="48">
        <f t="shared" si="113"/>
        <v>1</v>
      </c>
      <c r="CW38" s="77" t="s">
        <v>57</v>
      </c>
      <c r="CX38" s="8" t="s">
        <v>49</v>
      </c>
      <c r="CY38" s="12">
        <v>61</v>
      </c>
      <c r="CZ38" s="12">
        <v>18.700000000000045</v>
      </c>
      <c r="DA38" s="12">
        <v>42.3</v>
      </c>
      <c r="DB38" s="12">
        <v>683</v>
      </c>
      <c r="DC38" s="38">
        <f>DB38/$CX$4</f>
        <v>0.918010752688172</v>
      </c>
      <c r="DD38" s="12">
        <v>0</v>
      </c>
      <c r="DE38" s="38">
        <f>DD38/$CX$4</f>
        <v>0</v>
      </c>
      <c r="DF38" s="12">
        <v>0</v>
      </c>
      <c r="DG38" s="38">
        <f>DF38/$CX$4</f>
        <v>0</v>
      </c>
      <c r="DH38" s="12">
        <v>0</v>
      </c>
      <c r="DI38" s="38">
        <f>(CY38-DH38)/$CX$4</f>
        <v>8.1989247311827954E-2</v>
      </c>
      <c r="DJ38" s="41">
        <f>IF((AND(CZ38=0,DB38=0)),0,(DB38+DH38)/(CZ38+DB38))</f>
        <v>0.97335043465868598</v>
      </c>
      <c r="DK38" s="38">
        <f>DH38/$CX$4</f>
        <v>0</v>
      </c>
      <c r="DL38" s="2">
        <v>21</v>
      </c>
      <c r="DM38" s="2">
        <v>20</v>
      </c>
      <c r="DN38" s="2">
        <v>20</v>
      </c>
      <c r="DO38" s="48">
        <f t="shared" si="116"/>
        <v>1</v>
      </c>
      <c r="DQ38" s="77" t="s">
        <v>57</v>
      </c>
      <c r="DR38" s="8" t="s">
        <v>49</v>
      </c>
      <c r="DS38" s="12">
        <v>0</v>
      </c>
      <c r="DT38" s="12">
        <v>0</v>
      </c>
      <c r="DU38" s="12">
        <v>0</v>
      </c>
      <c r="DV38" s="2">
        <v>744</v>
      </c>
      <c r="DW38" s="38">
        <f>DV38/$DR$4</f>
        <v>1</v>
      </c>
      <c r="DX38" s="2">
        <v>0</v>
      </c>
      <c r="DY38" s="38">
        <f>DX38/$DR$4</f>
        <v>0</v>
      </c>
      <c r="DZ38" s="2">
        <v>0</v>
      </c>
      <c r="EA38" s="38">
        <f>DZ38/$DR$4</f>
        <v>0</v>
      </c>
      <c r="EB38" s="2">
        <v>0</v>
      </c>
      <c r="EC38" s="38">
        <f t="shared" ref="EC38" si="734">(DS38-EB38)/$DR$4</f>
        <v>0</v>
      </c>
      <c r="ED38" s="51">
        <f>IF((AND(DT38=0,DV38=0)),0,(DV38+EB38)/(DT38+DV38))</f>
        <v>1</v>
      </c>
      <c r="EE38" s="38">
        <f t="shared" ref="EE38" si="735">EB38/$DR$4</f>
        <v>0</v>
      </c>
      <c r="EF38" s="2">
        <v>21</v>
      </c>
      <c r="EG38" s="2">
        <v>20</v>
      </c>
      <c r="EH38" s="2">
        <v>0</v>
      </c>
      <c r="EI38" s="48">
        <f t="shared" si="119"/>
        <v>1</v>
      </c>
      <c r="EK38" s="77" t="s">
        <v>57</v>
      </c>
      <c r="EL38" s="8" t="s">
        <v>49</v>
      </c>
      <c r="EM38" s="2">
        <v>0</v>
      </c>
      <c r="EN38" s="2">
        <v>0</v>
      </c>
      <c r="EO38" s="2">
        <v>0</v>
      </c>
      <c r="EP38" s="2">
        <v>672</v>
      </c>
      <c r="EQ38" s="38">
        <f>EP38/$EL$4</f>
        <v>1</v>
      </c>
      <c r="ER38" s="2">
        <v>0</v>
      </c>
      <c r="ES38" s="38">
        <f>ER38/$EL$4</f>
        <v>0</v>
      </c>
      <c r="ET38" s="2">
        <v>0</v>
      </c>
      <c r="EU38" s="38">
        <f>ET38/$EL$4</f>
        <v>0</v>
      </c>
      <c r="EV38" s="2">
        <v>0</v>
      </c>
      <c r="EW38" s="38">
        <f t="shared" ref="EW38" si="736">(EM38-EV38)/$EL$4</f>
        <v>0</v>
      </c>
      <c r="EX38" s="51">
        <f t="shared" si="683"/>
        <v>1</v>
      </c>
      <c r="EY38" s="38">
        <f t="shared" ref="EY38" si="737">EV38/$EL$4</f>
        <v>0</v>
      </c>
      <c r="EZ38" s="2">
        <v>21</v>
      </c>
      <c r="FA38" s="2">
        <v>20</v>
      </c>
      <c r="FB38" s="2">
        <v>0</v>
      </c>
      <c r="FC38" s="48">
        <f t="shared" si="122"/>
        <v>1</v>
      </c>
      <c r="FE38" s="77" t="s">
        <v>57</v>
      </c>
      <c r="FF38" s="8" t="s">
        <v>49</v>
      </c>
      <c r="FG38" s="2">
        <v>555.25</v>
      </c>
      <c r="FH38" s="12">
        <v>31.5</v>
      </c>
      <c r="FI38" s="2">
        <v>523.75</v>
      </c>
      <c r="FJ38" s="2">
        <v>188.75</v>
      </c>
      <c r="FK38" s="38">
        <f t="shared" si="541"/>
        <v>0.25369623655913981</v>
      </c>
      <c r="FL38" s="2">
        <v>0</v>
      </c>
      <c r="FM38" s="38">
        <f t="shared" si="541"/>
        <v>0</v>
      </c>
      <c r="FN38" s="2">
        <v>0</v>
      </c>
      <c r="FO38" s="38">
        <f t="shared" si="541"/>
        <v>0</v>
      </c>
      <c r="FP38" s="2">
        <v>0</v>
      </c>
      <c r="FQ38" s="38">
        <f>(FG38-FP38)/$FF$4</f>
        <v>0.74630376344086025</v>
      </c>
      <c r="FR38" s="51">
        <f t="shared" si="542"/>
        <v>0.85698070374574342</v>
      </c>
      <c r="FS38" s="38">
        <f>FP38/$FF$4</f>
        <v>0</v>
      </c>
      <c r="FT38" s="2">
        <v>21</v>
      </c>
      <c r="FU38" s="2">
        <v>20</v>
      </c>
      <c r="FV38" s="2">
        <v>20</v>
      </c>
      <c r="FW38" s="48">
        <f t="shared" si="124"/>
        <v>1</v>
      </c>
      <c r="FY38" s="77" t="s">
        <v>57</v>
      </c>
      <c r="FZ38" s="8" t="s">
        <v>49</v>
      </c>
      <c r="GA38" s="2">
        <v>713.8</v>
      </c>
      <c r="GB38" s="2">
        <v>69.100000000000406</v>
      </c>
      <c r="GC38" s="2">
        <v>644.69999999999959</v>
      </c>
      <c r="GD38" s="2">
        <v>0</v>
      </c>
      <c r="GE38" s="38">
        <f>GD38/$FZ$4</f>
        <v>0</v>
      </c>
      <c r="GF38" s="2">
        <v>0</v>
      </c>
      <c r="GG38" s="38">
        <f>GF38/$FZ$4</f>
        <v>0</v>
      </c>
      <c r="GH38" s="2">
        <v>6.2</v>
      </c>
      <c r="GI38" s="38">
        <f>GH38/$FZ$4</f>
        <v>8.611111111111111E-3</v>
      </c>
      <c r="GJ38" s="2">
        <v>0</v>
      </c>
      <c r="GK38" s="38">
        <f>(GA38-GJ38)/$FZ$4</f>
        <v>0.99138888888888888</v>
      </c>
      <c r="GL38" s="41">
        <f>IF((AND(GB38=0,GD38=0)),0,(GD38+GJ38)/(GB38+GD38))</f>
        <v>0</v>
      </c>
      <c r="GM38" s="38">
        <f>GJ38/$FZ$4</f>
        <v>0</v>
      </c>
      <c r="GN38" s="2">
        <v>21</v>
      </c>
      <c r="GO38" s="2">
        <v>20</v>
      </c>
      <c r="GP38" s="7">
        <v>18.943560057887019</v>
      </c>
      <c r="GQ38" s="48">
        <f t="shared" si="127"/>
        <v>1</v>
      </c>
      <c r="GS38" s="77" t="s">
        <v>57</v>
      </c>
      <c r="GT38" s="8" t="s">
        <v>49</v>
      </c>
      <c r="GU38" s="2">
        <v>735.9</v>
      </c>
      <c r="GV38" s="2">
        <v>80.899999999999636</v>
      </c>
      <c r="GW38" s="2">
        <v>655</v>
      </c>
      <c r="GX38" s="2">
        <v>8.1</v>
      </c>
      <c r="GY38" s="38">
        <f>GX38/$GT$4</f>
        <v>1.0887096774193548E-2</v>
      </c>
      <c r="GZ38" s="2">
        <v>0</v>
      </c>
      <c r="HA38" s="38">
        <f>GZ38/$GT$4</f>
        <v>0</v>
      </c>
      <c r="HB38" s="2">
        <v>0</v>
      </c>
      <c r="HC38" s="38">
        <f>HB38/$GT$4</f>
        <v>0</v>
      </c>
      <c r="HD38" s="2">
        <v>0</v>
      </c>
      <c r="HE38" s="38">
        <f>(GU38-HD38)/$GT$4</f>
        <v>0.98911290322580647</v>
      </c>
      <c r="HF38" s="41">
        <f>IF((AND(GV38=0,GX38=0)),0,(GX38+HD38)/(GV38+GX38))</f>
        <v>9.1011235955056558E-2</v>
      </c>
      <c r="HG38" s="38">
        <f>HD38/$GT$4</f>
        <v>0</v>
      </c>
      <c r="HH38" s="2">
        <v>21</v>
      </c>
      <c r="HI38" s="2">
        <v>20</v>
      </c>
      <c r="HJ38" s="7">
        <v>18.751545117429011</v>
      </c>
      <c r="HK38" s="48">
        <f>SUM(GY38,HA38,HC38,HE38,HG38)</f>
        <v>1</v>
      </c>
      <c r="HM38" s="77" t="s">
        <v>57</v>
      </c>
      <c r="HN38" s="8" t="s">
        <v>49</v>
      </c>
      <c r="HO38" s="2">
        <v>674.37</v>
      </c>
      <c r="HP38" s="2">
        <v>121.79999999999927</v>
      </c>
      <c r="HQ38" s="2">
        <v>552.57000000000073</v>
      </c>
      <c r="HR38" s="2">
        <v>45.63</v>
      </c>
      <c r="HS38" s="38">
        <f>HR38/$HN$4</f>
        <v>6.3375000000000001E-2</v>
      </c>
      <c r="HT38" s="2">
        <v>0</v>
      </c>
      <c r="HU38" s="38">
        <f>HT38/$HN$4</f>
        <v>0</v>
      </c>
      <c r="HV38" s="2">
        <v>0</v>
      </c>
      <c r="HW38" s="38">
        <f>HV38/$HN$4</f>
        <v>0</v>
      </c>
      <c r="HX38" s="7">
        <v>0</v>
      </c>
      <c r="HY38" s="2">
        <v>0</v>
      </c>
      <c r="HZ38" s="38">
        <f t="shared" ref="HZ38" si="738">(HO38-HY38)/$HN$4</f>
        <v>0.93662500000000004</v>
      </c>
      <c r="IA38" s="41">
        <f>IF((AND(HP38=0,HR38=0)),0,(HR38+HX38+HY38)/(HP38+HR38))</f>
        <v>0.27253180433614166</v>
      </c>
      <c r="IB38" s="38">
        <f t="shared" ref="IB38" si="739">(HY38+HX38)/$HN$4</f>
        <v>0</v>
      </c>
      <c r="IC38" s="2">
        <v>21</v>
      </c>
      <c r="ID38" s="2">
        <v>20</v>
      </c>
      <c r="IE38" s="7">
        <v>18.620689655172526</v>
      </c>
      <c r="IF38" s="48">
        <f t="shared" si="638"/>
        <v>1</v>
      </c>
    </row>
    <row r="39" spans="1:240" ht="15">
      <c r="B39" s="18" t="s">
        <v>39</v>
      </c>
      <c r="C39" s="61">
        <f>SUM(C38:C38)</f>
        <v>744</v>
      </c>
      <c r="D39" s="61">
        <f>SUM(D38:D38)</f>
        <v>169.10000000000002</v>
      </c>
      <c r="E39" s="61">
        <f>SUM(E38:E38)</f>
        <v>574.9</v>
      </c>
      <c r="F39" s="65">
        <f>SUM(F38:F38)</f>
        <v>0</v>
      </c>
      <c r="G39" s="67">
        <f>(G38*Q38)/Q39</f>
        <v>0</v>
      </c>
      <c r="H39" s="65">
        <f>SUM(H38:H38)</f>
        <v>0</v>
      </c>
      <c r="I39" s="67">
        <f>(I38*Q38)/Q39</f>
        <v>0</v>
      </c>
      <c r="J39" s="61">
        <f>SUM(J38:J38)</f>
        <v>0</v>
      </c>
      <c r="K39" s="55">
        <f>(K38*Q38)/Q39</f>
        <v>0</v>
      </c>
      <c r="L39" s="65">
        <f>SUM(L38:L38)</f>
        <v>0</v>
      </c>
      <c r="M39" s="68">
        <f>(M38*Q38)/Q39</f>
        <v>1</v>
      </c>
      <c r="N39" s="68">
        <f>(N38*Q38)/Q39</f>
        <v>0</v>
      </c>
      <c r="O39" s="68">
        <f>(O38*Q38)/Q39</f>
        <v>0</v>
      </c>
      <c r="P39" s="65">
        <f>SUM(P38:P38)</f>
        <v>21</v>
      </c>
      <c r="Q39" s="65">
        <f>SUM(Q38:Q38)</f>
        <v>20</v>
      </c>
      <c r="R39" s="65">
        <f>SUM(R38:R38)</f>
        <v>20</v>
      </c>
      <c r="S39" s="48">
        <f t="shared" si="604"/>
        <v>1</v>
      </c>
      <c r="V39" s="18" t="s">
        <v>39</v>
      </c>
      <c r="W39" s="24">
        <f>SUM(W38)</f>
        <v>744</v>
      </c>
      <c r="X39" s="54">
        <f t="shared" ref="X39" si="740">SUM(X38)</f>
        <v>169.70000000000073</v>
      </c>
      <c r="Y39" s="54">
        <f t="shared" ref="Y39" si="741">SUM(Y38)</f>
        <v>574.29999999999927</v>
      </c>
      <c r="Z39" s="24">
        <f t="shared" ref="Z39" si="742">SUM(Z38)</f>
        <v>0</v>
      </c>
      <c r="AA39" s="55">
        <f>(AA38*$AK$38)/$AK$39</f>
        <v>0</v>
      </c>
      <c r="AB39" s="24">
        <f>SUM(AB38)</f>
        <v>0</v>
      </c>
      <c r="AC39" s="55">
        <f>(AC38*$AK$38)/$AK$39</f>
        <v>0</v>
      </c>
      <c r="AD39" s="24">
        <f>SUM(AD38)</f>
        <v>0</v>
      </c>
      <c r="AE39" s="55">
        <f>(AE38*$AK$38)/$AK$39</f>
        <v>0</v>
      </c>
      <c r="AF39" s="24">
        <f>SUM(AF38)</f>
        <v>0</v>
      </c>
      <c r="AG39" s="55">
        <f>(AG38*$AK$38)/$AK$39</f>
        <v>1</v>
      </c>
      <c r="AH39" s="55">
        <f>(AH38*$AK$38)/$AK$39</f>
        <v>0</v>
      </c>
      <c r="AI39" s="55">
        <f>(AI38*$AK$38)/$AK$39</f>
        <v>0</v>
      </c>
      <c r="AJ39" s="65">
        <f>SUM(AJ38:AJ38)</f>
        <v>21</v>
      </c>
      <c r="AK39" s="65">
        <f>SUM(AK38:AK38)</f>
        <v>20</v>
      </c>
      <c r="AL39" s="65">
        <f>SUM(AL38:AL38)</f>
        <v>20</v>
      </c>
      <c r="AM39" s="48">
        <f t="shared" si="106"/>
        <v>1</v>
      </c>
      <c r="AP39" s="18" t="s">
        <v>39</v>
      </c>
      <c r="AQ39" s="24">
        <f>SUM(AQ38)</f>
        <v>720</v>
      </c>
      <c r="AR39" s="54">
        <f t="shared" ref="AR39:AZ39" si="743">SUM(AR38)</f>
        <v>79</v>
      </c>
      <c r="AS39" s="24">
        <f t="shared" si="743"/>
        <v>641</v>
      </c>
      <c r="AT39" s="24">
        <f t="shared" si="743"/>
        <v>0</v>
      </c>
      <c r="AU39" s="55">
        <f>(AU38*$BE38)/$BE39</f>
        <v>0</v>
      </c>
      <c r="AV39" s="24">
        <f t="shared" si="743"/>
        <v>0</v>
      </c>
      <c r="AW39" s="55">
        <f>(AW38*$BE38)/$BE39</f>
        <v>0</v>
      </c>
      <c r="AX39" s="24">
        <f t="shared" si="743"/>
        <v>0</v>
      </c>
      <c r="AY39" s="55">
        <f>(AY38*$BE38)/$BE39</f>
        <v>0</v>
      </c>
      <c r="AZ39" s="24">
        <f t="shared" si="743"/>
        <v>0</v>
      </c>
      <c r="BA39" s="55">
        <f>(BA38*BE38)/BE39</f>
        <v>1</v>
      </c>
      <c r="BB39" s="55">
        <f>(BB38*$BE38)/$BE39</f>
        <v>0</v>
      </c>
      <c r="BC39" s="55">
        <f>(BC38*$BE38)/$BE39</f>
        <v>0</v>
      </c>
      <c r="BD39" s="24">
        <f>SUM(BD38:BD38)</f>
        <v>21</v>
      </c>
      <c r="BE39" s="24">
        <f t="shared" ref="BE39:BF39" si="744">SUM(BE38:BE38)</f>
        <v>20</v>
      </c>
      <c r="BF39" s="24">
        <f t="shared" si="744"/>
        <v>20</v>
      </c>
      <c r="BG39" s="48">
        <f t="shared" si="109"/>
        <v>1</v>
      </c>
      <c r="BJ39" s="18" t="s">
        <v>39</v>
      </c>
      <c r="BK39" s="54">
        <f>SUM(BK38)</f>
        <v>739.4</v>
      </c>
      <c r="BL39" s="54">
        <f t="shared" ref="BL39:BT39" si="745">SUM(BL38)</f>
        <v>235.20000000000002</v>
      </c>
      <c r="BM39" s="54">
        <f t="shared" si="745"/>
        <v>504.2</v>
      </c>
      <c r="BN39" s="54">
        <f t="shared" si="745"/>
        <v>4.5999999999999996</v>
      </c>
      <c r="BO39" s="55">
        <f>(BO38*$BY38)/$BY39</f>
        <v>6.1827956989247311E-3</v>
      </c>
      <c r="BP39" s="24">
        <f t="shared" si="745"/>
        <v>0</v>
      </c>
      <c r="BQ39" s="55">
        <f>(BQ38*$BY38)/$BY39</f>
        <v>0</v>
      </c>
      <c r="BR39" s="24">
        <f t="shared" si="745"/>
        <v>0</v>
      </c>
      <c r="BS39" s="55">
        <f>(BS38*$BY38)/$BY39</f>
        <v>0</v>
      </c>
      <c r="BT39" s="24">
        <f t="shared" si="745"/>
        <v>0</v>
      </c>
      <c r="BU39" s="55">
        <f>(BU38*$BY38)/$BY39</f>
        <v>0.99381720430107523</v>
      </c>
      <c r="BV39" s="55">
        <f>(BV38*$BY38)/$BY39</f>
        <v>1.9182652210175143E-2</v>
      </c>
      <c r="BW39" s="55">
        <f>(BW38*$BY38)/$BY39</f>
        <v>0</v>
      </c>
      <c r="BX39" s="24">
        <f>SUM(BX38:BX38)</f>
        <v>21</v>
      </c>
      <c r="BY39" s="24">
        <f t="shared" ref="BY39:BZ39" si="746">SUM(BY38:BY38)</f>
        <v>20</v>
      </c>
      <c r="BZ39" s="24">
        <f t="shared" si="746"/>
        <v>20</v>
      </c>
      <c r="CA39" s="48">
        <f t="shared" si="111"/>
        <v>1</v>
      </c>
      <c r="CD39" s="18" t="s">
        <v>39</v>
      </c>
      <c r="CE39" s="53">
        <f>SUM(CE38)</f>
        <v>720</v>
      </c>
      <c r="CF39" s="54">
        <f t="shared" ref="CF39:CN39" si="747">SUM(CF38)</f>
        <v>193.10000000000002</v>
      </c>
      <c r="CG39" s="54">
        <f t="shared" si="747"/>
        <v>526.9</v>
      </c>
      <c r="CH39" s="24">
        <f t="shared" si="747"/>
        <v>0</v>
      </c>
      <c r="CI39" s="55">
        <f>(CI38*$CS38)/$CS39</f>
        <v>0</v>
      </c>
      <c r="CJ39" s="24">
        <f t="shared" si="747"/>
        <v>0</v>
      </c>
      <c r="CK39" s="55">
        <f>(CK38*$CS38)/$CS39</f>
        <v>0</v>
      </c>
      <c r="CL39" s="24">
        <f t="shared" si="747"/>
        <v>0</v>
      </c>
      <c r="CM39" s="55">
        <f>(CM38*$CS38)/$CS39</f>
        <v>0</v>
      </c>
      <c r="CN39" s="24">
        <f t="shared" si="747"/>
        <v>0</v>
      </c>
      <c r="CO39" s="55">
        <f>(CO38*$CS38)/$CS39</f>
        <v>1</v>
      </c>
      <c r="CP39" s="55">
        <f>(CP38*$CS38)/$CS39</f>
        <v>0</v>
      </c>
      <c r="CQ39" s="55">
        <f>(CQ38*$CS38)/$CS39</f>
        <v>0</v>
      </c>
      <c r="CR39" s="65">
        <f>SUM(CR38:CR38)</f>
        <v>21</v>
      </c>
      <c r="CS39" s="24">
        <f t="shared" ref="CS39:CT39" si="748">SUM(CS38:CS38)</f>
        <v>20</v>
      </c>
      <c r="CT39" s="24">
        <f t="shared" si="748"/>
        <v>20</v>
      </c>
      <c r="CU39" s="48">
        <f t="shared" si="113"/>
        <v>1</v>
      </c>
      <c r="CX39" s="18" t="s">
        <v>39</v>
      </c>
      <c r="CY39" s="54">
        <f>SUM(CY38)</f>
        <v>61</v>
      </c>
      <c r="CZ39" s="54">
        <f t="shared" ref="CZ39:DH39" si="749">SUM(CZ38)</f>
        <v>18.700000000000045</v>
      </c>
      <c r="DA39" s="54">
        <f t="shared" si="749"/>
        <v>42.3</v>
      </c>
      <c r="DB39" s="54">
        <f t="shared" si="749"/>
        <v>683</v>
      </c>
      <c r="DC39" s="55">
        <f>(DC38*$DM38)/$DM39</f>
        <v>0.918010752688172</v>
      </c>
      <c r="DD39" s="54">
        <f t="shared" si="749"/>
        <v>0</v>
      </c>
      <c r="DE39" s="55">
        <f>(DE38*$DM38)/$DM39</f>
        <v>0</v>
      </c>
      <c r="DF39" s="54">
        <f t="shared" si="749"/>
        <v>0</v>
      </c>
      <c r="DG39" s="55">
        <f>(DG38*$DM38)/$DM39</f>
        <v>0</v>
      </c>
      <c r="DH39" s="54">
        <f t="shared" si="749"/>
        <v>0</v>
      </c>
      <c r="DI39" s="55">
        <f>(DI38*$DM38)/$DM39</f>
        <v>8.1989247311827954E-2</v>
      </c>
      <c r="DJ39" s="55">
        <f>(DJ38*$DM38)/$DM39</f>
        <v>0.97335043465868609</v>
      </c>
      <c r="DK39" s="55">
        <f>(DK38*$DM38)/$DM39</f>
        <v>0</v>
      </c>
      <c r="DL39" s="24">
        <f>SUM(DL38:DL38)</f>
        <v>21</v>
      </c>
      <c r="DM39" s="24">
        <f t="shared" ref="DM39:DN39" si="750">SUM(DM38:DM38)</f>
        <v>20</v>
      </c>
      <c r="DN39" s="24">
        <f t="shared" si="750"/>
        <v>20</v>
      </c>
      <c r="DO39" s="48">
        <f t="shared" si="116"/>
        <v>1</v>
      </c>
      <c r="DR39" s="18" t="s">
        <v>39</v>
      </c>
      <c r="DS39" s="54">
        <f>SUM(DS38)</f>
        <v>0</v>
      </c>
      <c r="DT39" s="54">
        <f t="shared" ref="DT39:DV39" si="751">SUM(DT38)</f>
        <v>0</v>
      </c>
      <c r="DU39" s="54">
        <f t="shared" si="751"/>
        <v>0</v>
      </c>
      <c r="DV39" s="24">
        <f t="shared" si="751"/>
        <v>744</v>
      </c>
      <c r="DW39" s="55">
        <f>(DW38*$EG38)/$EG39</f>
        <v>1</v>
      </c>
      <c r="DX39" s="24">
        <f t="shared" ref="DX39" si="752">SUM(DX38)</f>
        <v>0</v>
      </c>
      <c r="DY39" s="55">
        <f>(DY38*$EG38)/$EG39</f>
        <v>0</v>
      </c>
      <c r="DZ39" s="24">
        <f t="shared" ref="DZ39" si="753">SUM(DZ38)</f>
        <v>0</v>
      </c>
      <c r="EA39" s="55">
        <f>(EA38*$EG38)/$EG39</f>
        <v>0</v>
      </c>
      <c r="EB39" s="24">
        <f t="shared" ref="EB39" si="754">SUM(EB38)</f>
        <v>0</v>
      </c>
      <c r="EC39" s="55">
        <f>(EC38*$EG38)/$EG39</f>
        <v>0</v>
      </c>
      <c r="ED39" s="55">
        <f>(ED38*$EG38)/$EG39</f>
        <v>1</v>
      </c>
      <c r="EE39" s="55">
        <f>(EE38*$EG38)/$EG39</f>
        <v>0</v>
      </c>
      <c r="EF39" s="24">
        <f>SUM(EF38:EF38)</f>
        <v>21</v>
      </c>
      <c r="EG39" s="24">
        <f t="shared" ref="EG39:EH39" si="755">SUM(EG38:EG38)</f>
        <v>20</v>
      </c>
      <c r="EH39" s="24">
        <f t="shared" si="755"/>
        <v>0</v>
      </c>
      <c r="EI39" s="48">
        <f t="shared" si="119"/>
        <v>1</v>
      </c>
      <c r="EL39" s="18" t="s">
        <v>39</v>
      </c>
      <c r="EM39" s="24">
        <f>SUM(EM38)</f>
        <v>0</v>
      </c>
      <c r="EN39" s="24">
        <f t="shared" ref="EN39:EV39" si="756">SUM(EN38)</f>
        <v>0</v>
      </c>
      <c r="EO39" s="24">
        <f t="shared" si="756"/>
        <v>0</v>
      </c>
      <c r="EP39" s="24">
        <f t="shared" si="756"/>
        <v>672</v>
      </c>
      <c r="EQ39" s="55">
        <f>(EQ38*$FA38)/$FA39</f>
        <v>1</v>
      </c>
      <c r="ER39" s="24">
        <f t="shared" si="756"/>
        <v>0</v>
      </c>
      <c r="ES39" s="55">
        <f>(ES38*$FA38)/$FA39</f>
        <v>0</v>
      </c>
      <c r="ET39" s="24">
        <f t="shared" si="756"/>
        <v>0</v>
      </c>
      <c r="EU39" s="55">
        <f>(EU38*$FA38)/$FA39</f>
        <v>0</v>
      </c>
      <c r="EV39" s="24">
        <f t="shared" si="756"/>
        <v>0</v>
      </c>
      <c r="EW39" s="55">
        <f>(EW38*$FA38)/$FA39</f>
        <v>0</v>
      </c>
      <c r="EX39" s="55">
        <f>(EX38*$FA38)/$FA39</f>
        <v>1</v>
      </c>
      <c r="EY39" s="55">
        <f>(EY38*$FA38)/$FA39</f>
        <v>0</v>
      </c>
      <c r="EZ39" s="24">
        <f>SUM(EZ38:EZ38)</f>
        <v>21</v>
      </c>
      <c r="FA39" s="24">
        <f t="shared" ref="FA39" si="757">SUM(FA38:FA38)</f>
        <v>20</v>
      </c>
      <c r="FB39" s="24">
        <f t="shared" ref="FB39" si="758">SUM(FB38)</f>
        <v>0</v>
      </c>
      <c r="FC39" s="48">
        <f t="shared" si="122"/>
        <v>1</v>
      </c>
      <c r="FF39" s="18" t="s">
        <v>39</v>
      </c>
      <c r="FG39" s="24">
        <f>SUM(FG38)</f>
        <v>555.25</v>
      </c>
      <c r="FH39" s="54">
        <f t="shared" ref="FH39:FP39" si="759">SUM(FH38)</f>
        <v>31.5</v>
      </c>
      <c r="FI39" s="24">
        <f t="shared" si="759"/>
        <v>523.75</v>
      </c>
      <c r="FJ39" s="24">
        <f t="shared" si="759"/>
        <v>188.75</v>
      </c>
      <c r="FK39" s="55">
        <f>(FK38*$FU38)/$FU39</f>
        <v>0.25369623655913981</v>
      </c>
      <c r="FL39" s="24">
        <f t="shared" si="759"/>
        <v>0</v>
      </c>
      <c r="FM39" s="55">
        <f>(FM38*$FU38)/$FU39</f>
        <v>0</v>
      </c>
      <c r="FN39" s="24">
        <f t="shared" si="759"/>
        <v>0</v>
      </c>
      <c r="FO39" s="55">
        <f>(FO38*$FU38)/$FU39</f>
        <v>0</v>
      </c>
      <c r="FP39" s="24">
        <f t="shared" si="759"/>
        <v>0</v>
      </c>
      <c r="FQ39" s="55">
        <f>(FQ38*$FU38)/$FU39</f>
        <v>0.74630376344086025</v>
      </c>
      <c r="FR39" s="55">
        <f>(FR38*$FU38)/$FU39</f>
        <v>0.85698070374574331</v>
      </c>
      <c r="FS39" s="55">
        <f>(FS38*$FU38)/$FU39</f>
        <v>0</v>
      </c>
      <c r="FT39" s="65">
        <f>SUM(FT38:FT38)</f>
        <v>21</v>
      </c>
      <c r="FU39" s="65">
        <f t="shared" ref="FU39:FV39" si="760">SUM(FU38:FU38)</f>
        <v>20</v>
      </c>
      <c r="FV39" s="65">
        <f t="shared" si="760"/>
        <v>20</v>
      </c>
      <c r="FW39" s="48">
        <f t="shared" si="124"/>
        <v>1</v>
      </c>
      <c r="FZ39" s="18" t="s">
        <v>39</v>
      </c>
      <c r="GA39" s="54">
        <f>SUM(GA38)</f>
        <v>713.8</v>
      </c>
      <c r="GB39" s="54">
        <f t="shared" ref="GB39" si="761">SUM(GB38)</f>
        <v>69.100000000000406</v>
      </c>
      <c r="GC39" s="54">
        <f t="shared" ref="GC39" si="762">SUM(GC38)</f>
        <v>644.69999999999959</v>
      </c>
      <c r="GD39" s="54">
        <f t="shared" ref="GD39" si="763">SUM(GD38)</f>
        <v>0</v>
      </c>
      <c r="GE39" s="55">
        <f>(GE38*$GO38)/$GO39</f>
        <v>0</v>
      </c>
      <c r="GF39" s="54">
        <f t="shared" ref="GF39" si="764">SUM(GF38)</f>
        <v>0</v>
      </c>
      <c r="GG39" s="55">
        <f>(GG38*$GO38)/$GO39</f>
        <v>0</v>
      </c>
      <c r="GH39" s="54">
        <f t="shared" ref="GH39" si="765">SUM(GH38)</f>
        <v>6.2</v>
      </c>
      <c r="GI39" s="55">
        <f>(GI38*$GO38)/$GO39</f>
        <v>8.611111111111111E-3</v>
      </c>
      <c r="GJ39" s="54">
        <f t="shared" ref="GJ39" si="766">SUM(GJ38)</f>
        <v>0</v>
      </c>
      <c r="GK39" s="55">
        <f>(GK38*$GO38)/$GO39</f>
        <v>0.99138888888888876</v>
      </c>
      <c r="GL39" s="55">
        <f>(GL38*$GO38)/$GO39</f>
        <v>0</v>
      </c>
      <c r="GM39" s="55">
        <f>(GM38*$GO38)/$GO39</f>
        <v>0</v>
      </c>
      <c r="GN39" s="65">
        <f>SUM(GN38:GN38)</f>
        <v>21</v>
      </c>
      <c r="GO39" s="65">
        <f t="shared" ref="GO39:GP39" si="767">SUM(GO38:GO38)</f>
        <v>20</v>
      </c>
      <c r="GP39" s="64">
        <f t="shared" si="767"/>
        <v>18.943560057887019</v>
      </c>
      <c r="GQ39" s="48">
        <f t="shared" si="127"/>
        <v>0.99999999999999989</v>
      </c>
      <c r="GT39" s="18" t="s">
        <v>39</v>
      </c>
      <c r="GU39" s="24">
        <f t="shared" ref="GU39:GX39" si="768">SUM(GU38:GU38)</f>
        <v>735.9</v>
      </c>
      <c r="GV39" s="24">
        <f t="shared" si="768"/>
        <v>80.899999999999636</v>
      </c>
      <c r="GW39" s="24">
        <f t="shared" si="768"/>
        <v>655</v>
      </c>
      <c r="GX39" s="24">
        <f t="shared" si="768"/>
        <v>8.1</v>
      </c>
      <c r="GY39" s="55">
        <f>(GY38*$HI38)/$HI39</f>
        <v>1.0887096774193548E-2</v>
      </c>
      <c r="GZ39" s="24">
        <f t="shared" ref="GZ39" si="769">SUM(GZ38:GZ38)</f>
        <v>0</v>
      </c>
      <c r="HA39" s="55">
        <f>(HA38*$HI38)/$HI39</f>
        <v>0</v>
      </c>
      <c r="HB39" s="24">
        <f t="shared" ref="HB39" si="770">SUM(HB38:HB38)</f>
        <v>0</v>
      </c>
      <c r="HC39" s="55">
        <f>(HC38*$HI38)/$HI39</f>
        <v>0</v>
      </c>
      <c r="HD39" s="24">
        <f t="shared" ref="HD39" si="771">SUM(HD38:HD38)</f>
        <v>0</v>
      </c>
      <c r="HE39" s="55">
        <f>(HE38*$HI38)/$HI39</f>
        <v>0.98911290322580636</v>
      </c>
      <c r="HF39" s="55">
        <f>(HF38*$HI38)/$HI39</f>
        <v>9.1011235955056558E-2</v>
      </c>
      <c r="HG39" s="55">
        <f>(HG38*$HI38)/$HI39</f>
        <v>0</v>
      </c>
      <c r="HH39" s="65">
        <f>SUM(HH38:HH38)</f>
        <v>21</v>
      </c>
      <c r="HI39" s="24">
        <f t="shared" ref="HI39:HJ39" si="772">SUM(HI38:HI38)</f>
        <v>20</v>
      </c>
      <c r="HJ39" s="62">
        <f t="shared" si="772"/>
        <v>18.751545117429011</v>
      </c>
      <c r="HK39" s="48">
        <f>SUM(GY39,HA39,HC39,HE39,HG39)</f>
        <v>0.99999999999999989</v>
      </c>
      <c r="HN39" s="18" t="s">
        <v>39</v>
      </c>
      <c r="HO39" s="24">
        <f>SUM(HO38)</f>
        <v>674.37</v>
      </c>
      <c r="HP39" s="24">
        <f>SUM(HP38)</f>
        <v>121.79999999999927</v>
      </c>
      <c r="HQ39" s="24">
        <f>SUM(HQ38)</f>
        <v>552.57000000000073</v>
      </c>
      <c r="HR39" s="24">
        <f>SUM(HR38)</f>
        <v>45.63</v>
      </c>
      <c r="HS39" s="55">
        <f>(HS38*$ID38)/$ID39</f>
        <v>6.3375000000000001E-2</v>
      </c>
      <c r="HT39" s="24">
        <f>SUM(HT38)</f>
        <v>0</v>
      </c>
      <c r="HU39" s="55">
        <f>(HU38*$ID38)/$ID39</f>
        <v>0</v>
      </c>
      <c r="HV39" s="24">
        <f>SUM(HV38)</f>
        <v>0</v>
      </c>
      <c r="HW39" s="55">
        <f>(HW38*$ID38)/$ID39</f>
        <v>0</v>
      </c>
      <c r="HX39" s="24">
        <f>SUM(HX38)</f>
        <v>0</v>
      </c>
      <c r="HY39" s="24">
        <f>SUM(HY38)</f>
        <v>0</v>
      </c>
      <c r="HZ39" s="55">
        <f>(HZ38*$ID38)/$ID39</f>
        <v>0.93662500000000004</v>
      </c>
      <c r="IA39" s="55">
        <f>(IA38*$ID38)/$ID39</f>
        <v>0.27253180433614166</v>
      </c>
      <c r="IB39" s="55">
        <f>(IB38*$ID38)/$ID39</f>
        <v>0</v>
      </c>
      <c r="IC39" s="24">
        <f>SUM(IC38:IC38)</f>
        <v>21</v>
      </c>
      <c r="ID39" s="24">
        <f t="shared" ref="ID39:IE39" si="773">SUM(ID38:ID38)</f>
        <v>20</v>
      </c>
      <c r="IE39" s="62">
        <f t="shared" si="773"/>
        <v>18.620689655172526</v>
      </c>
      <c r="IF39" s="48">
        <f t="shared" si="638"/>
        <v>1</v>
      </c>
    </row>
    <row r="40" spans="1:240" ht="15">
      <c r="A40" s="77" t="s">
        <v>58</v>
      </c>
      <c r="B40" s="8" t="s">
        <v>48</v>
      </c>
      <c r="C40" s="12">
        <v>744</v>
      </c>
      <c r="D40" s="12">
        <v>180.70000000000005</v>
      </c>
      <c r="E40" s="12">
        <v>563.29999999999995</v>
      </c>
      <c r="F40" s="2">
        <v>0</v>
      </c>
      <c r="G40" s="38">
        <f t="shared" ref="G40:G41" si="774">F40/$B$4</f>
        <v>0</v>
      </c>
      <c r="H40" s="2">
        <v>0</v>
      </c>
      <c r="I40" s="38">
        <f>H40/$B$4</f>
        <v>0</v>
      </c>
      <c r="J40" s="12">
        <v>0</v>
      </c>
      <c r="K40" s="38">
        <f>J40/$B$4</f>
        <v>0</v>
      </c>
      <c r="L40" s="2">
        <v>0</v>
      </c>
      <c r="M40" s="38">
        <f t="shared" si="517"/>
        <v>1</v>
      </c>
      <c r="N40" s="41">
        <f>IF((AND(D40=0,F40=0)),0,(F40+L40)/(D40+F40))</f>
        <v>0</v>
      </c>
      <c r="O40" s="38">
        <f>L40/$B$4</f>
        <v>0</v>
      </c>
      <c r="P40" s="2">
        <v>21</v>
      </c>
      <c r="Q40" s="2">
        <v>20</v>
      </c>
      <c r="R40" s="2">
        <v>20</v>
      </c>
      <c r="S40" s="48">
        <f t="shared" si="604"/>
        <v>1</v>
      </c>
      <c r="U40" s="77" t="s">
        <v>58</v>
      </c>
      <c r="V40" s="8" t="s">
        <v>48</v>
      </c>
      <c r="W40" s="12">
        <v>744</v>
      </c>
      <c r="X40" s="12">
        <v>203</v>
      </c>
      <c r="Y40" s="2">
        <v>541</v>
      </c>
      <c r="Z40" s="2">
        <v>0</v>
      </c>
      <c r="AA40" s="38">
        <f t="shared" si="520"/>
        <v>0</v>
      </c>
      <c r="AB40" s="2">
        <v>0</v>
      </c>
      <c r="AC40" s="38">
        <f t="shared" si="521"/>
        <v>0</v>
      </c>
      <c r="AD40" s="2">
        <v>0</v>
      </c>
      <c r="AE40" s="38">
        <f t="shared" si="522"/>
        <v>0</v>
      </c>
      <c r="AF40" s="2">
        <v>0</v>
      </c>
      <c r="AG40" s="38">
        <f t="shared" ref="AG40:AG41" si="775">(W40-AF40)/$V$4</f>
        <v>1</v>
      </c>
      <c r="AH40" s="41">
        <f>IF((AND(X40=0,Z40=0)),0,(Z40+AF40)/(X40+Z40))</f>
        <v>0</v>
      </c>
      <c r="AI40" s="38">
        <f t="shared" ref="AI40:AI41" si="776">AF40/$V$4</f>
        <v>0</v>
      </c>
      <c r="AJ40" s="2">
        <v>21</v>
      </c>
      <c r="AK40" s="2">
        <v>20</v>
      </c>
      <c r="AL40" s="2">
        <v>20</v>
      </c>
      <c r="AM40" s="48">
        <f t="shared" si="106"/>
        <v>1</v>
      </c>
      <c r="AO40" s="77" t="s">
        <v>58</v>
      </c>
      <c r="AP40" s="8" t="s">
        <v>48</v>
      </c>
      <c r="AQ40" s="2">
        <v>720</v>
      </c>
      <c r="AR40" s="12">
        <v>96</v>
      </c>
      <c r="AS40" s="2">
        <v>624</v>
      </c>
      <c r="AT40" s="2">
        <v>0</v>
      </c>
      <c r="AU40" s="38">
        <f>AT40/$AP$4</f>
        <v>0</v>
      </c>
      <c r="AV40" s="2">
        <v>0</v>
      </c>
      <c r="AW40" s="38">
        <f>AV40/$AP$4</f>
        <v>0</v>
      </c>
      <c r="AX40" s="2">
        <v>0</v>
      </c>
      <c r="AY40" s="38">
        <f>AX40/$AP$4</f>
        <v>0</v>
      </c>
      <c r="AZ40" s="2">
        <v>0</v>
      </c>
      <c r="BA40" s="38">
        <f>(AQ40-AZ40)/$AP$4</f>
        <v>1</v>
      </c>
      <c r="BB40" s="41">
        <f t="shared" ref="BB40:BB41" si="777">IF((AND(AR40=0,AT40=0)),0,(AT40+AZ40)/(AR40+AT40))</f>
        <v>0</v>
      </c>
      <c r="BC40" s="38">
        <f>AZ40/$AP$4</f>
        <v>0</v>
      </c>
      <c r="BD40" s="2">
        <v>21</v>
      </c>
      <c r="BE40" s="2">
        <v>20</v>
      </c>
      <c r="BF40" s="7">
        <v>20</v>
      </c>
      <c r="BG40" s="48">
        <f t="shared" si="109"/>
        <v>1</v>
      </c>
      <c r="BI40" s="77" t="s">
        <v>58</v>
      </c>
      <c r="BJ40" s="8" t="s">
        <v>48</v>
      </c>
      <c r="BK40" s="2">
        <v>712.56</v>
      </c>
      <c r="BL40" s="12">
        <v>243.2</v>
      </c>
      <c r="BM40" s="2">
        <v>469.36</v>
      </c>
      <c r="BN40" s="2">
        <v>31.44</v>
      </c>
      <c r="BO40" s="38">
        <f>BN40/$BJ$4</f>
        <v>4.2258064516129033E-2</v>
      </c>
      <c r="BP40" s="2">
        <v>0</v>
      </c>
      <c r="BQ40" s="38">
        <f>BP40/$BJ$4</f>
        <v>0</v>
      </c>
      <c r="BR40" s="2">
        <v>0</v>
      </c>
      <c r="BS40" s="38">
        <f>BR40/$BJ$4</f>
        <v>0</v>
      </c>
      <c r="BT40" s="2">
        <v>0</v>
      </c>
      <c r="BU40" s="38">
        <f t="shared" ref="BU40:BU41" si="778">(BK40-BT40)/$BJ$4</f>
        <v>0.95774193548387088</v>
      </c>
      <c r="BV40" s="41">
        <f t="shared" si="530"/>
        <v>0.1144771337023012</v>
      </c>
      <c r="BW40" s="38">
        <f t="shared" ref="BW40:BW41" si="779">BT40/$BJ$4</f>
        <v>0</v>
      </c>
      <c r="BX40" s="2">
        <v>21</v>
      </c>
      <c r="BY40" s="2">
        <v>20</v>
      </c>
      <c r="BZ40" s="2">
        <v>20</v>
      </c>
      <c r="CA40" s="48">
        <f t="shared" si="111"/>
        <v>0.99999999999999989</v>
      </c>
      <c r="CC40" s="77" t="s">
        <v>58</v>
      </c>
      <c r="CD40" s="8" t="s">
        <v>48</v>
      </c>
      <c r="CE40" s="12">
        <v>630.9</v>
      </c>
      <c r="CF40" s="12">
        <v>163.00000000000003</v>
      </c>
      <c r="CG40" s="12">
        <v>467.9</v>
      </c>
      <c r="CH40" s="12">
        <v>89.1</v>
      </c>
      <c r="CI40" s="38">
        <f>CH40/$CD$4</f>
        <v>0.12375</v>
      </c>
      <c r="CJ40" s="2">
        <v>0</v>
      </c>
      <c r="CK40" s="38">
        <f>CJ40/$CD$4</f>
        <v>0</v>
      </c>
      <c r="CL40" s="2">
        <v>0</v>
      </c>
      <c r="CM40" s="38">
        <f>CL40/$CD$4</f>
        <v>0</v>
      </c>
      <c r="CN40" s="2">
        <v>0</v>
      </c>
      <c r="CO40" s="38">
        <f>(CE40-CN40)/$CD$4</f>
        <v>0.87624999999999997</v>
      </c>
      <c r="CP40" s="41">
        <f>IF((AND(CF40=0,CH40=0)),0,(CH40+CN40)/(CF40+CH40))</f>
        <v>0.35343117810392694</v>
      </c>
      <c r="CQ40" s="38">
        <f>CN40/$CD$4</f>
        <v>0</v>
      </c>
      <c r="CR40" s="2">
        <v>21</v>
      </c>
      <c r="CS40" s="2">
        <v>20</v>
      </c>
      <c r="CT40" s="2">
        <v>20</v>
      </c>
      <c r="CU40" s="48">
        <f t="shared" si="113"/>
        <v>1</v>
      </c>
      <c r="CW40" s="77" t="s">
        <v>58</v>
      </c>
      <c r="CX40" s="8" t="s">
        <v>48</v>
      </c>
      <c r="CY40" s="12">
        <v>720</v>
      </c>
      <c r="CZ40" s="12">
        <v>95</v>
      </c>
      <c r="DA40" s="12">
        <v>625</v>
      </c>
      <c r="DB40" s="12">
        <v>24</v>
      </c>
      <c r="DC40" s="38">
        <f t="shared" ref="DC40:DC45" si="780">DB40/$CX$4</f>
        <v>3.2258064516129031E-2</v>
      </c>
      <c r="DD40" s="12">
        <v>0</v>
      </c>
      <c r="DE40" s="38">
        <f t="shared" ref="DE40:DE41" si="781">DD40/$CX$4</f>
        <v>0</v>
      </c>
      <c r="DF40" s="12">
        <v>0</v>
      </c>
      <c r="DG40" s="38">
        <f t="shared" ref="DG40:DG41" si="782">DF40/$CX$4</f>
        <v>0</v>
      </c>
      <c r="DH40" s="12">
        <v>0</v>
      </c>
      <c r="DI40" s="38">
        <f t="shared" ref="DI40:DI41" si="783">(CY40-DH40)/$CX$4</f>
        <v>0.967741935483871</v>
      </c>
      <c r="DJ40" s="41">
        <f>IF((AND(CZ40=0,DB40=0)),0,(DB40+DH40)/(CZ40+DB40))</f>
        <v>0.20168067226890757</v>
      </c>
      <c r="DK40" s="38">
        <f t="shared" ref="DK40:DK41" si="784">DH40/$CX$4</f>
        <v>0</v>
      </c>
      <c r="DL40" s="2">
        <v>21</v>
      </c>
      <c r="DM40" s="2">
        <v>20</v>
      </c>
      <c r="DN40" s="2">
        <v>20</v>
      </c>
      <c r="DO40" s="48">
        <f t="shared" si="116"/>
        <v>1</v>
      </c>
      <c r="DQ40" s="77" t="s">
        <v>58</v>
      </c>
      <c r="DR40" s="8" t="s">
        <v>48</v>
      </c>
      <c r="DS40" s="12">
        <v>0</v>
      </c>
      <c r="DT40" s="12">
        <v>0</v>
      </c>
      <c r="DU40" s="12">
        <v>0</v>
      </c>
      <c r="DV40" s="2">
        <v>744</v>
      </c>
      <c r="DW40" s="38">
        <f t="shared" ref="DW40:DW41" si="785">DV40/$DR$4</f>
        <v>1</v>
      </c>
      <c r="DX40" s="2">
        <v>0</v>
      </c>
      <c r="DY40" s="38">
        <f t="shared" ref="DY40:DY41" si="786">DX40/$DR$4</f>
        <v>0</v>
      </c>
      <c r="DZ40" s="2">
        <v>0</v>
      </c>
      <c r="EA40" s="38">
        <f t="shared" ref="EA40:EA41" si="787">DZ40/$DR$4</f>
        <v>0</v>
      </c>
      <c r="EB40" s="2">
        <v>0</v>
      </c>
      <c r="EC40" s="38">
        <f t="shared" ref="EC40:EC41" si="788">(DS40-EB40)/$DR$4</f>
        <v>0</v>
      </c>
      <c r="ED40" s="51">
        <f t="shared" ref="ED40:ED41" si="789">IF((AND(DT40=0,DV40=0)),0,(DV40+EB40)/(DT40+DV40))</f>
        <v>1</v>
      </c>
      <c r="EE40" s="38">
        <f t="shared" ref="EE40:EE41" si="790">EB40/$DR$4</f>
        <v>0</v>
      </c>
      <c r="EF40" s="2">
        <v>21</v>
      </c>
      <c r="EG40" s="2">
        <v>20</v>
      </c>
      <c r="EH40" s="2">
        <v>0</v>
      </c>
      <c r="EI40" s="48">
        <f t="shared" si="119"/>
        <v>1</v>
      </c>
      <c r="EK40" s="77" t="s">
        <v>58</v>
      </c>
      <c r="EL40" s="8" t="s">
        <v>48</v>
      </c>
      <c r="EM40" s="2">
        <v>0</v>
      </c>
      <c r="EN40" s="2">
        <v>0</v>
      </c>
      <c r="EO40" s="2">
        <v>0</v>
      </c>
      <c r="EP40" s="2">
        <v>672</v>
      </c>
      <c r="EQ40" s="38">
        <f t="shared" ref="EQ40:EQ41" si="791">EP40/$EL$4</f>
        <v>1</v>
      </c>
      <c r="ER40" s="2">
        <v>0</v>
      </c>
      <c r="ES40" s="38">
        <f t="shared" ref="ES40:ES41" si="792">ER40/$EL$4</f>
        <v>0</v>
      </c>
      <c r="ET40" s="2">
        <v>0</v>
      </c>
      <c r="EU40" s="38">
        <f t="shared" ref="EU40:EU41" si="793">ET40/$EL$4</f>
        <v>0</v>
      </c>
      <c r="EV40" s="2">
        <v>0</v>
      </c>
      <c r="EW40" s="38">
        <f>(EM40-EV40)/$EL$4</f>
        <v>0</v>
      </c>
      <c r="EX40" s="51">
        <f t="shared" si="683"/>
        <v>1</v>
      </c>
      <c r="EY40" s="38">
        <f>EV40/$EL$4</f>
        <v>0</v>
      </c>
      <c r="EZ40" s="2">
        <v>21</v>
      </c>
      <c r="FA40" s="2">
        <v>20</v>
      </c>
      <c r="FB40" s="2">
        <v>0</v>
      </c>
      <c r="FC40" s="48">
        <f t="shared" si="122"/>
        <v>1</v>
      </c>
      <c r="FE40" s="77" t="s">
        <v>58</v>
      </c>
      <c r="FF40" s="8" t="s">
        <v>48</v>
      </c>
      <c r="FG40" s="2">
        <v>72</v>
      </c>
      <c r="FH40" s="2">
        <v>0</v>
      </c>
      <c r="FI40" s="2">
        <v>72</v>
      </c>
      <c r="FJ40" s="2">
        <v>672</v>
      </c>
      <c r="FK40" s="38">
        <f t="shared" si="541"/>
        <v>0.90322580645161288</v>
      </c>
      <c r="FL40" s="2">
        <v>0</v>
      </c>
      <c r="FM40" s="38">
        <f t="shared" si="541"/>
        <v>0</v>
      </c>
      <c r="FN40" s="2">
        <v>0</v>
      </c>
      <c r="FO40" s="38">
        <f t="shared" si="541"/>
        <v>0</v>
      </c>
      <c r="FP40" s="2">
        <v>0</v>
      </c>
      <c r="FQ40" s="38">
        <f>(FG40-FP40)/$FF$4</f>
        <v>9.6774193548387094E-2</v>
      </c>
      <c r="FR40" s="51">
        <f t="shared" si="542"/>
        <v>1</v>
      </c>
      <c r="FS40" s="38">
        <f>FP40/$FF$4</f>
        <v>0</v>
      </c>
      <c r="FT40" s="2">
        <v>21</v>
      </c>
      <c r="FU40" s="2">
        <v>20</v>
      </c>
      <c r="FV40" s="2">
        <v>0</v>
      </c>
      <c r="FW40" s="48">
        <f t="shared" si="124"/>
        <v>1</v>
      </c>
      <c r="FY40" s="77" t="s">
        <v>58</v>
      </c>
      <c r="FZ40" s="8" t="s">
        <v>48</v>
      </c>
      <c r="GA40" s="2">
        <v>302.89999999999998</v>
      </c>
      <c r="GB40" s="2">
        <v>37.300000000001091</v>
      </c>
      <c r="GC40" s="2">
        <v>265.59999999999889</v>
      </c>
      <c r="GD40" s="2">
        <v>417.1</v>
      </c>
      <c r="GE40" s="38">
        <f>GD40/$FZ$4</f>
        <v>0.57930555555555563</v>
      </c>
      <c r="GF40" s="2">
        <v>0</v>
      </c>
      <c r="GG40" s="38">
        <f>GF40/$FZ$4</f>
        <v>0</v>
      </c>
      <c r="GH40" s="2">
        <v>0</v>
      </c>
      <c r="GI40" s="38">
        <f>GH40/$FZ$4</f>
        <v>0</v>
      </c>
      <c r="GJ40" s="12">
        <v>0.8357</v>
      </c>
      <c r="GK40" s="38">
        <f t="shared" ref="GK40:GK41" si="794">(GA40-GJ40)/$FZ$4</f>
        <v>0.41953374999999998</v>
      </c>
      <c r="GL40" s="41">
        <f>IF((AND(GB40=0,GD40=0)),0,(GD40+GJ40)/(GB40+GD40))</f>
        <v>0.91975286091549069</v>
      </c>
      <c r="GM40" s="38">
        <f t="shared" ref="GM40:GM41" si="795">GJ40/$FZ$4</f>
        <v>1.1606944444444444E-3</v>
      </c>
      <c r="GN40" s="2">
        <v>21</v>
      </c>
      <c r="GO40" s="2">
        <v>20</v>
      </c>
      <c r="GP40" s="7">
        <v>18.605898123323854</v>
      </c>
      <c r="GQ40" s="48">
        <f t="shared" si="127"/>
        <v>1</v>
      </c>
      <c r="GS40" s="77" t="s">
        <v>58</v>
      </c>
      <c r="GT40" s="8" t="s">
        <v>48</v>
      </c>
      <c r="GU40" s="2">
        <v>744</v>
      </c>
      <c r="GV40" s="2">
        <v>97.099999999998545</v>
      </c>
      <c r="GW40" s="2">
        <v>646.90000000000146</v>
      </c>
      <c r="GX40" s="2">
        <v>0</v>
      </c>
      <c r="GY40" s="38">
        <f t="shared" ref="GY40:GY41" si="796">GX40/$GT$4</f>
        <v>0</v>
      </c>
      <c r="GZ40" s="2">
        <v>0</v>
      </c>
      <c r="HA40" s="38">
        <f t="shared" ref="HA40:HA41" si="797">GZ40/$GT$4</f>
        <v>0</v>
      </c>
      <c r="HB40" s="2">
        <v>0</v>
      </c>
      <c r="HC40" s="38">
        <f t="shared" ref="HC40:HC41" si="798">HB40/$GT$4</f>
        <v>0</v>
      </c>
      <c r="HD40" s="2">
        <v>0</v>
      </c>
      <c r="HE40" s="38">
        <f t="shared" ref="HE40:HE41" si="799">(GU40-HD40)/$GT$4</f>
        <v>1</v>
      </c>
      <c r="HF40" s="41">
        <f t="shared" ref="HF40:HF41" si="800">IF((AND(GV40=0,GX40=0)),0,(GX40+HD40)/(GV40+GX40))</f>
        <v>0</v>
      </c>
      <c r="HG40" s="38">
        <f t="shared" ref="HG40:HG41" si="801">HD40/$GT$4</f>
        <v>0</v>
      </c>
      <c r="HH40" s="2">
        <v>21</v>
      </c>
      <c r="HI40" s="2">
        <v>20</v>
      </c>
      <c r="HJ40" s="7">
        <v>18.022657054583174</v>
      </c>
      <c r="HK40" s="48">
        <f>SUM(GY40,HA40,HC40,HE40,HG40)</f>
        <v>1</v>
      </c>
      <c r="HM40" s="77" t="s">
        <v>58</v>
      </c>
      <c r="HN40" s="8" t="s">
        <v>48</v>
      </c>
      <c r="HO40" s="2">
        <v>711.45</v>
      </c>
      <c r="HP40" s="12">
        <v>139.20000000000067</v>
      </c>
      <c r="HQ40" s="2">
        <v>572.24999999999932</v>
      </c>
      <c r="HR40" s="2">
        <v>8.5500000000000007</v>
      </c>
      <c r="HS40" s="38">
        <f>HR40/$HN$4</f>
        <v>1.1875E-2</v>
      </c>
      <c r="HT40" s="2">
        <v>0</v>
      </c>
      <c r="HU40" s="38">
        <f>HT40/$HN$4</f>
        <v>0</v>
      </c>
      <c r="HV40" s="2">
        <v>0</v>
      </c>
      <c r="HW40" s="38">
        <f>HV40/$HN$4</f>
        <v>0</v>
      </c>
      <c r="HX40" s="7">
        <v>0</v>
      </c>
      <c r="HY40" s="2">
        <v>0</v>
      </c>
      <c r="HZ40" s="38">
        <f>(HO40-HY40)/$HN$4</f>
        <v>0.98812500000000003</v>
      </c>
      <c r="IA40" s="41">
        <f t="shared" ref="IA40:IA41" si="802">IF((AND(HP40=0,HR40=0)),0,(HR40+HX40+HY40)/(HP40+HR40))</f>
        <v>5.7868020304568266E-2</v>
      </c>
      <c r="IB40" s="38">
        <f t="shared" ref="IB40:IB41" si="803">(HY40+HX40)/$HN$4</f>
        <v>0</v>
      </c>
      <c r="IC40" s="2">
        <v>21</v>
      </c>
      <c r="ID40" s="2">
        <v>20</v>
      </c>
      <c r="IE40" s="7">
        <v>18.635057471264272</v>
      </c>
      <c r="IF40" s="48">
        <f t="shared" si="638"/>
        <v>1</v>
      </c>
    </row>
    <row r="41" spans="1:240" ht="14.25">
      <c r="B41" s="8" t="s">
        <v>49</v>
      </c>
      <c r="C41" s="12">
        <v>744</v>
      </c>
      <c r="D41" s="12">
        <v>2.8999999999999773</v>
      </c>
      <c r="E41" s="12">
        <v>741.1</v>
      </c>
      <c r="F41" s="2">
        <v>0</v>
      </c>
      <c r="G41" s="38">
        <f t="shared" si="774"/>
        <v>0</v>
      </c>
      <c r="H41" s="2">
        <v>0</v>
      </c>
      <c r="I41" s="38">
        <f t="shared" ref="I41" si="804">H41/$B$4</f>
        <v>0</v>
      </c>
      <c r="J41" s="12">
        <v>0</v>
      </c>
      <c r="K41" s="38">
        <f t="shared" ref="K41" si="805">J41/$B$4</f>
        <v>0</v>
      </c>
      <c r="L41" s="2">
        <v>0</v>
      </c>
      <c r="M41" s="38">
        <f t="shared" si="517"/>
        <v>1</v>
      </c>
      <c r="N41" s="41">
        <f t="shared" ref="N41" si="806">IF((AND(D41=0,F41=0)),0,(F41+L41)/(D41+F41))</f>
        <v>0</v>
      </c>
      <c r="O41" s="38">
        <f>L41/$B$4</f>
        <v>0</v>
      </c>
      <c r="P41" s="2">
        <v>21</v>
      </c>
      <c r="Q41" s="2">
        <v>21</v>
      </c>
      <c r="R41" s="2">
        <v>17</v>
      </c>
      <c r="S41" s="48">
        <f t="shared" si="604"/>
        <v>1</v>
      </c>
      <c r="V41" s="8" t="s">
        <v>49</v>
      </c>
      <c r="W41" s="12">
        <v>744</v>
      </c>
      <c r="X41" s="12">
        <v>95.899999999999636</v>
      </c>
      <c r="Y41" s="12">
        <v>648.10000000000036</v>
      </c>
      <c r="Z41" s="2">
        <v>0</v>
      </c>
      <c r="AA41" s="38">
        <f t="shared" si="520"/>
        <v>0</v>
      </c>
      <c r="AB41" s="2">
        <v>0</v>
      </c>
      <c r="AC41" s="38">
        <f t="shared" si="521"/>
        <v>0</v>
      </c>
      <c r="AD41" s="2">
        <v>0</v>
      </c>
      <c r="AE41" s="38">
        <f t="shared" si="522"/>
        <v>0</v>
      </c>
      <c r="AF41" s="2">
        <v>0</v>
      </c>
      <c r="AG41" s="38">
        <f t="shared" si="775"/>
        <v>1</v>
      </c>
      <c r="AH41" s="41">
        <f t="shared" ref="AH41" si="807">IF((AND(X41=0,Z41=0)),0,(Z41+AF41)/(X41+Z41))</f>
        <v>0</v>
      </c>
      <c r="AI41" s="38">
        <f t="shared" si="776"/>
        <v>0</v>
      </c>
      <c r="AJ41" s="2">
        <v>21</v>
      </c>
      <c r="AK41" s="2">
        <v>21</v>
      </c>
      <c r="AL41" s="7">
        <v>16.684045881126238</v>
      </c>
      <c r="AM41" s="48">
        <f t="shared" si="106"/>
        <v>1</v>
      </c>
      <c r="AP41" s="8" t="s">
        <v>49</v>
      </c>
      <c r="AQ41" s="2">
        <v>720</v>
      </c>
      <c r="AR41" s="12">
        <v>94.5</v>
      </c>
      <c r="AS41" s="12">
        <v>625.5</v>
      </c>
      <c r="AT41" s="2">
        <v>0</v>
      </c>
      <c r="AU41" s="38">
        <f t="shared" ref="AU41" si="808">AT41/$AP$4</f>
        <v>0</v>
      </c>
      <c r="AV41" s="2">
        <v>0</v>
      </c>
      <c r="AW41" s="38">
        <f t="shared" ref="AW41" si="809">AV41/$AP$4</f>
        <v>0</v>
      </c>
      <c r="AX41" s="2">
        <v>0</v>
      </c>
      <c r="AY41" s="38">
        <f t="shared" ref="AY41" si="810">AX41/$AP$4</f>
        <v>0</v>
      </c>
      <c r="AZ41" s="2">
        <v>0</v>
      </c>
      <c r="BA41" s="38">
        <f>(AQ41-AZ41)/$AP$4</f>
        <v>1</v>
      </c>
      <c r="BB41" s="41">
        <f t="shared" si="777"/>
        <v>0</v>
      </c>
      <c r="BC41" s="38">
        <f>AZ41/$AP$4</f>
        <v>0</v>
      </c>
      <c r="BD41" s="2">
        <v>21</v>
      </c>
      <c r="BE41" s="2">
        <v>21</v>
      </c>
      <c r="BF41" s="7">
        <v>14</v>
      </c>
      <c r="BG41" s="48">
        <f t="shared" si="109"/>
        <v>1</v>
      </c>
      <c r="BJ41" s="8" t="s">
        <v>49</v>
      </c>
      <c r="BK41" s="2">
        <v>691</v>
      </c>
      <c r="BL41" s="12">
        <v>231.5</v>
      </c>
      <c r="BM41" s="12">
        <v>459.5</v>
      </c>
      <c r="BN41" s="2">
        <v>53</v>
      </c>
      <c r="BO41" s="38">
        <f t="shared" ref="BO41" si="811">BN41/$BJ$4</f>
        <v>7.1236559139784952E-2</v>
      </c>
      <c r="BP41" s="2">
        <v>0</v>
      </c>
      <c r="BQ41" s="38">
        <f t="shared" ref="BQ41" si="812">BP41/$BJ$4</f>
        <v>0</v>
      </c>
      <c r="BR41" s="2">
        <v>0</v>
      </c>
      <c r="BS41" s="38">
        <f t="shared" ref="BS41" si="813">BR41/$BJ$4</f>
        <v>0</v>
      </c>
      <c r="BT41" s="2">
        <v>0</v>
      </c>
      <c r="BU41" s="38">
        <f t="shared" si="778"/>
        <v>0.92876344086021501</v>
      </c>
      <c r="BV41" s="41">
        <f t="shared" si="530"/>
        <v>0.18629173989455183</v>
      </c>
      <c r="BW41" s="38">
        <f t="shared" si="779"/>
        <v>0</v>
      </c>
      <c r="BX41" s="2">
        <v>21</v>
      </c>
      <c r="BY41" s="2">
        <v>21</v>
      </c>
      <c r="BZ41" s="2">
        <v>12</v>
      </c>
      <c r="CA41" s="48">
        <f t="shared" si="111"/>
        <v>1</v>
      </c>
      <c r="CD41" s="8" t="s">
        <v>49</v>
      </c>
      <c r="CE41" s="2">
        <v>586.11</v>
      </c>
      <c r="CF41" s="12">
        <v>149.40000000000003</v>
      </c>
      <c r="CG41" s="2">
        <v>436.71</v>
      </c>
      <c r="CH41" s="2">
        <v>133.88999999999999</v>
      </c>
      <c r="CI41" s="38">
        <f t="shared" ref="CI41" si="814">CH41/$CD$4</f>
        <v>0.18595833333333331</v>
      </c>
      <c r="CJ41" s="2">
        <v>0</v>
      </c>
      <c r="CK41" s="38">
        <f t="shared" ref="CK41" si="815">CJ41/$CD$4</f>
        <v>0</v>
      </c>
      <c r="CL41" s="2">
        <v>0</v>
      </c>
      <c r="CM41" s="38">
        <f t="shared" ref="CM41" si="816">CL41/$CD$4</f>
        <v>0</v>
      </c>
      <c r="CN41" s="2">
        <v>0</v>
      </c>
      <c r="CO41" s="38">
        <f t="shared" ref="CO41" si="817">(CE41-CN41)/$CD$4</f>
        <v>0.81404166666666666</v>
      </c>
      <c r="CP41" s="41">
        <f t="shared" ref="CP41" si="818">IF((AND(CF41=0,CH41=0)),0,(CH41+CN41)/(CF41+CH41))</f>
        <v>0.47262522503441695</v>
      </c>
      <c r="CQ41" s="38">
        <f t="shared" ref="CQ41" si="819">CN41/$CD$4</f>
        <v>0</v>
      </c>
      <c r="CR41" s="2">
        <v>21</v>
      </c>
      <c r="CS41" s="2">
        <v>21</v>
      </c>
      <c r="CT41" s="2">
        <v>10</v>
      </c>
      <c r="CU41" s="48">
        <f t="shared" si="113"/>
        <v>1</v>
      </c>
      <c r="CX41" s="8" t="s">
        <v>49</v>
      </c>
      <c r="CY41" s="12">
        <v>624</v>
      </c>
      <c r="CZ41" s="12">
        <v>84.5</v>
      </c>
      <c r="DA41" s="12">
        <v>539.5</v>
      </c>
      <c r="DB41" s="12">
        <v>120</v>
      </c>
      <c r="DC41" s="38">
        <f t="shared" si="780"/>
        <v>0.16129032258064516</v>
      </c>
      <c r="DD41" s="12">
        <v>0</v>
      </c>
      <c r="DE41" s="38">
        <f t="shared" si="781"/>
        <v>0</v>
      </c>
      <c r="DF41" s="12">
        <v>0</v>
      </c>
      <c r="DG41" s="38">
        <f t="shared" si="782"/>
        <v>0</v>
      </c>
      <c r="DH41" s="12">
        <v>0</v>
      </c>
      <c r="DI41" s="38">
        <f t="shared" si="783"/>
        <v>0.83870967741935487</v>
      </c>
      <c r="DJ41" s="41">
        <f t="shared" ref="DJ41" si="820">IF((AND(CZ41=0,DB41=0)),0,(DB41+DH41)/(CZ41+DB41))</f>
        <v>0.58679706601466997</v>
      </c>
      <c r="DK41" s="38">
        <f t="shared" si="784"/>
        <v>0</v>
      </c>
      <c r="DL41" s="2">
        <v>21</v>
      </c>
      <c r="DM41" s="2">
        <v>21</v>
      </c>
      <c r="DN41" s="2">
        <v>14</v>
      </c>
      <c r="DO41" s="48">
        <f t="shared" si="116"/>
        <v>1</v>
      </c>
      <c r="DR41" s="8" t="s">
        <v>49</v>
      </c>
      <c r="DS41" s="12">
        <v>0</v>
      </c>
      <c r="DT41" s="12">
        <v>0</v>
      </c>
      <c r="DU41" s="12">
        <v>0</v>
      </c>
      <c r="DV41" s="2">
        <v>744</v>
      </c>
      <c r="DW41" s="38">
        <f t="shared" si="785"/>
        <v>1</v>
      </c>
      <c r="DX41" s="2">
        <v>0</v>
      </c>
      <c r="DY41" s="38">
        <f t="shared" si="786"/>
        <v>0</v>
      </c>
      <c r="DZ41" s="2">
        <v>0</v>
      </c>
      <c r="EA41" s="38">
        <f t="shared" si="787"/>
        <v>0</v>
      </c>
      <c r="EB41" s="2">
        <v>0</v>
      </c>
      <c r="EC41" s="38">
        <f t="shared" si="788"/>
        <v>0</v>
      </c>
      <c r="ED41" s="51">
        <f t="shared" si="789"/>
        <v>1</v>
      </c>
      <c r="EE41" s="38">
        <f t="shared" si="790"/>
        <v>0</v>
      </c>
      <c r="EF41" s="2">
        <v>21</v>
      </c>
      <c r="EG41" s="2">
        <v>21</v>
      </c>
      <c r="EH41" s="2">
        <v>0</v>
      </c>
      <c r="EI41" s="48">
        <f t="shared" si="119"/>
        <v>1</v>
      </c>
      <c r="EL41" s="8" t="s">
        <v>49</v>
      </c>
      <c r="EM41" s="2">
        <v>0</v>
      </c>
      <c r="EN41" s="2">
        <v>0</v>
      </c>
      <c r="EO41" s="2">
        <v>0</v>
      </c>
      <c r="EP41" s="2">
        <v>672</v>
      </c>
      <c r="EQ41" s="38">
        <f t="shared" si="791"/>
        <v>1</v>
      </c>
      <c r="ER41" s="2">
        <v>0</v>
      </c>
      <c r="ES41" s="38">
        <f t="shared" si="792"/>
        <v>0</v>
      </c>
      <c r="ET41" s="2">
        <v>0</v>
      </c>
      <c r="EU41" s="38">
        <f t="shared" si="793"/>
        <v>0</v>
      </c>
      <c r="EV41" s="2">
        <v>0</v>
      </c>
      <c r="EW41" s="38">
        <f t="shared" ref="EW41" si="821">(EM41-EV41)/$EL$4</f>
        <v>0</v>
      </c>
      <c r="EX41" s="51">
        <f t="shared" si="683"/>
        <v>1</v>
      </c>
      <c r="EY41" s="38">
        <f t="shared" ref="EY41" si="822">EV41/$EL$4</f>
        <v>0</v>
      </c>
      <c r="EZ41" s="2">
        <v>21</v>
      </c>
      <c r="FA41" s="2">
        <v>21</v>
      </c>
      <c r="FB41" s="2">
        <v>0</v>
      </c>
      <c r="FC41" s="48">
        <f t="shared" si="122"/>
        <v>1</v>
      </c>
      <c r="FF41" s="8" t="s">
        <v>49</v>
      </c>
      <c r="FG41" s="12">
        <v>310.7</v>
      </c>
      <c r="FH41" s="12">
        <v>14.6</v>
      </c>
      <c r="FI41" s="12">
        <v>296.10000000000002</v>
      </c>
      <c r="FJ41" s="12">
        <v>433.3</v>
      </c>
      <c r="FK41" s="38">
        <f t="shared" ref="FK41" si="823">FJ41/$FF$4</f>
        <v>0.58239247311827957</v>
      </c>
      <c r="FL41" s="2">
        <v>0</v>
      </c>
      <c r="FM41" s="38">
        <f t="shared" ref="FM41" si="824">FL41/$FF$4</f>
        <v>0</v>
      </c>
      <c r="FN41" s="2">
        <v>0</v>
      </c>
      <c r="FO41" s="38">
        <f t="shared" ref="FO41" si="825">FN41/$FF$4</f>
        <v>0</v>
      </c>
      <c r="FP41" s="2">
        <v>0</v>
      </c>
      <c r="FQ41" s="38">
        <f>(FG41-FP41)/$FF$4</f>
        <v>0.41760752688172043</v>
      </c>
      <c r="FR41" s="51">
        <f t="shared" si="542"/>
        <v>0.96740343826747033</v>
      </c>
      <c r="FS41" s="38">
        <f>FP41/$FF$4</f>
        <v>0</v>
      </c>
      <c r="FT41" s="2">
        <v>21</v>
      </c>
      <c r="FU41" s="2">
        <v>21</v>
      </c>
      <c r="FV41" s="2">
        <v>20</v>
      </c>
      <c r="FW41" s="48">
        <f t="shared" si="124"/>
        <v>1</v>
      </c>
      <c r="FZ41" s="8" t="s">
        <v>49</v>
      </c>
      <c r="GA41" s="2">
        <v>304.72000000000003</v>
      </c>
      <c r="GB41" s="2">
        <v>39.200000000000728</v>
      </c>
      <c r="GC41" s="2">
        <v>265.5199999999993</v>
      </c>
      <c r="GD41" s="2">
        <v>415.28</v>
      </c>
      <c r="GE41" s="38">
        <f t="shared" ref="GE41" si="826">GD41/$FZ$4</f>
        <v>0.57677777777777772</v>
      </c>
      <c r="GF41" s="2">
        <v>0</v>
      </c>
      <c r="GG41" s="38">
        <f t="shared" ref="GG41" si="827">GF41/$FZ$4</f>
        <v>0</v>
      </c>
      <c r="GH41" s="2">
        <v>0</v>
      </c>
      <c r="GI41" s="38">
        <f t="shared" ref="GI41" si="828">GH41/$FZ$4</f>
        <v>0</v>
      </c>
      <c r="GJ41" s="2">
        <v>0</v>
      </c>
      <c r="GK41" s="38">
        <f t="shared" si="794"/>
        <v>0.42322222222222228</v>
      </c>
      <c r="GL41" s="41">
        <f t="shared" ref="GL41" si="829">IF((AND(GB41=0,GD41=0)),0,(GD41+GJ41)/(GB41+GD41))</f>
        <v>0.91374757965146836</v>
      </c>
      <c r="GM41" s="38">
        <f t="shared" si="795"/>
        <v>0</v>
      </c>
      <c r="GN41" s="2">
        <v>21</v>
      </c>
      <c r="GO41" s="2">
        <v>21</v>
      </c>
      <c r="GP41" s="7">
        <v>17.551020408162941</v>
      </c>
      <c r="GQ41" s="48">
        <f t="shared" si="127"/>
        <v>1</v>
      </c>
      <c r="GT41" s="8" t="s">
        <v>49</v>
      </c>
      <c r="GU41" s="2">
        <v>744</v>
      </c>
      <c r="GV41" s="2">
        <v>87.899999999999636</v>
      </c>
      <c r="GW41" s="2">
        <v>656.10000000000036</v>
      </c>
      <c r="GX41" s="2">
        <v>0</v>
      </c>
      <c r="GY41" s="38">
        <f t="shared" si="796"/>
        <v>0</v>
      </c>
      <c r="GZ41" s="2">
        <v>0</v>
      </c>
      <c r="HA41" s="38">
        <f t="shared" si="797"/>
        <v>0</v>
      </c>
      <c r="HB41" s="2">
        <v>0</v>
      </c>
      <c r="HC41" s="38">
        <f t="shared" si="798"/>
        <v>0</v>
      </c>
      <c r="HD41" s="2">
        <v>0</v>
      </c>
      <c r="HE41" s="38">
        <f t="shared" si="799"/>
        <v>1</v>
      </c>
      <c r="HF41" s="41">
        <f t="shared" si="800"/>
        <v>0</v>
      </c>
      <c r="HG41" s="38">
        <f t="shared" si="801"/>
        <v>0</v>
      </c>
      <c r="HH41" s="2">
        <v>21</v>
      </c>
      <c r="HI41" s="2">
        <v>21</v>
      </c>
      <c r="HJ41" s="7">
        <v>17.224118316268559</v>
      </c>
      <c r="HK41" s="48">
        <f>SUM(GY41,HA41,HC41,HE41,HG41)</f>
        <v>1</v>
      </c>
      <c r="HN41" s="8" t="s">
        <v>49</v>
      </c>
      <c r="HO41" s="12">
        <v>628.20000000000005</v>
      </c>
      <c r="HP41" s="12">
        <v>102.89999999999959</v>
      </c>
      <c r="HQ41" s="12">
        <v>525.30000000000041</v>
      </c>
      <c r="HR41" s="12">
        <v>91.8</v>
      </c>
      <c r="HS41" s="38">
        <f t="shared" ref="HS41" si="830">HR41/$HN$4</f>
        <v>0.1275</v>
      </c>
      <c r="HT41" s="2">
        <v>0</v>
      </c>
      <c r="HU41" s="38">
        <f t="shared" ref="HU41" si="831">HT41/$HN$4</f>
        <v>0</v>
      </c>
      <c r="HV41" s="2">
        <v>0</v>
      </c>
      <c r="HW41" s="38">
        <f t="shared" ref="HW41" si="832">HV41/$HN$4</f>
        <v>0</v>
      </c>
      <c r="HX41" s="7">
        <v>0</v>
      </c>
      <c r="HY41" s="2">
        <v>0</v>
      </c>
      <c r="HZ41" s="38">
        <f t="shared" ref="HZ41" si="833">(HO41-HY41)/$HN$4</f>
        <v>0.87250000000000005</v>
      </c>
      <c r="IA41" s="41">
        <f t="shared" si="802"/>
        <v>0.47149460708782842</v>
      </c>
      <c r="IB41" s="38">
        <f t="shared" si="803"/>
        <v>0</v>
      </c>
      <c r="IC41" s="2">
        <v>21</v>
      </c>
      <c r="ID41" s="2">
        <v>21</v>
      </c>
      <c r="IE41" s="7">
        <v>16.472303206997143</v>
      </c>
      <c r="IF41" s="48">
        <f t="shared" si="638"/>
        <v>1</v>
      </c>
    </row>
    <row r="42" spans="1:240" ht="15">
      <c r="B42" s="18" t="s">
        <v>39</v>
      </c>
      <c r="C42" s="60">
        <f>SUM(C40:C41)</f>
        <v>1488</v>
      </c>
      <c r="D42" s="60">
        <f t="shared" ref="D42:E42" si="834">SUM(D40:D41)</f>
        <v>183.60000000000002</v>
      </c>
      <c r="E42" s="60">
        <f t="shared" si="834"/>
        <v>1304.4000000000001</v>
      </c>
      <c r="F42" s="65">
        <f t="shared" ref="F42:L42" si="835">SUM(F40:F41)</f>
        <v>0</v>
      </c>
      <c r="G42" s="67">
        <f>(G40*Q40+G41*Q41)/Q42</f>
        <v>0</v>
      </c>
      <c r="H42" s="65">
        <f t="shared" si="835"/>
        <v>0</v>
      </c>
      <c r="I42" s="67">
        <f>(I40*Q40+I41*Q41)/Q42</f>
        <v>0</v>
      </c>
      <c r="J42" s="61">
        <f>SUM(J40:J41)</f>
        <v>0</v>
      </c>
      <c r="K42" s="55">
        <f>(K40*Q40+K41*Q41)/Q42</f>
        <v>0</v>
      </c>
      <c r="L42" s="65">
        <f t="shared" si="835"/>
        <v>0</v>
      </c>
      <c r="M42" s="67">
        <f>(M40*$Q$40+M41*$Q$41)/$Q$42</f>
        <v>1</v>
      </c>
      <c r="N42" s="67">
        <f>(N40*Q40+N41*Q41)/Q42</f>
        <v>0</v>
      </c>
      <c r="O42" s="67">
        <f>(O40*$Q$40+O41*$Q$41)/$Q$42</f>
        <v>0</v>
      </c>
      <c r="P42" s="65">
        <f t="shared" ref="P42:R42" si="836">SUM(P40:P41)</f>
        <v>42</v>
      </c>
      <c r="Q42" s="24">
        <f t="shared" si="836"/>
        <v>41</v>
      </c>
      <c r="R42" s="24">
        <f t="shared" si="836"/>
        <v>37</v>
      </c>
      <c r="S42" s="48">
        <f t="shared" si="604"/>
        <v>1</v>
      </c>
      <c r="V42" s="18" t="s">
        <v>39</v>
      </c>
      <c r="W42" s="53">
        <f>SUM(W40:W41)</f>
        <v>1488</v>
      </c>
      <c r="X42" s="53">
        <f t="shared" ref="X42" si="837">SUM(X40:X41)</f>
        <v>298.89999999999964</v>
      </c>
      <c r="Y42" s="53">
        <f t="shared" ref="Y42" si="838">SUM(Y40:Y41)</f>
        <v>1189.1000000000004</v>
      </c>
      <c r="Z42" s="24">
        <f t="shared" ref="Z42" si="839">SUM(Z40:Z41)</f>
        <v>0</v>
      </c>
      <c r="AA42" s="55">
        <f>(AA40*$AK$40+AA41*$AK$41)/$AK$42</f>
        <v>0</v>
      </c>
      <c r="AB42" s="24">
        <f t="shared" ref="AB42" si="840">SUM(AB40:AB41)</f>
        <v>0</v>
      </c>
      <c r="AC42" s="55">
        <f>(AC40*$AK$40+AC41*$AK$41)/$AK$42</f>
        <v>0</v>
      </c>
      <c r="AD42" s="24">
        <f t="shared" ref="AD42" si="841">SUM(AD40:AD41)</f>
        <v>0</v>
      </c>
      <c r="AE42" s="55">
        <f>(AE40*$AK$40+AE41*$AK$41)/$AK$42</f>
        <v>0</v>
      </c>
      <c r="AF42" s="24">
        <f t="shared" ref="AF42" si="842">SUM(AF40:AF41)</f>
        <v>0</v>
      </c>
      <c r="AG42" s="55">
        <f>(AG40*$AK$40+AG41*$AK$41)/$AK$42</f>
        <v>1</v>
      </c>
      <c r="AH42" s="55">
        <f>(AH40*$AK$40+AH41*$AK$41)/$AK$42</f>
        <v>0</v>
      </c>
      <c r="AI42" s="55">
        <f>(AI40*$AK$40+AI41*$AK$41)/$AK$42</f>
        <v>0</v>
      </c>
      <c r="AJ42" s="65">
        <f>SUM(AJ40:AJ41)</f>
        <v>42</v>
      </c>
      <c r="AK42" s="24">
        <f>SUM(AK40:AK41)</f>
        <v>41</v>
      </c>
      <c r="AL42" s="62">
        <f>SUM(AL40:AL41)</f>
        <v>36.684045881126238</v>
      </c>
      <c r="AM42" s="48">
        <f t="shared" si="106"/>
        <v>1</v>
      </c>
      <c r="AP42" s="18" t="s">
        <v>39</v>
      </c>
      <c r="AQ42" s="53">
        <f>SUM(AQ40:AQ41)</f>
        <v>1440</v>
      </c>
      <c r="AR42" s="53">
        <f t="shared" ref="AR42" si="843">SUM(AR40:AR41)</f>
        <v>190.5</v>
      </c>
      <c r="AS42" s="53">
        <f>SUM(AS40:AS41)</f>
        <v>1249.5</v>
      </c>
      <c r="AT42" s="54">
        <f>SUM(AT40:AT41)</f>
        <v>0</v>
      </c>
      <c r="AU42" s="55">
        <f>(AU40*$BE40+AU41*$BE41)/$BE42</f>
        <v>0</v>
      </c>
      <c r="AV42" s="54">
        <f t="shared" ref="AV42:AZ42" si="844">SUM(AV40:AV41)</f>
        <v>0</v>
      </c>
      <c r="AW42" s="55">
        <f>(AW40*$BE40+AW41*$BE41)/$BE42</f>
        <v>0</v>
      </c>
      <c r="AX42" s="54">
        <f t="shared" si="844"/>
        <v>0</v>
      </c>
      <c r="AY42" s="55">
        <f>(AY40*$BE40+AY41*$BE41)/$BE42</f>
        <v>0</v>
      </c>
      <c r="AZ42" s="54">
        <f t="shared" si="844"/>
        <v>0</v>
      </c>
      <c r="BA42" s="55">
        <f>(BA40*$BE40+BA41*$BE41)/$BE42</f>
        <v>1</v>
      </c>
      <c r="BB42" s="55">
        <f>(BB40*$BE40+BB41*$BE41)/$BE42</f>
        <v>0</v>
      </c>
      <c r="BC42" s="55">
        <f>(BC40*$BE40+BC41*$BE41)/$BE42</f>
        <v>0</v>
      </c>
      <c r="BD42" s="24">
        <f>SUM(BD40:BD41)</f>
        <v>42</v>
      </c>
      <c r="BE42" s="24">
        <f t="shared" ref="BE42:BF42" si="845">SUM(BE40:BE41)</f>
        <v>41</v>
      </c>
      <c r="BF42" s="62">
        <f t="shared" si="845"/>
        <v>34</v>
      </c>
      <c r="BG42" s="48">
        <f t="shared" si="109"/>
        <v>1</v>
      </c>
      <c r="BJ42" s="18" t="s">
        <v>39</v>
      </c>
      <c r="BK42" s="53">
        <f>SUM(BK40:BK41)</f>
        <v>1403.56</v>
      </c>
      <c r="BL42" s="53">
        <f t="shared" ref="BL42" si="846">SUM(BL40:BL41)</f>
        <v>474.7</v>
      </c>
      <c r="BM42" s="54">
        <f>SUM(BM40:BM41)</f>
        <v>928.86</v>
      </c>
      <c r="BN42" s="54">
        <f t="shared" ref="BN42:BT42" si="847">SUM(BN40:BN41)</f>
        <v>84.44</v>
      </c>
      <c r="BO42" s="55">
        <f>(BO40*$BY40+BO41*$BY41)/$BY42</f>
        <v>5.7100708103855237E-2</v>
      </c>
      <c r="BP42" s="54">
        <f t="shared" si="847"/>
        <v>0</v>
      </c>
      <c r="BQ42" s="55">
        <f>(BQ40*$BY40+BQ41*$BY41)/$BY42</f>
        <v>0</v>
      </c>
      <c r="BR42" s="54">
        <f t="shared" si="847"/>
        <v>0</v>
      </c>
      <c r="BS42" s="55">
        <f>(BS40*$BY40+BS41*$BY41)/$BY42</f>
        <v>0</v>
      </c>
      <c r="BT42" s="54">
        <f t="shared" si="847"/>
        <v>0</v>
      </c>
      <c r="BU42" s="55">
        <f>(BU40*$BY40+BU41*$BY41)/$BY42</f>
        <v>0.94289929189614474</v>
      </c>
      <c r="BV42" s="55">
        <f>(BV40*$BY40+BV41*$BY41)/$BY42</f>
        <v>0.15126022467881983</v>
      </c>
      <c r="BW42" s="55">
        <f>(BW40*$BY40+BW41*$BY41)/$BY42</f>
        <v>0</v>
      </c>
      <c r="BX42" s="24">
        <f>SUM(BX40:BX41)</f>
        <v>42</v>
      </c>
      <c r="BY42" s="24">
        <f t="shared" ref="BY42:BZ42" si="848">SUM(BY40:BY41)</f>
        <v>41</v>
      </c>
      <c r="BZ42" s="62">
        <f t="shared" si="848"/>
        <v>32</v>
      </c>
      <c r="CA42" s="48">
        <f t="shared" si="111"/>
        <v>1</v>
      </c>
      <c r="CD42" s="19" t="s">
        <v>39</v>
      </c>
      <c r="CE42" s="53">
        <f>SUM(CE40:CE41)</f>
        <v>1217.01</v>
      </c>
      <c r="CF42" s="53">
        <f t="shared" ref="CF42:CN42" si="849">SUM(CF40:CF41)</f>
        <v>312.40000000000009</v>
      </c>
      <c r="CG42" s="24">
        <f t="shared" si="849"/>
        <v>904.6099999999999</v>
      </c>
      <c r="CH42" s="24">
        <f t="shared" si="849"/>
        <v>222.98999999999998</v>
      </c>
      <c r="CI42" s="55">
        <f>(CI40*$CS40+CI41*$CS41)/$CS42</f>
        <v>0.15561280487804877</v>
      </c>
      <c r="CJ42" s="24">
        <f t="shared" si="849"/>
        <v>0</v>
      </c>
      <c r="CK42" s="55">
        <f>(CK40*$CS40+CK41*$CS41)/$CS42</f>
        <v>0</v>
      </c>
      <c r="CL42" s="24">
        <f t="shared" si="849"/>
        <v>0</v>
      </c>
      <c r="CM42" s="55">
        <f>(CM40*$CS40+CM41*$CS41)/$CS42</f>
        <v>0</v>
      </c>
      <c r="CN42" s="24">
        <f t="shared" si="849"/>
        <v>0</v>
      </c>
      <c r="CO42" s="55">
        <f>(CO40*$CS40+CO41*$CS41)/$CS42</f>
        <v>0.84438719512195104</v>
      </c>
      <c r="CP42" s="55">
        <f>(CP40*$CS40+CP41*$CS41)/$CS42</f>
        <v>0.41448178750734871</v>
      </c>
      <c r="CQ42" s="55">
        <f>(CQ40*$CS40+CQ41*$CS41)/$CS42</f>
        <v>0</v>
      </c>
      <c r="CR42" s="65">
        <f>SUM(CR40:CR41)</f>
        <v>42</v>
      </c>
      <c r="CS42" s="24">
        <f t="shared" ref="CS42:CT42" si="850">SUM(CS40:CS41)</f>
        <v>41</v>
      </c>
      <c r="CT42" s="24">
        <f t="shared" si="850"/>
        <v>30</v>
      </c>
      <c r="CU42" s="48">
        <f t="shared" si="113"/>
        <v>0.99999999999999978</v>
      </c>
      <c r="CX42" s="18" t="s">
        <v>39</v>
      </c>
      <c r="CY42" s="53">
        <f>SUM(CY40:CY41)</f>
        <v>1344</v>
      </c>
      <c r="CZ42" s="54">
        <f>SUM(CZ40:CZ41)</f>
        <v>179.5</v>
      </c>
      <c r="DA42" s="53">
        <f t="shared" ref="DA42:DH42" si="851">SUM(DA40:DA41)</f>
        <v>1164.5</v>
      </c>
      <c r="DB42" s="54">
        <f t="shared" si="851"/>
        <v>144</v>
      </c>
      <c r="DC42" s="55">
        <f>(DC40*$DM40+DC41*$DM41)/$DM42</f>
        <v>9.8347757671125094E-2</v>
      </c>
      <c r="DD42" s="54">
        <f t="shared" si="851"/>
        <v>0</v>
      </c>
      <c r="DE42" s="55">
        <f>(DE40*$DM40+DE41*$DM41)/$DM42</f>
        <v>0</v>
      </c>
      <c r="DF42" s="54">
        <f t="shared" si="851"/>
        <v>0</v>
      </c>
      <c r="DG42" s="55">
        <f>(DG40*$DM40+DG41*$DM41)/$DM42</f>
        <v>0</v>
      </c>
      <c r="DH42" s="54">
        <f t="shared" si="851"/>
        <v>0</v>
      </c>
      <c r="DI42" s="55">
        <f>(DI40*$DM40+DI41*$DM41)/$DM42</f>
        <v>0.90165224232887498</v>
      </c>
      <c r="DJ42" s="55">
        <f>(DJ40*$DM40+DJ41*$DM41)/$DM42</f>
        <v>0.39893541052893217</v>
      </c>
      <c r="DK42" s="55">
        <f>(DK40*$DM40+DK41*$DM41)/$DM42</f>
        <v>0</v>
      </c>
      <c r="DL42" s="24">
        <f>SUM(DL40:DL41)</f>
        <v>42</v>
      </c>
      <c r="DM42" s="24">
        <f t="shared" ref="DM42:DN42" si="852">SUM(DM40:DM41)</f>
        <v>41</v>
      </c>
      <c r="DN42" s="24">
        <f t="shared" si="852"/>
        <v>34</v>
      </c>
      <c r="DO42" s="48">
        <f t="shared" si="116"/>
        <v>1</v>
      </c>
      <c r="DR42" s="18" t="s">
        <v>39</v>
      </c>
      <c r="DS42" s="54">
        <f>SUM(DS40:DS41)</f>
        <v>0</v>
      </c>
      <c r="DT42" s="54">
        <f t="shared" ref="DT42" si="853">SUM(DT40:DT41)</f>
        <v>0</v>
      </c>
      <c r="DU42" s="54">
        <f>SUM(DU40:DU41)</f>
        <v>0</v>
      </c>
      <c r="DV42" s="53">
        <f t="shared" ref="DV42" si="854">SUM(DV40:DV41)</f>
        <v>1488</v>
      </c>
      <c r="DW42" s="55">
        <f>(DW40*$EG40+DW41*$EG41)/$EG42</f>
        <v>1</v>
      </c>
      <c r="DX42" s="54">
        <f t="shared" ref="DX42" si="855">SUM(DX40:DX41)</f>
        <v>0</v>
      </c>
      <c r="DY42" s="55">
        <f>(DY40*$EG40+DY41*$EG41)/$EG42</f>
        <v>0</v>
      </c>
      <c r="DZ42" s="54">
        <f t="shared" ref="DZ42" si="856">SUM(DZ40:DZ41)</f>
        <v>0</v>
      </c>
      <c r="EA42" s="55">
        <f>(EA40*$EG40+EA41*$EG41)/$EG42</f>
        <v>0</v>
      </c>
      <c r="EB42" s="54">
        <f t="shared" ref="EB42" si="857">SUM(EB40:EB41)</f>
        <v>0</v>
      </c>
      <c r="EC42" s="55">
        <f>(EC40*$EG40+EC41*$EG41)/$EG42</f>
        <v>0</v>
      </c>
      <c r="ED42" s="55">
        <f>(ED40*$EG40+ED41*$EG41)/$EG42</f>
        <v>1</v>
      </c>
      <c r="EE42" s="55">
        <f>(EE40*$EG40+EE41*$EG41)/$EG42</f>
        <v>0</v>
      </c>
      <c r="EF42" s="24">
        <f>SUM(EF40:EF41)</f>
        <v>42</v>
      </c>
      <c r="EG42" s="24">
        <f t="shared" ref="EG42:EH42" si="858">SUM(EG40:EG41)</f>
        <v>41</v>
      </c>
      <c r="EH42" s="24">
        <f t="shared" si="858"/>
        <v>0</v>
      </c>
      <c r="EI42" s="48">
        <f t="shared" si="119"/>
        <v>1</v>
      </c>
      <c r="EL42" s="18" t="s">
        <v>39</v>
      </c>
      <c r="EM42" s="62">
        <f>SUM(EM40:EM41)</f>
        <v>0</v>
      </c>
      <c r="EN42" s="62">
        <f t="shared" ref="EN42" si="859">SUM(EN40:EN41)</f>
        <v>0</v>
      </c>
      <c r="EO42" s="62">
        <f>SUM(EO40:EO41)</f>
        <v>0</v>
      </c>
      <c r="EP42" s="53">
        <f t="shared" ref="EP42" si="860">SUM(EP40:EP41)</f>
        <v>1344</v>
      </c>
      <c r="EQ42" s="55">
        <f>(EQ40*$FA40+EQ41*$FA41)/$FA42</f>
        <v>1</v>
      </c>
      <c r="ER42" s="54">
        <f t="shared" ref="ER42:EV42" si="861">SUM(ER40:ER41)</f>
        <v>0</v>
      </c>
      <c r="ES42" s="55">
        <f>(ES40*$FA40+ES41*$FA41)/$FA42</f>
        <v>0</v>
      </c>
      <c r="ET42" s="54">
        <f t="shared" si="861"/>
        <v>0</v>
      </c>
      <c r="EU42" s="55">
        <f>(EU40*$FA40+EU41*$FA41)/$FA42</f>
        <v>0</v>
      </c>
      <c r="EV42" s="54">
        <f t="shared" si="861"/>
        <v>0</v>
      </c>
      <c r="EW42" s="55">
        <f>(EW40*$FA40+EW41*$FA41)/$FA42</f>
        <v>0</v>
      </c>
      <c r="EX42" s="55">
        <f>(EX40*$FA40+EX41*$FA41)/$FA42</f>
        <v>1</v>
      </c>
      <c r="EY42" s="55">
        <f>(EY40*$FA40+EY41*$FA41)/$FA42</f>
        <v>0</v>
      </c>
      <c r="EZ42" s="24">
        <f>SUM(EZ40:EZ41)</f>
        <v>42</v>
      </c>
      <c r="FA42" s="24">
        <f t="shared" ref="FA42:FB42" si="862">SUM(FA40:FA41)</f>
        <v>41</v>
      </c>
      <c r="FB42" s="24">
        <f t="shared" si="862"/>
        <v>0</v>
      </c>
      <c r="FC42" s="48">
        <f t="shared" si="122"/>
        <v>1</v>
      </c>
      <c r="FF42" s="18" t="s">
        <v>39</v>
      </c>
      <c r="FG42" s="53">
        <f t="shared" ref="FG42:FP42" si="863">SUM(FG40:FG41)</f>
        <v>382.7</v>
      </c>
      <c r="FH42" s="53">
        <f t="shared" si="863"/>
        <v>14.6</v>
      </c>
      <c r="FI42" s="53">
        <f t="shared" si="863"/>
        <v>368.1</v>
      </c>
      <c r="FJ42" s="53">
        <f t="shared" si="863"/>
        <v>1105.3</v>
      </c>
      <c r="FK42" s="55">
        <f>(FK40*$FU40+FK41*$FU41)/$FU42</f>
        <v>0.73889653815892997</v>
      </c>
      <c r="FL42" s="54">
        <f t="shared" si="863"/>
        <v>0</v>
      </c>
      <c r="FM42" s="55">
        <f>(FM40*$FU40+FM41*$FU41)/$FU42</f>
        <v>0</v>
      </c>
      <c r="FN42" s="54">
        <f t="shared" si="863"/>
        <v>0</v>
      </c>
      <c r="FO42" s="55">
        <f>(FO40*$FU40+FO41*$FU41)/$FU42</f>
        <v>0</v>
      </c>
      <c r="FP42" s="54">
        <f t="shared" si="863"/>
        <v>0</v>
      </c>
      <c r="FQ42" s="55">
        <f>(FQ40*$FU40+FQ41*$FU41)/$FU42</f>
        <v>0.26110346184107003</v>
      </c>
      <c r="FR42" s="55">
        <f>(FR40*$FU40+FR41*$FU41)/$FU42</f>
        <v>0.98330420008821651</v>
      </c>
      <c r="FS42" s="55">
        <f>(FS40*$FU40+FS41*$FU41)/$FU42</f>
        <v>0</v>
      </c>
      <c r="FT42" s="65">
        <f>SUM(FT40:FT41)</f>
        <v>42</v>
      </c>
      <c r="FU42" s="65">
        <f t="shared" ref="FU42:FV42" si="864">SUM(FU40:FU41)</f>
        <v>41</v>
      </c>
      <c r="FV42" s="65">
        <f t="shared" si="864"/>
        <v>20</v>
      </c>
      <c r="FW42" s="48">
        <f t="shared" si="124"/>
        <v>1</v>
      </c>
      <c r="FZ42" s="18" t="s">
        <v>39</v>
      </c>
      <c r="GA42" s="54">
        <f t="shared" ref="GA42:GD42" si="865">SUM(GA40:GA41)</f>
        <v>607.62</v>
      </c>
      <c r="GB42" s="54">
        <f t="shared" si="865"/>
        <v>76.500000000001819</v>
      </c>
      <c r="GC42" s="54">
        <f t="shared" si="865"/>
        <v>531.11999999999819</v>
      </c>
      <c r="GD42" s="54">
        <f t="shared" si="865"/>
        <v>832.38</v>
      </c>
      <c r="GE42" s="55">
        <f>(GE40*$GO40+GE41*$GO41)/$GO42</f>
        <v>0.57801084010840109</v>
      </c>
      <c r="GF42" s="54">
        <f t="shared" ref="GF42" si="866">SUM(GF40:GF41)</f>
        <v>0</v>
      </c>
      <c r="GG42" s="55">
        <f>(GG40*$GO40+GG41*$GO41)/$GO42</f>
        <v>0</v>
      </c>
      <c r="GH42" s="54">
        <f t="shared" ref="GH42" si="867">SUM(GH40:GH41)</f>
        <v>0</v>
      </c>
      <c r="GI42" s="55">
        <f>(GI40*$GO40+GI41*$GO41)/$GO42</f>
        <v>0</v>
      </c>
      <c r="GJ42" s="54">
        <f t="shared" ref="GJ42" si="868">SUM(GJ40:GJ41)</f>
        <v>0.8357</v>
      </c>
      <c r="GK42" s="55">
        <f>(GK40*$GO40+GK41*$GO41)/$GO42</f>
        <v>0.42142296747967489</v>
      </c>
      <c r="GL42" s="55">
        <f>(GL40*$GO40+GL41*$GO41)/$GO42</f>
        <v>0.91667698514611329</v>
      </c>
      <c r="GM42" s="55">
        <f>(GM40*$GO40+GM41*$GO41)/$GO42</f>
        <v>5.6619241192411925E-4</v>
      </c>
      <c r="GN42" s="65">
        <f>SUM(GN40:GN41)</f>
        <v>42</v>
      </c>
      <c r="GO42" s="65">
        <f t="shared" ref="GO42:GP42" si="869">SUM(GO40:GO41)</f>
        <v>41</v>
      </c>
      <c r="GP42" s="64">
        <f t="shared" si="869"/>
        <v>36.156918531486795</v>
      </c>
      <c r="GQ42" s="48">
        <f t="shared" si="127"/>
        <v>1</v>
      </c>
      <c r="GT42" s="18" t="s">
        <v>39</v>
      </c>
      <c r="GU42" s="54">
        <f>SUM(GU40:GU41)</f>
        <v>1488</v>
      </c>
      <c r="GV42" s="54">
        <f t="shared" ref="GV42" si="870">SUM(GV40:GV41)</f>
        <v>184.99999999999818</v>
      </c>
      <c r="GW42" s="54">
        <f>SUM(GW40:GW41)</f>
        <v>1303.0000000000018</v>
      </c>
      <c r="GX42" s="54">
        <f t="shared" ref="GX42:HD42" si="871">SUM(GX40:GX41)</f>
        <v>0</v>
      </c>
      <c r="GY42" s="55">
        <f>(GY40*$HI40+GY41*$HI41)/$HI42</f>
        <v>0</v>
      </c>
      <c r="GZ42" s="54">
        <f t="shared" si="871"/>
        <v>0</v>
      </c>
      <c r="HA42" s="55">
        <f>(HA40*$HI40+HA41*$HI41)/$HI42</f>
        <v>0</v>
      </c>
      <c r="HB42" s="54">
        <f t="shared" si="871"/>
        <v>0</v>
      </c>
      <c r="HC42" s="55">
        <f>(HC40*$HI40+HC41*$HI41)/$HI42</f>
        <v>0</v>
      </c>
      <c r="HD42" s="54">
        <f t="shared" si="871"/>
        <v>0</v>
      </c>
      <c r="HE42" s="55">
        <f>(HE40*$HI40+HE41*$HI41)/$HI42</f>
        <v>1</v>
      </c>
      <c r="HF42" s="55">
        <f>(HF40*$HI40+HF41*$HI41)/$HI42</f>
        <v>0</v>
      </c>
      <c r="HG42" s="55">
        <f>(HG40*$HI40+HG41*$HI41)/$HI42</f>
        <v>0</v>
      </c>
      <c r="HH42" s="65">
        <f>SUM(HH40:HH41)</f>
        <v>42</v>
      </c>
      <c r="HI42" s="24">
        <f t="shared" ref="HI42:HJ42" si="872">SUM(HI40:HI41)</f>
        <v>41</v>
      </c>
      <c r="HJ42" s="62">
        <f t="shared" si="872"/>
        <v>35.246775370851736</v>
      </c>
      <c r="HK42" s="48">
        <f>SUM(GY42,HA42,HC42,HE42,HG42)</f>
        <v>1</v>
      </c>
      <c r="HN42" s="18" t="s">
        <v>39</v>
      </c>
      <c r="HO42" s="53">
        <f>SUM(HO40:HO41)</f>
        <v>1339.65</v>
      </c>
      <c r="HP42" s="53">
        <f t="shared" ref="HP42" si="873">SUM(HP40:HP41)</f>
        <v>242.10000000000025</v>
      </c>
      <c r="HQ42" s="54">
        <f>SUM(HQ40:HQ41)</f>
        <v>1097.5499999999997</v>
      </c>
      <c r="HR42" s="54">
        <f t="shared" ref="HR42:HY42" si="874">SUM(HR40:HR41)</f>
        <v>100.35</v>
      </c>
      <c r="HS42" s="55">
        <f>(HS40*$ID40+HS41*$ID41)/$ID42</f>
        <v>7.1097560975609764E-2</v>
      </c>
      <c r="HT42" s="54">
        <f t="shared" si="874"/>
        <v>0</v>
      </c>
      <c r="HU42" s="55">
        <f>(HU40*$ID40+HU41*$ID41)/$ID42</f>
        <v>0</v>
      </c>
      <c r="HV42" s="54">
        <f t="shared" si="874"/>
        <v>0</v>
      </c>
      <c r="HW42" s="55">
        <f>(HW40*$ID40+HW41*$ID41)/$ID42</f>
        <v>0</v>
      </c>
      <c r="HX42" s="54">
        <f t="shared" si="874"/>
        <v>0</v>
      </c>
      <c r="HY42" s="54">
        <f t="shared" si="874"/>
        <v>0</v>
      </c>
      <c r="HZ42" s="55">
        <f>(HZ40*$ID40+HZ41*$ID41)/$ID42</f>
        <v>0.92890243902439029</v>
      </c>
      <c r="IA42" s="55">
        <f>(IA40*$ID40+IA41*$ID41)/$ID42</f>
        <v>0.26972554036428686</v>
      </c>
      <c r="IB42" s="55">
        <f>(IB40*$ID40+IB41*$ID41)/$ID42</f>
        <v>0</v>
      </c>
      <c r="IC42" s="24">
        <f>SUM(IC40:IC41)</f>
        <v>42</v>
      </c>
      <c r="ID42" s="24">
        <f t="shared" ref="ID42:IE42" si="875">SUM(ID40:ID41)</f>
        <v>41</v>
      </c>
      <c r="IE42" s="62">
        <f t="shared" si="875"/>
        <v>35.107360678261415</v>
      </c>
      <c r="IF42" s="48">
        <f t="shared" si="638"/>
        <v>1</v>
      </c>
    </row>
    <row r="43" spans="1:240" ht="15">
      <c r="A43" s="77" t="s">
        <v>59</v>
      </c>
      <c r="B43" s="8" t="s">
        <v>60</v>
      </c>
      <c r="C43" s="12">
        <v>744</v>
      </c>
      <c r="D43" s="12">
        <v>153.6</v>
      </c>
      <c r="E43" s="12">
        <v>590.4</v>
      </c>
      <c r="F43" s="2">
        <v>0</v>
      </c>
      <c r="G43" s="38">
        <f t="shared" ref="G43:G45" si="876">F43/$B$4</f>
        <v>0</v>
      </c>
      <c r="H43" s="2">
        <v>0</v>
      </c>
      <c r="I43" s="38">
        <f>H43/$B$4</f>
        <v>0</v>
      </c>
      <c r="J43" s="12">
        <v>0</v>
      </c>
      <c r="K43" s="38">
        <f>J43/$B$4</f>
        <v>0</v>
      </c>
      <c r="L43" s="2">
        <v>0</v>
      </c>
      <c r="M43" s="38">
        <f t="shared" ref="M43:M45" si="877">(C43-L43)/$B$4</f>
        <v>1</v>
      </c>
      <c r="N43" s="41">
        <f>IF((AND(D43=0,F43=0)),0,(F43+L43)/(D43+F43))</f>
        <v>0</v>
      </c>
      <c r="O43" s="38">
        <f>L43/$B$4</f>
        <v>0</v>
      </c>
      <c r="P43" s="2">
        <v>27</v>
      </c>
      <c r="Q43" s="2">
        <v>27</v>
      </c>
      <c r="R43" s="2">
        <v>27</v>
      </c>
      <c r="S43" s="48">
        <f t="shared" si="604"/>
        <v>1</v>
      </c>
      <c r="U43" s="77" t="s">
        <v>59</v>
      </c>
      <c r="V43" s="8" t="s">
        <v>60</v>
      </c>
      <c r="W43" s="12">
        <v>744</v>
      </c>
      <c r="X43" s="12">
        <v>159.30000000000109</v>
      </c>
      <c r="Y43" s="12">
        <v>584.69999999999891</v>
      </c>
      <c r="Z43" s="2">
        <v>0</v>
      </c>
      <c r="AA43" s="38">
        <f t="shared" ref="AA43:AA45" si="878">Z43/$V$4</f>
        <v>0</v>
      </c>
      <c r="AB43" s="2">
        <v>0</v>
      </c>
      <c r="AC43" s="38">
        <f t="shared" ref="AC43:AC45" si="879">AB43/$V$4</f>
        <v>0</v>
      </c>
      <c r="AD43" s="2">
        <v>0</v>
      </c>
      <c r="AE43" s="38">
        <f t="shared" ref="AE43:AE45" si="880">AD43/$V$4</f>
        <v>0</v>
      </c>
      <c r="AF43" s="2">
        <v>0</v>
      </c>
      <c r="AG43" s="38">
        <f t="shared" ref="AG43:AG45" si="881">(W43-AF43)/$V$4</f>
        <v>1</v>
      </c>
      <c r="AH43" s="41">
        <f>IF((AND(X43=0,Z43=0)),0,(Z43+AF43)/(X43+Z43))</f>
        <v>0</v>
      </c>
      <c r="AI43" s="38">
        <f t="shared" ref="AI43:AI45" si="882">AF43/$V$4</f>
        <v>0</v>
      </c>
      <c r="AJ43" s="2">
        <v>27</v>
      </c>
      <c r="AK43" s="2">
        <v>27</v>
      </c>
      <c r="AL43" s="2">
        <v>27</v>
      </c>
      <c r="AM43" s="48">
        <f t="shared" si="106"/>
        <v>1</v>
      </c>
      <c r="AO43" s="77" t="s">
        <v>59</v>
      </c>
      <c r="AP43" s="8" t="s">
        <v>60</v>
      </c>
      <c r="AQ43" s="2">
        <v>720</v>
      </c>
      <c r="AR43" s="12">
        <v>64.299999999999272</v>
      </c>
      <c r="AS43" s="12">
        <v>655.70000000000073</v>
      </c>
      <c r="AT43" s="2">
        <v>0</v>
      </c>
      <c r="AU43" s="38">
        <f t="shared" ref="AU43:AU45" si="883">AT43/$AP$4</f>
        <v>0</v>
      </c>
      <c r="AV43" s="2">
        <v>0</v>
      </c>
      <c r="AW43" s="38">
        <f t="shared" ref="AW43:AW45" si="884">AV43/$AP$4</f>
        <v>0</v>
      </c>
      <c r="AX43" s="2">
        <v>0</v>
      </c>
      <c r="AY43" s="38">
        <f t="shared" ref="AY43:AY45" si="885">AX43/$AP$4</f>
        <v>0</v>
      </c>
      <c r="AZ43" s="2">
        <v>0</v>
      </c>
      <c r="BA43" s="38">
        <f>(AQ43-AZ43)/$AP$4</f>
        <v>1</v>
      </c>
      <c r="BB43" s="41">
        <f t="shared" ref="BB43:BB45" si="886">IF((AND(AR43=0,AT43=0)),0,(AT43+AZ43)/(AR43+AT43))</f>
        <v>0</v>
      </c>
      <c r="BC43" s="38">
        <f>AZ43/$AP$4</f>
        <v>0</v>
      </c>
      <c r="BD43" s="2">
        <v>27</v>
      </c>
      <c r="BE43" s="2">
        <v>27</v>
      </c>
      <c r="BF43" s="2">
        <v>27</v>
      </c>
      <c r="BG43" s="48">
        <f t="shared" si="109"/>
        <v>1</v>
      </c>
      <c r="BI43" s="77" t="s">
        <v>59</v>
      </c>
      <c r="BJ43" s="8" t="s">
        <v>60</v>
      </c>
      <c r="BK43" s="2">
        <v>744</v>
      </c>
      <c r="BL43" s="12">
        <v>207.10000000000002</v>
      </c>
      <c r="BM43" s="12">
        <v>536.9</v>
      </c>
      <c r="BN43" s="2">
        <v>0</v>
      </c>
      <c r="BO43" s="38">
        <f>BN43/$BJ$4</f>
        <v>0</v>
      </c>
      <c r="BP43" s="2">
        <v>0</v>
      </c>
      <c r="BQ43" s="38">
        <f>BP43/$BJ$4</f>
        <v>0</v>
      </c>
      <c r="BR43" s="2">
        <v>0</v>
      </c>
      <c r="BS43" s="38">
        <f>BR43/$BJ$4</f>
        <v>0</v>
      </c>
      <c r="BT43" s="2">
        <v>0</v>
      </c>
      <c r="BU43" s="38">
        <f>(BK43-BT43)/$BJ$4</f>
        <v>1</v>
      </c>
      <c r="BV43" s="41">
        <f t="shared" si="530"/>
        <v>0</v>
      </c>
      <c r="BW43" s="38">
        <f>BT43/$BJ$4</f>
        <v>0</v>
      </c>
      <c r="BX43" s="2">
        <v>27</v>
      </c>
      <c r="BY43" s="2">
        <v>27</v>
      </c>
      <c r="BZ43" s="2">
        <v>27</v>
      </c>
      <c r="CA43" s="48">
        <f t="shared" si="111"/>
        <v>1</v>
      </c>
      <c r="CC43" s="77" t="s">
        <v>59</v>
      </c>
      <c r="CD43" s="8" t="s">
        <v>60</v>
      </c>
      <c r="CE43" s="2">
        <v>720</v>
      </c>
      <c r="CF43" s="12">
        <v>173.10000000000002</v>
      </c>
      <c r="CG43" s="12">
        <v>546.9</v>
      </c>
      <c r="CH43" s="2">
        <v>0</v>
      </c>
      <c r="CI43" s="38">
        <f>CH43/$CD$4</f>
        <v>0</v>
      </c>
      <c r="CJ43" s="2">
        <v>0</v>
      </c>
      <c r="CK43" s="38">
        <f>CJ43/$CD$4</f>
        <v>0</v>
      </c>
      <c r="CL43" s="2">
        <v>0</v>
      </c>
      <c r="CM43" s="38">
        <f>CL43/$CD$4</f>
        <v>0</v>
      </c>
      <c r="CN43" s="2">
        <v>0</v>
      </c>
      <c r="CO43" s="38">
        <f>(CE43-CN43)/$CD$4</f>
        <v>1</v>
      </c>
      <c r="CP43" s="41">
        <f>IF((AND(CF43=0,CH43=0)),0,(CH43+CN43)/(CF43+CH43))</f>
        <v>0</v>
      </c>
      <c r="CQ43" s="38">
        <f>CN43/$CD$4</f>
        <v>0</v>
      </c>
      <c r="CR43" s="2">
        <v>27</v>
      </c>
      <c r="CS43" s="2">
        <v>27</v>
      </c>
      <c r="CT43" s="2">
        <v>27</v>
      </c>
      <c r="CU43" s="48">
        <f t="shared" si="113"/>
        <v>1</v>
      </c>
      <c r="CW43" s="77" t="s">
        <v>59</v>
      </c>
      <c r="CX43" s="8" t="s">
        <v>60</v>
      </c>
      <c r="CY43" s="12">
        <v>744</v>
      </c>
      <c r="CZ43" s="12">
        <v>106.39999999999998</v>
      </c>
      <c r="DA43" s="12">
        <v>637.6</v>
      </c>
      <c r="DB43" s="12">
        <v>0</v>
      </c>
      <c r="DC43" s="38">
        <f t="shared" si="780"/>
        <v>0</v>
      </c>
      <c r="DD43" s="12">
        <v>0</v>
      </c>
      <c r="DE43" s="38">
        <f>DD43/$CX$4</f>
        <v>0</v>
      </c>
      <c r="DF43" s="12">
        <v>0</v>
      </c>
      <c r="DG43" s="38">
        <f t="shared" ref="DG43:DG45" si="887">DF43/$CX$4</f>
        <v>0</v>
      </c>
      <c r="DH43" s="12">
        <v>0</v>
      </c>
      <c r="DI43" s="38">
        <f t="shared" ref="DI43:DI45" si="888">(CY43-DH43)/$CX$4</f>
        <v>1</v>
      </c>
      <c r="DJ43" s="41">
        <f>IF((AND(CZ43=0,DB43=0)),0,(DB43+DH43)/(CZ43+DB43))</f>
        <v>0</v>
      </c>
      <c r="DK43" s="38">
        <f t="shared" ref="DK43:DK45" si="889">DH43/$CX$4</f>
        <v>0</v>
      </c>
      <c r="DL43" s="2">
        <v>27</v>
      </c>
      <c r="DM43" s="2">
        <v>27</v>
      </c>
      <c r="DN43" s="2">
        <v>27</v>
      </c>
      <c r="DO43" s="48">
        <f t="shared" si="116"/>
        <v>1</v>
      </c>
      <c r="DQ43" s="77" t="s">
        <v>59</v>
      </c>
      <c r="DR43" s="8" t="s">
        <v>60</v>
      </c>
      <c r="DS43" s="12">
        <v>720.08</v>
      </c>
      <c r="DT43" s="12">
        <v>83.900000000000048</v>
      </c>
      <c r="DU43" s="2">
        <v>636.17999999999995</v>
      </c>
      <c r="DV43" s="2">
        <v>23.92</v>
      </c>
      <c r="DW43" s="38">
        <f t="shared" ref="DW43:DW45" si="890">DV43/$DR$4</f>
        <v>3.2150537634408602E-2</v>
      </c>
      <c r="DX43" s="2">
        <v>0</v>
      </c>
      <c r="DY43" s="38">
        <f t="shared" ref="DY43:DY45" si="891">DX43/$DR$4</f>
        <v>0</v>
      </c>
      <c r="DZ43" s="2">
        <v>0</v>
      </c>
      <c r="EA43" s="38">
        <f t="shared" ref="EA43:EA45" si="892">DZ43/$DR$4</f>
        <v>0</v>
      </c>
      <c r="EB43" s="2">
        <v>0</v>
      </c>
      <c r="EC43" s="38">
        <f t="shared" ref="EC43:EC45" si="893">(DS43-EB43)/$DR$4</f>
        <v>0.96784946236559144</v>
      </c>
      <c r="ED43" s="51">
        <f t="shared" ref="ED43:ED45" si="894">IF((AND(DT43=0,DV43=0)),0,(DV43+EB43)/(DT43+DV43))</f>
        <v>0.22185123353737701</v>
      </c>
      <c r="EE43" s="38">
        <f t="shared" ref="EE43:EE45" si="895">EB43/$DR$4</f>
        <v>0</v>
      </c>
      <c r="EF43" s="2">
        <v>27</v>
      </c>
      <c r="EG43" s="2">
        <v>27</v>
      </c>
      <c r="EH43" s="2">
        <v>27</v>
      </c>
      <c r="EI43" s="48">
        <f t="shared" si="119"/>
        <v>1</v>
      </c>
      <c r="EK43" s="77" t="s">
        <v>59</v>
      </c>
      <c r="EL43" s="8" t="s">
        <v>60</v>
      </c>
      <c r="EM43" s="2">
        <v>672</v>
      </c>
      <c r="EN43" s="2">
        <v>116</v>
      </c>
      <c r="EO43" s="2">
        <v>556</v>
      </c>
      <c r="EP43" s="2">
        <v>0</v>
      </c>
      <c r="EQ43" s="38">
        <f t="shared" ref="EQ43:EQ45" si="896">EP43/$EL$4</f>
        <v>0</v>
      </c>
      <c r="ER43" s="2">
        <v>0</v>
      </c>
      <c r="ES43" s="38">
        <f t="shared" ref="ES43:ES45" si="897">ER43/$EL$4</f>
        <v>0</v>
      </c>
      <c r="ET43" s="2">
        <v>0</v>
      </c>
      <c r="EU43" s="38">
        <f t="shared" ref="EU43:EU45" si="898">ET43/$EL$4</f>
        <v>0</v>
      </c>
      <c r="EV43" s="2">
        <v>0</v>
      </c>
      <c r="EW43" s="38">
        <f>(EM43-EV43)/$EL$4</f>
        <v>1</v>
      </c>
      <c r="EX43" s="51">
        <f t="shared" si="683"/>
        <v>0</v>
      </c>
      <c r="EY43" s="38">
        <f>EV43/$EL$4</f>
        <v>0</v>
      </c>
      <c r="EZ43" s="2">
        <v>27</v>
      </c>
      <c r="FA43" s="2">
        <v>27</v>
      </c>
      <c r="FB43" s="2">
        <v>27</v>
      </c>
      <c r="FC43" s="48">
        <f t="shared" si="122"/>
        <v>1</v>
      </c>
      <c r="FE43" s="77" t="s">
        <v>59</v>
      </c>
      <c r="FF43" s="8" t="s">
        <v>60</v>
      </c>
      <c r="FG43" s="2">
        <v>596.32000000000005</v>
      </c>
      <c r="FH43" s="12">
        <v>158.80000000000001</v>
      </c>
      <c r="FI43" s="12">
        <v>437.52</v>
      </c>
      <c r="FJ43" s="2">
        <v>147.68</v>
      </c>
      <c r="FK43" s="38">
        <f t="shared" ref="FK43:FK45" si="899">FJ43/$FF$4</f>
        <v>0.198494623655914</v>
      </c>
      <c r="FL43" s="2">
        <v>0</v>
      </c>
      <c r="FM43" s="38">
        <f t="shared" ref="FM43:FM45" si="900">FL43/$FF$4</f>
        <v>0</v>
      </c>
      <c r="FN43" s="2">
        <v>0</v>
      </c>
      <c r="FO43" s="38">
        <f t="shared" ref="FO43:FO45" si="901">FN43/$FF$4</f>
        <v>0</v>
      </c>
      <c r="FP43" s="2">
        <v>0</v>
      </c>
      <c r="FQ43" s="38">
        <f>(FG43-FP43)/$FF$4</f>
        <v>0.80150537634408614</v>
      </c>
      <c r="FR43" s="51">
        <f t="shared" si="542"/>
        <v>0.48185852257896111</v>
      </c>
      <c r="FS43" s="38">
        <f>FP43/$FF$4</f>
        <v>0</v>
      </c>
      <c r="FT43" s="2">
        <v>27</v>
      </c>
      <c r="FU43" s="2">
        <v>27</v>
      </c>
      <c r="FV43" s="2">
        <v>27</v>
      </c>
      <c r="FW43" s="48">
        <f t="shared" si="124"/>
        <v>1.0000000000000002</v>
      </c>
      <c r="FY43" s="77" t="s">
        <v>59</v>
      </c>
      <c r="FZ43" s="8" t="s">
        <v>60</v>
      </c>
      <c r="GA43" s="2">
        <v>714.12</v>
      </c>
      <c r="GB43" s="2">
        <v>261.8</v>
      </c>
      <c r="GC43" s="2">
        <v>452.32</v>
      </c>
      <c r="GD43" s="2">
        <v>5.88</v>
      </c>
      <c r="GE43" s="38">
        <f>GD43/$FZ$4</f>
        <v>8.1666666666666658E-3</v>
      </c>
      <c r="GF43" s="2">
        <v>0</v>
      </c>
      <c r="GG43" s="38">
        <f>GF43/$FZ$4</f>
        <v>0</v>
      </c>
      <c r="GH43" s="2">
        <v>0</v>
      </c>
      <c r="GI43" s="38">
        <f>GH43/$FZ$4</f>
        <v>0</v>
      </c>
      <c r="GJ43" s="2">
        <v>0</v>
      </c>
      <c r="GK43" s="38">
        <f t="shared" ref="GK43:GK45" si="902">(GA43-GJ43)/$FZ$4</f>
        <v>0.99183333333333334</v>
      </c>
      <c r="GL43" s="41">
        <f>IF((AND(GB43=0,GD43=0)),0,(GD43+GJ43)/(GB43+GD43))</f>
        <v>2.1966527196652718E-2</v>
      </c>
      <c r="GM43" s="38">
        <f t="shared" ref="GM43:GM45" si="903">GJ43/$FZ$4</f>
        <v>0</v>
      </c>
      <c r="GN43" s="2">
        <v>27</v>
      </c>
      <c r="GO43" s="2">
        <v>27</v>
      </c>
      <c r="GP43" s="2">
        <v>27</v>
      </c>
      <c r="GQ43" s="48">
        <f t="shared" si="127"/>
        <v>1</v>
      </c>
      <c r="GS43" s="77" t="s">
        <v>59</v>
      </c>
      <c r="GT43" s="8" t="s">
        <v>60</v>
      </c>
      <c r="GU43" s="2">
        <v>736.13</v>
      </c>
      <c r="GV43" s="2">
        <v>270.35000000000002</v>
      </c>
      <c r="GW43" s="2">
        <v>465.78</v>
      </c>
      <c r="GX43" s="2">
        <v>7.87</v>
      </c>
      <c r="GY43" s="38">
        <f t="shared" ref="GY43:GY45" si="904">GX43/$GT$4</f>
        <v>1.0577956989247312E-2</v>
      </c>
      <c r="GZ43" s="2">
        <v>0</v>
      </c>
      <c r="HA43" s="38">
        <f t="shared" ref="HA43:HA45" si="905">GZ43/$GT$4</f>
        <v>0</v>
      </c>
      <c r="HB43" s="2">
        <v>0</v>
      </c>
      <c r="HC43" s="38">
        <f t="shared" ref="HC43:HC45" si="906">HB43/$GT$4</f>
        <v>0</v>
      </c>
      <c r="HD43" s="2">
        <v>0</v>
      </c>
      <c r="HE43" s="38">
        <f>(GU43-HD43)/$GT$4</f>
        <v>0.98942204301075265</v>
      </c>
      <c r="HF43" s="41">
        <f t="shared" ref="HF43:HF45" si="907">IF((AND(GV43=0,GX43=0)),0,(GX43+HD43)/(GV43+GX43))</f>
        <v>2.8286967148299903E-2</v>
      </c>
      <c r="HG43" s="38">
        <f>HD43/$GT$4</f>
        <v>0</v>
      </c>
      <c r="HH43" s="2">
        <v>27</v>
      </c>
      <c r="HI43" s="2">
        <v>27</v>
      </c>
      <c r="HJ43" s="2">
        <v>27</v>
      </c>
      <c r="HK43" s="48">
        <f>SUM(GY43,HA43,HC43,HE43,HG43)</f>
        <v>1</v>
      </c>
      <c r="HM43" s="77" t="s">
        <v>59</v>
      </c>
      <c r="HN43" s="8" t="s">
        <v>60</v>
      </c>
      <c r="HO43" s="2">
        <v>720</v>
      </c>
      <c r="HP43" s="2">
        <v>399.68</v>
      </c>
      <c r="HQ43" s="2">
        <v>320.32</v>
      </c>
      <c r="HR43" s="2">
        <v>0</v>
      </c>
      <c r="HS43" s="38">
        <f>HR43/$HN$4</f>
        <v>0</v>
      </c>
      <c r="HT43" s="2">
        <v>0</v>
      </c>
      <c r="HU43" s="38">
        <f>HT43/$HN$4</f>
        <v>0</v>
      </c>
      <c r="HV43" s="2">
        <v>0</v>
      </c>
      <c r="HW43" s="38">
        <f>HV43/$HN$4</f>
        <v>0</v>
      </c>
      <c r="HX43" s="7">
        <v>0</v>
      </c>
      <c r="HY43" s="2">
        <v>0</v>
      </c>
      <c r="HZ43" s="38">
        <f>(HO43-HY43)/$HN$4</f>
        <v>1</v>
      </c>
      <c r="IA43" s="41">
        <f t="shared" ref="IA43:IA45" si="908">IF((AND(HP43=0,HR43=0)),0,(HR43+HX43+HY43)/(HP43+HR43))</f>
        <v>0</v>
      </c>
      <c r="IB43" s="38">
        <f t="shared" ref="IB43:IB48" si="909">(HY43+HX43)/$HN$4</f>
        <v>0</v>
      </c>
      <c r="IC43" s="2">
        <v>27</v>
      </c>
      <c r="ID43" s="2">
        <v>27</v>
      </c>
      <c r="IE43" s="2">
        <v>27</v>
      </c>
      <c r="IF43" s="48">
        <f t="shared" si="638"/>
        <v>1</v>
      </c>
    </row>
    <row r="44" spans="1:240" ht="15">
      <c r="A44" s="77" t="s">
        <v>61</v>
      </c>
      <c r="B44" s="8" t="s">
        <v>62</v>
      </c>
      <c r="C44" s="12">
        <v>744</v>
      </c>
      <c r="D44" s="12">
        <v>153.1</v>
      </c>
      <c r="E44" s="12">
        <v>590.9</v>
      </c>
      <c r="F44" s="2">
        <v>0</v>
      </c>
      <c r="G44" s="38">
        <f t="shared" si="876"/>
        <v>0</v>
      </c>
      <c r="H44" s="2">
        <v>0</v>
      </c>
      <c r="I44" s="38">
        <f t="shared" ref="I44" si="910">H44/$B$4</f>
        <v>0</v>
      </c>
      <c r="J44" s="12">
        <v>0</v>
      </c>
      <c r="K44" s="38">
        <f t="shared" ref="K44" si="911">J44/$B$4</f>
        <v>0</v>
      </c>
      <c r="L44" s="2">
        <v>0</v>
      </c>
      <c r="M44" s="38">
        <f t="shared" si="877"/>
        <v>1</v>
      </c>
      <c r="N44" s="41">
        <f t="shared" ref="N44:N45" si="912">IF((AND(D44=0,F44=0)),0,(F44+L44)/(D44+F44))</f>
        <v>0</v>
      </c>
      <c r="O44" s="38">
        <f t="shared" ref="O44:O45" si="913">L44/$B$4</f>
        <v>0</v>
      </c>
      <c r="P44" s="2">
        <v>27</v>
      </c>
      <c r="Q44" s="2">
        <v>27</v>
      </c>
      <c r="R44" s="2">
        <v>27</v>
      </c>
      <c r="S44" s="48">
        <f t="shared" si="604"/>
        <v>1</v>
      </c>
      <c r="U44" s="77" t="s">
        <v>61</v>
      </c>
      <c r="V44" s="8" t="s">
        <v>62</v>
      </c>
      <c r="W44" s="12">
        <v>744</v>
      </c>
      <c r="X44" s="12">
        <v>158.89999999999964</v>
      </c>
      <c r="Y44" s="12">
        <v>585.10000000000036</v>
      </c>
      <c r="Z44" s="2">
        <v>0</v>
      </c>
      <c r="AA44" s="38">
        <f t="shared" si="878"/>
        <v>0</v>
      </c>
      <c r="AB44" s="2">
        <v>0</v>
      </c>
      <c r="AC44" s="38">
        <f t="shared" si="879"/>
        <v>0</v>
      </c>
      <c r="AD44" s="2">
        <v>0</v>
      </c>
      <c r="AE44" s="38">
        <f t="shared" si="880"/>
        <v>0</v>
      </c>
      <c r="AF44" s="2">
        <v>0</v>
      </c>
      <c r="AG44" s="38">
        <f t="shared" si="881"/>
        <v>1</v>
      </c>
      <c r="AH44" s="41">
        <f t="shared" ref="AH44" si="914">IF((AND(X44=0,Z44=0)),0,(Z44+AF44)/(X44+Z44))</f>
        <v>0</v>
      </c>
      <c r="AI44" s="38">
        <f t="shared" si="882"/>
        <v>0</v>
      </c>
      <c r="AJ44" s="2">
        <v>27</v>
      </c>
      <c r="AK44" s="2">
        <v>27</v>
      </c>
      <c r="AL44" s="2">
        <v>27</v>
      </c>
      <c r="AM44" s="48">
        <f t="shared" si="106"/>
        <v>1</v>
      </c>
      <c r="AO44" s="77" t="s">
        <v>61</v>
      </c>
      <c r="AP44" s="8" t="s">
        <v>62</v>
      </c>
      <c r="AQ44" s="2">
        <v>720</v>
      </c>
      <c r="AR44" s="12">
        <v>64.300000000001091</v>
      </c>
      <c r="AS44" s="12">
        <v>655.69999999999891</v>
      </c>
      <c r="AT44" s="2">
        <v>0</v>
      </c>
      <c r="AU44" s="38">
        <f t="shared" si="883"/>
        <v>0</v>
      </c>
      <c r="AV44" s="2">
        <v>0</v>
      </c>
      <c r="AW44" s="38">
        <f t="shared" si="884"/>
        <v>0</v>
      </c>
      <c r="AX44" s="2">
        <v>0</v>
      </c>
      <c r="AY44" s="38">
        <f t="shared" si="885"/>
        <v>0</v>
      </c>
      <c r="AZ44" s="2">
        <v>0</v>
      </c>
      <c r="BA44" s="38">
        <f>(AQ44-AZ44)/$AP$4</f>
        <v>1</v>
      </c>
      <c r="BB44" s="41">
        <f t="shared" si="886"/>
        <v>0</v>
      </c>
      <c r="BC44" s="38">
        <f>AZ44/$AP$4</f>
        <v>0</v>
      </c>
      <c r="BD44" s="2">
        <v>27</v>
      </c>
      <c r="BE44" s="2">
        <v>27</v>
      </c>
      <c r="BF44" s="2">
        <v>27</v>
      </c>
      <c r="BG44" s="48">
        <f t="shared" si="109"/>
        <v>1</v>
      </c>
      <c r="BI44" s="77" t="s">
        <v>61</v>
      </c>
      <c r="BJ44" s="8" t="s">
        <v>62</v>
      </c>
      <c r="BK44" s="2">
        <v>744</v>
      </c>
      <c r="BL44" s="12">
        <v>207.5</v>
      </c>
      <c r="BM44" s="12">
        <v>536.5</v>
      </c>
      <c r="BN44" s="2">
        <v>0</v>
      </c>
      <c r="BO44" s="38">
        <f t="shared" ref="BO44:BO45" si="915">BN44/$BJ$4</f>
        <v>0</v>
      </c>
      <c r="BP44" s="2">
        <v>0</v>
      </c>
      <c r="BQ44" s="38">
        <f t="shared" ref="BQ44:BQ45" si="916">BP44/$BJ$4</f>
        <v>0</v>
      </c>
      <c r="BR44" s="2">
        <v>0</v>
      </c>
      <c r="BS44" s="38">
        <f t="shared" ref="BS44:BS45" si="917">BR44/$BJ$4</f>
        <v>0</v>
      </c>
      <c r="BT44" s="2">
        <v>0</v>
      </c>
      <c r="BU44" s="38">
        <f t="shared" ref="BU44:BU45" si="918">(BK44-BT44)/$BJ$4</f>
        <v>1</v>
      </c>
      <c r="BV44" s="41">
        <f t="shared" si="530"/>
        <v>0</v>
      </c>
      <c r="BW44" s="38">
        <f t="shared" ref="BW44:BW45" si="919">BT44/$BJ$4</f>
        <v>0</v>
      </c>
      <c r="BX44" s="2">
        <v>27</v>
      </c>
      <c r="BY44" s="2">
        <v>27</v>
      </c>
      <c r="BZ44" s="2">
        <v>27</v>
      </c>
      <c r="CA44" s="48">
        <f t="shared" si="111"/>
        <v>1</v>
      </c>
      <c r="CC44" s="77" t="s">
        <v>61</v>
      </c>
      <c r="CD44" s="8" t="s">
        <v>62</v>
      </c>
      <c r="CE44" s="2">
        <v>602.66999999999996</v>
      </c>
      <c r="CF44" s="12">
        <v>141.19999999999999</v>
      </c>
      <c r="CG44" s="12">
        <v>461.47</v>
      </c>
      <c r="CH44" s="2">
        <v>117.33</v>
      </c>
      <c r="CI44" s="38">
        <f t="shared" ref="CI44" si="920">CH44/$CD$4</f>
        <v>0.16295833333333334</v>
      </c>
      <c r="CJ44" s="2">
        <v>0</v>
      </c>
      <c r="CK44" s="38">
        <f t="shared" ref="CK44" si="921">CJ44/$CD$4</f>
        <v>0</v>
      </c>
      <c r="CL44" s="2">
        <v>0</v>
      </c>
      <c r="CM44" s="38">
        <f t="shared" ref="CM44" si="922">CL44/$CD$4</f>
        <v>0</v>
      </c>
      <c r="CN44" s="2">
        <v>0</v>
      </c>
      <c r="CO44" s="38">
        <f t="shared" ref="CO44:CO45" si="923">(CE44-CN44)/$CD$4</f>
        <v>0.83704166666666657</v>
      </c>
      <c r="CP44" s="41">
        <f t="shared" ref="CP44" si="924">IF((AND(CF44=0,CH44=0)),0,(CH44+CN44)/(CF44+CH44))</f>
        <v>0.4538351448574634</v>
      </c>
      <c r="CQ44" s="38">
        <f t="shared" ref="CQ44:CQ45" si="925">CN44/$CD$4</f>
        <v>0</v>
      </c>
      <c r="CR44" s="2">
        <v>27</v>
      </c>
      <c r="CS44" s="2">
        <v>27</v>
      </c>
      <c r="CT44" s="2">
        <v>27</v>
      </c>
      <c r="CU44" s="48">
        <f t="shared" si="113"/>
        <v>0.99999999999999989</v>
      </c>
      <c r="CW44" s="77" t="s">
        <v>61</v>
      </c>
      <c r="CX44" s="8" t="s">
        <v>62</v>
      </c>
      <c r="CY44" s="12">
        <v>744</v>
      </c>
      <c r="CZ44" s="12">
        <v>105</v>
      </c>
      <c r="DA44" s="12">
        <v>639</v>
      </c>
      <c r="DB44" s="12">
        <v>0</v>
      </c>
      <c r="DC44" s="38">
        <f t="shared" si="780"/>
        <v>0</v>
      </c>
      <c r="DD44" s="12">
        <v>0</v>
      </c>
      <c r="DE44" s="38">
        <f>DD44/$CX$4</f>
        <v>0</v>
      </c>
      <c r="DF44" s="12">
        <v>0</v>
      </c>
      <c r="DG44" s="38">
        <f t="shared" si="887"/>
        <v>0</v>
      </c>
      <c r="DH44" s="12">
        <v>0</v>
      </c>
      <c r="DI44" s="38">
        <f t="shared" si="888"/>
        <v>1</v>
      </c>
      <c r="DJ44" s="41">
        <f t="shared" ref="DJ44" si="926">IF((AND(CZ44=0,DB44=0)),0,(DB44+DH44)/(CZ44+DB44))</f>
        <v>0</v>
      </c>
      <c r="DK44" s="38">
        <f t="shared" si="889"/>
        <v>0</v>
      </c>
      <c r="DL44" s="2">
        <v>27</v>
      </c>
      <c r="DM44" s="2">
        <v>27</v>
      </c>
      <c r="DN44" s="2">
        <v>27</v>
      </c>
      <c r="DO44" s="48">
        <f t="shared" si="116"/>
        <v>1</v>
      </c>
      <c r="DQ44" s="77" t="s">
        <v>61</v>
      </c>
      <c r="DR44" s="8" t="s">
        <v>62</v>
      </c>
      <c r="DS44" s="12">
        <v>657.49</v>
      </c>
      <c r="DT44" s="12">
        <v>77.999999999999986</v>
      </c>
      <c r="DU44" s="2">
        <v>579.49</v>
      </c>
      <c r="DV44" s="2">
        <v>86.51</v>
      </c>
      <c r="DW44" s="38">
        <f t="shared" si="890"/>
        <v>0.11627688172043012</v>
      </c>
      <c r="DX44" s="2">
        <v>0</v>
      </c>
      <c r="DY44" s="38">
        <f t="shared" si="891"/>
        <v>0</v>
      </c>
      <c r="DZ44" s="2">
        <v>0</v>
      </c>
      <c r="EA44" s="38">
        <f t="shared" si="892"/>
        <v>0</v>
      </c>
      <c r="EB44" s="2">
        <v>0</v>
      </c>
      <c r="EC44" s="38">
        <f t="shared" si="893"/>
        <v>0.88372311827956995</v>
      </c>
      <c r="ED44" s="51">
        <f t="shared" si="894"/>
        <v>0.52586468907665196</v>
      </c>
      <c r="EE44" s="38">
        <f t="shared" si="895"/>
        <v>0</v>
      </c>
      <c r="EF44" s="2">
        <v>27</v>
      </c>
      <c r="EG44" s="2">
        <v>27</v>
      </c>
      <c r="EH44" s="2">
        <v>27</v>
      </c>
      <c r="EI44" s="48">
        <f t="shared" si="119"/>
        <v>1</v>
      </c>
      <c r="EK44" s="77" t="s">
        <v>61</v>
      </c>
      <c r="EL44" s="8" t="s">
        <v>62</v>
      </c>
      <c r="EM44" s="12">
        <v>432.5</v>
      </c>
      <c r="EN44" s="12">
        <v>35.800000000001091</v>
      </c>
      <c r="EO44" s="12">
        <v>396.69999999999891</v>
      </c>
      <c r="EP44" s="12">
        <v>239.5</v>
      </c>
      <c r="EQ44" s="38">
        <f t="shared" si="896"/>
        <v>0.35639880952380953</v>
      </c>
      <c r="ER44" s="2">
        <v>0</v>
      </c>
      <c r="ES44" s="38">
        <f t="shared" si="897"/>
        <v>0</v>
      </c>
      <c r="ET44" s="2">
        <v>0</v>
      </c>
      <c r="EU44" s="38">
        <f t="shared" si="898"/>
        <v>0</v>
      </c>
      <c r="EV44" s="2">
        <v>0</v>
      </c>
      <c r="EW44" s="38">
        <f t="shared" ref="EW44" si="927">(EM44-EV44)/$EL$4</f>
        <v>0.64360119047619047</v>
      </c>
      <c r="EX44" s="51">
        <f t="shared" si="683"/>
        <v>0.86996004358880874</v>
      </c>
      <c r="EY44" s="38">
        <f t="shared" ref="EY44" si="928">EV44/$EL$4</f>
        <v>0</v>
      </c>
      <c r="EZ44" s="2">
        <v>27</v>
      </c>
      <c r="FA44" s="2">
        <v>27</v>
      </c>
      <c r="FB44" s="2">
        <v>27</v>
      </c>
      <c r="FC44" s="48">
        <f t="shared" si="122"/>
        <v>1</v>
      </c>
      <c r="FE44" s="77" t="s">
        <v>61</v>
      </c>
      <c r="FF44" s="8" t="s">
        <v>62</v>
      </c>
      <c r="FG44" s="2">
        <v>0</v>
      </c>
      <c r="FH44" s="2">
        <v>0</v>
      </c>
      <c r="FI44" s="2">
        <v>0</v>
      </c>
      <c r="FJ44" s="2">
        <v>744</v>
      </c>
      <c r="FK44" s="38">
        <f t="shared" si="899"/>
        <v>1</v>
      </c>
      <c r="FL44" s="2">
        <v>0</v>
      </c>
      <c r="FM44" s="38">
        <f t="shared" si="900"/>
        <v>0</v>
      </c>
      <c r="FN44" s="2">
        <v>0</v>
      </c>
      <c r="FO44" s="38">
        <f t="shared" si="901"/>
        <v>0</v>
      </c>
      <c r="FP44" s="2">
        <v>0</v>
      </c>
      <c r="FQ44" s="38">
        <f>(FG44-FP44)/$FF$4</f>
        <v>0</v>
      </c>
      <c r="FR44" s="51">
        <f t="shared" si="542"/>
        <v>1</v>
      </c>
      <c r="FS44" s="38">
        <f>FP44/$FF$4</f>
        <v>0</v>
      </c>
      <c r="FT44" s="2">
        <v>27</v>
      </c>
      <c r="FU44" s="2">
        <v>27</v>
      </c>
      <c r="FV44" s="2">
        <v>0</v>
      </c>
      <c r="FW44" s="48">
        <f t="shared" si="124"/>
        <v>1</v>
      </c>
      <c r="FY44" s="77" t="s">
        <v>61</v>
      </c>
      <c r="FZ44" s="8" t="s">
        <v>62</v>
      </c>
      <c r="GA44" s="2">
        <v>0</v>
      </c>
      <c r="GB44" s="2">
        <v>0</v>
      </c>
      <c r="GC44" s="2">
        <v>0</v>
      </c>
      <c r="GD44" s="2">
        <v>720</v>
      </c>
      <c r="GE44" s="38">
        <f t="shared" ref="GE44:GG45" si="929">GD44/$FZ$4</f>
        <v>1</v>
      </c>
      <c r="GF44" s="2">
        <v>0</v>
      </c>
      <c r="GG44" s="38">
        <f t="shared" si="929"/>
        <v>0</v>
      </c>
      <c r="GH44" s="2">
        <v>0</v>
      </c>
      <c r="GI44" s="38">
        <f t="shared" ref="GI44" si="930">GH44/$FZ$4</f>
        <v>0</v>
      </c>
      <c r="GJ44" s="2">
        <v>0</v>
      </c>
      <c r="GK44" s="38">
        <f t="shared" si="902"/>
        <v>0</v>
      </c>
      <c r="GL44" s="41">
        <f t="shared" ref="GL44:GL45" si="931">IF((AND(GB44=0,GD44=0)),0,(GD44+GJ44)/(GB44+GD44))</f>
        <v>1</v>
      </c>
      <c r="GM44" s="38">
        <f t="shared" si="903"/>
        <v>0</v>
      </c>
      <c r="GN44" s="2">
        <v>27</v>
      </c>
      <c r="GO44" s="2">
        <v>27</v>
      </c>
      <c r="GP44" s="2">
        <v>0</v>
      </c>
      <c r="GQ44" s="48">
        <f t="shared" si="127"/>
        <v>1</v>
      </c>
      <c r="GS44" s="77" t="s">
        <v>61</v>
      </c>
      <c r="GT44" s="8" t="s">
        <v>62</v>
      </c>
      <c r="GU44" s="2">
        <v>0</v>
      </c>
      <c r="GV44" s="2">
        <v>0</v>
      </c>
      <c r="GW44" s="2">
        <v>0</v>
      </c>
      <c r="GX44" s="2">
        <v>744</v>
      </c>
      <c r="GY44" s="38">
        <f t="shared" si="904"/>
        <v>1</v>
      </c>
      <c r="GZ44" s="2">
        <v>0</v>
      </c>
      <c r="HA44" s="38">
        <f t="shared" si="905"/>
        <v>0</v>
      </c>
      <c r="HB44" s="2">
        <v>0</v>
      </c>
      <c r="HC44" s="38">
        <f t="shared" si="906"/>
        <v>0</v>
      </c>
      <c r="HD44" s="2">
        <v>0</v>
      </c>
      <c r="HE44" s="38">
        <f t="shared" ref="HE44:HE45" si="932">(GU44-HD44)/$GT$4</f>
        <v>0</v>
      </c>
      <c r="HF44" s="41">
        <f t="shared" si="907"/>
        <v>1</v>
      </c>
      <c r="HG44" s="38">
        <f t="shared" ref="HG44:HG45" si="933">HD44/$GT$4</f>
        <v>0</v>
      </c>
      <c r="HH44" s="2">
        <v>27</v>
      </c>
      <c r="HI44" s="2">
        <v>27</v>
      </c>
      <c r="HJ44" s="2">
        <v>0</v>
      </c>
      <c r="HK44" s="48">
        <f>SUM(GY44,HA44,HC44,HE44,HG44)</f>
        <v>1</v>
      </c>
      <c r="HM44" s="77" t="s">
        <v>61</v>
      </c>
      <c r="HN44" s="8" t="s">
        <v>62</v>
      </c>
      <c r="HO44" s="2">
        <v>0</v>
      </c>
      <c r="HP44" s="2">
        <v>0</v>
      </c>
      <c r="HQ44" s="2">
        <v>0</v>
      </c>
      <c r="HR44" s="2">
        <v>720</v>
      </c>
      <c r="HS44" s="38">
        <f t="shared" ref="HS44:HS45" si="934">HR44/$HN$4</f>
        <v>1</v>
      </c>
      <c r="HT44" s="2">
        <v>0</v>
      </c>
      <c r="HU44" s="38">
        <f t="shared" ref="HU44:HU45" si="935">HT44/$HN$4</f>
        <v>0</v>
      </c>
      <c r="HV44" s="2">
        <v>0</v>
      </c>
      <c r="HW44" s="38">
        <f t="shared" ref="HW44:HW45" si="936">HV44/$HN$4</f>
        <v>0</v>
      </c>
      <c r="HX44" s="7">
        <v>0</v>
      </c>
      <c r="HY44" s="2">
        <v>0</v>
      </c>
      <c r="HZ44" s="38">
        <f t="shared" ref="HZ44:HZ45" si="937">(HO44-HY44)/$HN$4</f>
        <v>0</v>
      </c>
      <c r="IA44" s="41">
        <f t="shared" si="908"/>
        <v>1</v>
      </c>
      <c r="IB44" s="38">
        <f t="shared" si="909"/>
        <v>0</v>
      </c>
      <c r="IC44" s="2">
        <v>27</v>
      </c>
      <c r="ID44" s="2">
        <v>27</v>
      </c>
      <c r="IE44" s="2">
        <v>0</v>
      </c>
      <c r="IF44" s="48">
        <f t="shared" si="638"/>
        <v>1</v>
      </c>
    </row>
    <row r="45" spans="1:240" ht="14.25">
      <c r="B45" s="8" t="s">
        <v>63</v>
      </c>
      <c r="C45" s="12">
        <v>744</v>
      </c>
      <c r="D45" s="12">
        <v>152</v>
      </c>
      <c r="E45" s="2">
        <v>592</v>
      </c>
      <c r="F45" s="2">
        <v>0</v>
      </c>
      <c r="G45" s="38">
        <f t="shared" si="876"/>
        <v>0</v>
      </c>
      <c r="H45" s="2">
        <v>0</v>
      </c>
      <c r="I45" s="38">
        <f>H45/$B$4</f>
        <v>0</v>
      </c>
      <c r="J45" s="12">
        <v>0</v>
      </c>
      <c r="K45" s="38">
        <f>J45/$B$4</f>
        <v>0</v>
      </c>
      <c r="L45" s="2">
        <v>0</v>
      </c>
      <c r="M45" s="38">
        <f t="shared" si="877"/>
        <v>1</v>
      </c>
      <c r="N45" s="41">
        <f t="shared" si="912"/>
        <v>0</v>
      </c>
      <c r="O45" s="38">
        <f t="shared" si="913"/>
        <v>0</v>
      </c>
      <c r="P45" s="2">
        <v>27</v>
      </c>
      <c r="Q45" s="2">
        <v>27</v>
      </c>
      <c r="R45" s="2">
        <v>27</v>
      </c>
      <c r="S45" s="48">
        <f t="shared" si="604"/>
        <v>1</v>
      </c>
      <c r="V45" s="8" t="s">
        <v>63</v>
      </c>
      <c r="W45" s="12">
        <v>744</v>
      </c>
      <c r="X45" s="12">
        <v>149</v>
      </c>
      <c r="Y45" s="2">
        <v>595</v>
      </c>
      <c r="Z45" s="2">
        <v>0</v>
      </c>
      <c r="AA45" s="38">
        <f t="shared" si="878"/>
        <v>0</v>
      </c>
      <c r="AB45" s="2">
        <v>0</v>
      </c>
      <c r="AC45" s="38">
        <f t="shared" si="879"/>
        <v>0</v>
      </c>
      <c r="AD45" s="2">
        <v>0</v>
      </c>
      <c r="AE45" s="38">
        <f t="shared" si="880"/>
        <v>0</v>
      </c>
      <c r="AF45" s="2">
        <v>0</v>
      </c>
      <c r="AG45" s="38">
        <f t="shared" si="881"/>
        <v>1</v>
      </c>
      <c r="AH45" s="41">
        <f>IF((AND(X45=0,Z45=0)),0,(Z45+AF45)/(X45+Z45))</f>
        <v>0</v>
      </c>
      <c r="AI45" s="38">
        <f t="shared" si="882"/>
        <v>0</v>
      </c>
      <c r="AJ45" s="2">
        <v>27</v>
      </c>
      <c r="AK45" s="2">
        <v>27</v>
      </c>
      <c r="AL45" s="2">
        <v>27</v>
      </c>
      <c r="AM45" s="48">
        <f t="shared" si="106"/>
        <v>1</v>
      </c>
      <c r="AP45" s="8" t="s">
        <v>63</v>
      </c>
      <c r="AQ45" s="2">
        <v>720</v>
      </c>
      <c r="AR45" s="12">
        <v>65.200000000000728</v>
      </c>
      <c r="AS45" s="12">
        <v>654.79999999999927</v>
      </c>
      <c r="AT45" s="2">
        <v>0</v>
      </c>
      <c r="AU45" s="38">
        <f t="shared" si="883"/>
        <v>0</v>
      </c>
      <c r="AV45" s="2">
        <v>0</v>
      </c>
      <c r="AW45" s="38">
        <f t="shared" si="884"/>
        <v>0</v>
      </c>
      <c r="AX45" s="2">
        <v>0</v>
      </c>
      <c r="AY45" s="38">
        <f t="shared" si="885"/>
        <v>0</v>
      </c>
      <c r="AZ45" s="2">
        <v>0</v>
      </c>
      <c r="BA45" s="38">
        <f t="shared" ref="BA45" si="938">(AQ45-AZ45)/$AP$4</f>
        <v>1</v>
      </c>
      <c r="BB45" s="41">
        <f t="shared" si="886"/>
        <v>0</v>
      </c>
      <c r="BC45" s="38">
        <f t="shared" ref="BC45" si="939">AZ45/$AP$4</f>
        <v>0</v>
      </c>
      <c r="BD45" s="2">
        <v>27</v>
      </c>
      <c r="BE45" s="2">
        <v>27</v>
      </c>
      <c r="BF45" s="2">
        <v>27</v>
      </c>
      <c r="BG45" s="48">
        <f t="shared" si="109"/>
        <v>1</v>
      </c>
      <c r="BJ45" s="8" t="s">
        <v>63</v>
      </c>
      <c r="BK45" s="2">
        <v>744</v>
      </c>
      <c r="BL45" s="12">
        <v>208.39999999999998</v>
      </c>
      <c r="BM45" s="12">
        <v>535.6</v>
      </c>
      <c r="BN45" s="2">
        <v>0</v>
      </c>
      <c r="BO45" s="38">
        <f t="shared" si="915"/>
        <v>0</v>
      </c>
      <c r="BP45" s="2">
        <v>0</v>
      </c>
      <c r="BQ45" s="38">
        <f t="shared" si="916"/>
        <v>0</v>
      </c>
      <c r="BR45" s="2">
        <v>0</v>
      </c>
      <c r="BS45" s="38">
        <f t="shared" si="917"/>
        <v>0</v>
      </c>
      <c r="BT45" s="2">
        <v>0</v>
      </c>
      <c r="BU45" s="38">
        <f t="shared" si="918"/>
        <v>1</v>
      </c>
      <c r="BV45" s="41">
        <f t="shared" si="530"/>
        <v>0</v>
      </c>
      <c r="BW45" s="38">
        <f t="shared" si="919"/>
        <v>0</v>
      </c>
      <c r="BX45" s="2">
        <v>27</v>
      </c>
      <c r="BY45" s="2">
        <v>27</v>
      </c>
      <c r="BZ45" s="2">
        <v>27</v>
      </c>
      <c r="CA45" s="48">
        <f t="shared" si="111"/>
        <v>1</v>
      </c>
      <c r="CD45" s="8" t="s">
        <v>63</v>
      </c>
      <c r="CE45" s="2">
        <v>720</v>
      </c>
      <c r="CF45" s="12">
        <v>176.29999999999995</v>
      </c>
      <c r="CG45" s="12">
        <v>543.70000000000005</v>
      </c>
      <c r="CH45" s="2">
        <v>0</v>
      </c>
      <c r="CI45" s="38">
        <f t="shared" ref="CI45" si="940">CH45/$CD$4</f>
        <v>0</v>
      </c>
      <c r="CJ45" s="2">
        <v>0</v>
      </c>
      <c r="CK45" s="38">
        <f t="shared" ref="CK45" si="941">CJ45/$CD$4</f>
        <v>0</v>
      </c>
      <c r="CL45" s="2">
        <v>0</v>
      </c>
      <c r="CM45" s="38">
        <f t="shared" ref="CM45" si="942">CL45/$CD$4</f>
        <v>0</v>
      </c>
      <c r="CN45" s="2">
        <v>0</v>
      </c>
      <c r="CO45" s="38">
        <f t="shared" si="923"/>
        <v>1</v>
      </c>
      <c r="CP45" s="41">
        <f>IF((AND(CF45=0,CH45=0)),0,(CH45+CN45)/(CF45+CH45))</f>
        <v>0</v>
      </c>
      <c r="CQ45" s="38">
        <f t="shared" si="925"/>
        <v>0</v>
      </c>
      <c r="CR45" s="2">
        <v>27</v>
      </c>
      <c r="CS45" s="2">
        <v>27</v>
      </c>
      <c r="CT45" s="2">
        <v>27</v>
      </c>
      <c r="CU45" s="48">
        <f t="shared" si="113"/>
        <v>1</v>
      </c>
      <c r="CX45" s="8" t="s">
        <v>63</v>
      </c>
      <c r="CY45" s="12">
        <v>744</v>
      </c>
      <c r="CZ45" s="12">
        <v>106.20000000000005</v>
      </c>
      <c r="DA45" s="12">
        <v>637.79999999999995</v>
      </c>
      <c r="DB45" s="12">
        <v>0</v>
      </c>
      <c r="DC45" s="38">
        <f t="shared" si="780"/>
        <v>0</v>
      </c>
      <c r="DD45" s="12">
        <v>0</v>
      </c>
      <c r="DE45" s="38">
        <f>DD45/$CX$4</f>
        <v>0</v>
      </c>
      <c r="DF45" s="12">
        <v>0</v>
      </c>
      <c r="DG45" s="38">
        <f t="shared" si="887"/>
        <v>0</v>
      </c>
      <c r="DH45" s="12">
        <v>0</v>
      </c>
      <c r="DI45" s="38">
        <f t="shared" si="888"/>
        <v>1</v>
      </c>
      <c r="DJ45" s="41">
        <f>IF((AND(CZ45=0,DB45=0)),0,(DB45+DH45)/(CZ45+DB45))</f>
        <v>0</v>
      </c>
      <c r="DK45" s="38">
        <f t="shared" si="889"/>
        <v>0</v>
      </c>
      <c r="DL45" s="2">
        <v>27</v>
      </c>
      <c r="DM45" s="2">
        <v>27</v>
      </c>
      <c r="DN45" s="2">
        <v>27</v>
      </c>
      <c r="DO45" s="48">
        <f t="shared" si="116"/>
        <v>1</v>
      </c>
      <c r="DR45" s="8" t="s">
        <v>63</v>
      </c>
      <c r="DS45" s="12">
        <v>744</v>
      </c>
      <c r="DT45" s="12">
        <v>93.700000000000045</v>
      </c>
      <c r="DU45" s="2">
        <v>650.29999999999995</v>
      </c>
      <c r="DV45" s="2">
        <v>0</v>
      </c>
      <c r="DW45" s="38">
        <f t="shared" si="890"/>
        <v>0</v>
      </c>
      <c r="DX45" s="2">
        <v>0</v>
      </c>
      <c r="DY45" s="38">
        <f t="shared" si="891"/>
        <v>0</v>
      </c>
      <c r="DZ45" s="2">
        <v>0</v>
      </c>
      <c r="EA45" s="38">
        <f t="shared" si="892"/>
        <v>0</v>
      </c>
      <c r="EB45" s="2">
        <v>0</v>
      </c>
      <c r="EC45" s="38">
        <f t="shared" si="893"/>
        <v>1</v>
      </c>
      <c r="ED45" s="51">
        <f t="shared" si="894"/>
        <v>0</v>
      </c>
      <c r="EE45" s="38">
        <f t="shared" si="895"/>
        <v>0</v>
      </c>
      <c r="EF45" s="2">
        <v>27</v>
      </c>
      <c r="EG45" s="2">
        <v>27</v>
      </c>
      <c r="EH45" s="2">
        <v>27</v>
      </c>
      <c r="EI45" s="48">
        <f t="shared" si="119"/>
        <v>1</v>
      </c>
      <c r="EL45" s="8" t="s">
        <v>63</v>
      </c>
      <c r="EM45" s="2">
        <v>496.93</v>
      </c>
      <c r="EN45" s="12">
        <v>75.200000000000728</v>
      </c>
      <c r="EO45" s="2">
        <v>421.72999999999928</v>
      </c>
      <c r="EP45" s="2">
        <v>175.07</v>
      </c>
      <c r="EQ45" s="38">
        <f t="shared" si="896"/>
        <v>0.26052083333333331</v>
      </c>
      <c r="ER45" s="2">
        <v>0</v>
      </c>
      <c r="ES45" s="38">
        <f t="shared" si="897"/>
        <v>0</v>
      </c>
      <c r="ET45" s="2">
        <v>0</v>
      </c>
      <c r="EU45" s="38">
        <f t="shared" si="898"/>
        <v>0</v>
      </c>
      <c r="EV45" s="2">
        <v>0</v>
      </c>
      <c r="EW45" s="38">
        <f t="shared" ref="EW45" si="943">(EM45-EV45)/$EL$4</f>
        <v>0.73947916666666669</v>
      </c>
      <c r="EX45" s="51">
        <f t="shared" si="683"/>
        <v>0.69952451352539058</v>
      </c>
      <c r="EY45" s="38">
        <f t="shared" ref="EY45" si="944">EV45/$EL$4</f>
        <v>0</v>
      </c>
      <c r="EZ45" s="2">
        <v>27</v>
      </c>
      <c r="FA45" s="2">
        <v>27</v>
      </c>
      <c r="FB45" s="2">
        <v>27</v>
      </c>
      <c r="FC45" s="48">
        <f t="shared" si="122"/>
        <v>1</v>
      </c>
      <c r="FF45" s="8" t="s">
        <v>63</v>
      </c>
      <c r="FG45" s="12">
        <v>710.17</v>
      </c>
      <c r="FH45" s="12">
        <v>211.8</v>
      </c>
      <c r="FI45" s="12">
        <v>498.37</v>
      </c>
      <c r="FJ45" s="12">
        <v>33.83</v>
      </c>
      <c r="FK45" s="38">
        <f t="shared" si="899"/>
        <v>4.5470430107526882E-2</v>
      </c>
      <c r="FL45" s="2">
        <v>0</v>
      </c>
      <c r="FM45" s="38">
        <f t="shared" si="900"/>
        <v>0</v>
      </c>
      <c r="FN45" s="2">
        <v>0</v>
      </c>
      <c r="FO45" s="38">
        <f t="shared" si="901"/>
        <v>0</v>
      </c>
      <c r="FP45" s="2">
        <v>0</v>
      </c>
      <c r="FQ45" s="38">
        <f>(FG45-FP45)/$FF$4</f>
        <v>0.95452956989247306</v>
      </c>
      <c r="FR45" s="51">
        <f t="shared" si="542"/>
        <v>0.13772747628547002</v>
      </c>
      <c r="FS45" s="38">
        <f>FP45/$FF$4</f>
        <v>0</v>
      </c>
      <c r="FT45" s="2">
        <v>27</v>
      </c>
      <c r="FU45" s="2">
        <v>27</v>
      </c>
      <c r="FV45" s="2">
        <v>27</v>
      </c>
      <c r="FW45" s="48">
        <f t="shared" si="124"/>
        <v>1</v>
      </c>
      <c r="FZ45" s="8" t="s">
        <v>63</v>
      </c>
      <c r="GA45" s="2">
        <v>280.08</v>
      </c>
      <c r="GB45" s="2">
        <v>53.67</v>
      </c>
      <c r="GC45" s="2">
        <v>226.41</v>
      </c>
      <c r="GD45" s="2">
        <v>439.92</v>
      </c>
      <c r="GE45" s="38">
        <f t="shared" si="929"/>
        <v>0.61099999999999999</v>
      </c>
      <c r="GF45" s="2">
        <v>0</v>
      </c>
      <c r="GG45" s="38">
        <f t="shared" si="929"/>
        <v>0</v>
      </c>
      <c r="GH45" s="2">
        <v>0</v>
      </c>
      <c r="GI45" s="38">
        <f t="shared" ref="GI45" si="945">GH45/$FZ$4</f>
        <v>0</v>
      </c>
      <c r="GJ45" s="2">
        <v>0</v>
      </c>
      <c r="GK45" s="38">
        <f t="shared" si="902"/>
        <v>0.38899999999999996</v>
      </c>
      <c r="GL45" s="41">
        <f t="shared" si="931"/>
        <v>0.89126603051115294</v>
      </c>
      <c r="GM45" s="38">
        <f t="shared" si="903"/>
        <v>0</v>
      </c>
      <c r="GN45" s="2">
        <v>27</v>
      </c>
      <c r="GO45" s="2">
        <v>27</v>
      </c>
      <c r="GP45" s="2">
        <v>27</v>
      </c>
      <c r="GQ45" s="48">
        <f t="shared" si="127"/>
        <v>1</v>
      </c>
      <c r="GT45" s="8" t="s">
        <v>63</v>
      </c>
      <c r="GU45" s="2">
        <v>0</v>
      </c>
      <c r="GV45" s="2">
        <v>0</v>
      </c>
      <c r="GW45" s="2">
        <v>0</v>
      </c>
      <c r="GX45" s="2">
        <v>744</v>
      </c>
      <c r="GY45" s="38">
        <f t="shared" si="904"/>
        <v>1</v>
      </c>
      <c r="GZ45" s="2">
        <v>0</v>
      </c>
      <c r="HA45" s="38">
        <f t="shared" si="905"/>
        <v>0</v>
      </c>
      <c r="HB45" s="2">
        <v>0</v>
      </c>
      <c r="HC45" s="38">
        <f t="shared" si="906"/>
        <v>0</v>
      </c>
      <c r="HD45" s="2">
        <v>0</v>
      </c>
      <c r="HE45" s="38">
        <f t="shared" si="932"/>
        <v>0</v>
      </c>
      <c r="HF45" s="41">
        <f t="shared" si="907"/>
        <v>1</v>
      </c>
      <c r="HG45" s="38">
        <f t="shared" si="933"/>
        <v>0</v>
      </c>
      <c r="HH45" s="2">
        <v>27</v>
      </c>
      <c r="HI45" s="2">
        <v>27</v>
      </c>
      <c r="HJ45" s="2">
        <v>0</v>
      </c>
      <c r="HK45" s="48">
        <f>SUM(GY45,HA45,HC45,HE45,HG45)</f>
        <v>1</v>
      </c>
      <c r="HN45" s="8" t="s">
        <v>63</v>
      </c>
      <c r="HO45" s="2">
        <v>0</v>
      </c>
      <c r="HP45" s="2">
        <v>0</v>
      </c>
      <c r="HQ45" s="2">
        <v>0</v>
      </c>
      <c r="HR45" s="2">
        <v>720</v>
      </c>
      <c r="HS45" s="38">
        <f t="shared" si="934"/>
        <v>1</v>
      </c>
      <c r="HT45" s="2">
        <v>0</v>
      </c>
      <c r="HU45" s="38">
        <f t="shared" si="935"/>
        <v>0</v>
      </c>
      <c r="HV45" s="2">
        <v>0</v>
      </c>
      <c r="HW45" s="38">
        <f t="shared" si="936"/>
        <v>0</v>
      </c>
      <c r="HX45" s="7">
        <v>0</v>
      </c>
      <c r="HY45" s="2">
        <v>0</v>
      </c>
      <c r="HZ45" s="38">
        <f t="shared" si="937"/>
        <v>0</v>
      </c>
      <c r="IA45" s="41">
        <f t="shared" si="908"/>
        <v>1</v>
      </c>
      <c r="IB45" s="38">
        <f t="shared" si="909"/>
        <v>0</v>
      </c>
      <c r="IC45" s="2">
        <v>27</v>
      </c>
      <c r="ID45" s="2">
        <v>27</v>
      </c>
      <c r="IE45" s="2">
        <v>0</v>
      </c>
      <c r="IF45" s="48">
        <f t="shared" si="638"/>
        <v>1</v>
      </c>
    </row>
    <row r="46" spans="1:240" ht="15">
      <c r="B46" s="18" t="s">
        <v>39</v>
      </c>
      <c r="C46" s="60">
        <f>SUM(C43:C45)</f>
        <v>2232</v>
      </c>
      <c r="D46" s="61">
        <f t="shared" ref="D46:L46" si="946">SUM(D43:D45)</f>
        <v>458.7</v>
      </c>
      <c r="E46" s="60">
        <f t="shared" si="946"/>
        <v>1773.3</v>
      </c>
      <c r="F46" s="65">
        <f t="shared" si="946"/>
        <v>0</v>
      </c>
      <c r="G46" s="67">
        <f>(G43*$Q43+G44*$Q44+G45*$Q45)/$Q46</f>
        <v>0</v>
      </c>
      <c r="H46" s="65">
        <f t="shared" si="946"/>
        <v>0</v>
      </c>
      <c r="I46" s="67">
        <f>(I43*$Q43+I44*$Q44+I45*$Q45)/$Q46</f>
        <v>0</v>
      </c>
      <c r="J46" s="61">
        <f>SUM(J43:J45)</f>
        <v>0</v>
      </c>
      <c r="K46" s="67">
        <f>(K43*$Q43+K44*$Q44+K45*$Q45)/$Q46</f>
        <v>0</v>
      </c>
      <c r="L46" s="65">
        <f t="shared" si="946"/>
        <v>0</v>
      </c>
      <c r="M46" s="67">
        <f>(M43*$Q43+M44*$Q44+M45*$Q45)/$Q46</f>
        <v>1</v>
      </c>
      <c r="N46" s="67">
        <f>(N43*$Q43+N44*$Q44+N45*$Q45)/$Q46</f>
        <v>0</v>
      </c>
      <c r="O46" s="67">
        <f>(O43*$Q43+O44*$Q44+O45*$Q45)/$Q46</f>
        <v>0</v>
      </c>
      <c r="P46" s="65">
        <f t="shared" ref="P46:R46" si="947">SUM(P43:P45)</f>
        <v>81</v>
      </c>
      <c r="Q46" s="65">
        <f t="shared" si="947"/>
        <v>81</v>
      </c>
      <c r="R46" s="65">
        <f t="shared" si="947"/>
        <v>81</v>
      </c>
      <c r="S46" s="48">
        <f t="shared" si="604"/>
        <v>1</v>
      </c>
      <c r="V46" s="18" t="s">
        <v>39</v>
      </c>
      <c r="W46" s="53">
        <f>SUM(W43:W45)</f>
        <v>2232</v>
      </c>
      <c r="X46" s="54">
        <f t="shared" ref="X46:Z46" si="948">SUM(X43:X45)</f>
        <v>467.20000000000073</v>
      </c>
      <c r="Y46" s="53">
        <f t="shared" si="948"/>
        <v>1764.7999999999993</v>
      </c>
      <c r="Z46" s="24">
        <f t="shared" si="948"/>
        <v>0</v>
      </c>
      <c r="AA46" s="55">
        <f>(AA43*$AK43+AA44*$AK44+AA45*$AK45)/$AK46</f>
        <v>0</v>
      </c>
      <c r="AB46" s="24">
        <f>SUM(AB43:AB45)</f>
        <v>0</v>
      </c>
      <c r="AC46" s="55">
        <f>(AC43*$AK$43+AC44*$AK$44+AC45*$AK$45)/$AK$46</f>
        <v>0</v>
      </c>
      <c r="AD46" s="24">
        <f>SUM(AD43:AD45)</f>
        <v>0</v>
      </c>
      <c r="AE46" s="55">
        <f>(AE43*$AK$43+AE44*$AK$44+AE45*$AK$45)/$AK$46</f>
        <v>0</v>
      </c>
      <c r="AF46" s="24">
        <f>SUM(AF43:AF45)</f>
        <v>0</v>
      </c>
      <c r="AG46" s="55">
        <f>(AG43*$AK$43+AG44*$AK$44+AG45*$AK$45)/$AK$46</f>
        <v>1</v>
      </c>
      <c r="AH46" s="55">
        <f>(AH43*$AK$43+AH44*$AK$44+AH45*$AK$45)/$AK$46</f>
        <v>0</v>
      </c>
      <c r="AI46" s="55">
        <f>(AI43*$AK$43+AI44*$AK$44+AI45*$AK$45)/$AK$46</f>
        <v>0</v>
      </c>
      <c r="AJ46" s="65">
        <f>SUM(AJ43:AJ45)</f>
        <v>81</v>
      </c>
      <c r="AK46" s="65">
        <f>SUM(AK43:AK45)</f>
        <v>81</v>
      </c>
      <c r="AL46" s="65">
        <f>SUM(AL43:AL45)</f>
        <v>81</v>
      </c>
      <c r="AM46" s="48">
        <f t="shared" si="106"/>
        <v>1</v>
      </c>
      <c r="AP46" s="18" t="s">
        <v>39</v>
      </c>
      <c r="AQ46" s="53">
        <f>SUM(AQ43:AQ45)</f>
        <v>2160</v>
      </c>
      <c r="AR46" s="54">
        <f t="shared" ref="AR46:AZ46" si="949">SUM(AR43:AR45)</f>
        <v>193.80000000000109</v>
      </c>
      <c r="AS46" s="53">
        <f t="shared" si="949"/>
        <v>1966.1999999999989</v>
      </c>
      <c r="AT46" s="24">
        <f t="shared" si="949"/>
        <v>0</v>
      </c>
      <c r="AU46" s="55">
        <f>(AU43*$BE43+AU44*$BE44+AU45*$BE45)/$BE46</f>
        <v>0</v>
      </c>
      <c r="AV46" s="24">
        <f t="shared" si="949"/>
        <v>0</v>
      </c>
      <c r="AW46" s="55">
        <f>(AW43*$BE43+AW44*$BE44+AW45*$BE45)/$BE46</f>
        <v>0</v>
      </c>
      <c r="AX46" s="24">
        <f t="shared" si="949"/>
        <v>0</v>
      </c>
      <c r="AY46" s="55">
        <f>(AY43*$BE43+AY44*$BE44+AY45*$BE45)/$BE46</f>
        <v>0</v>
      </c>
      <c r="AZ46" s="24">
        <f t="shared" si="949"/>
        <v>0</v>
      </c>
      <c r="BA46" s="55">
        <f>(BA43*$BE43+BA44*$BE44+BA45*$BE45)/$BE46</f>
        <v>1</v>
      </c>
      <c r="BB46" s="55">
        <f>(BB43*$BE43+BB44*$BE44+BB45*$BE45)/$BE46</f>
        <v>0</v>
      </c>
      <c r="BC46" s="55">
        <f>(BC43*$BE43+BC44*$BE44+BC45*$BE45)/$BE46</f>
        <v>0</v>
      </c>
      <c r="BD46" s="24">
        <f>SUM(BD43:BD45)</f>
        <v>81</v>
      </c>
      <c r="BE46" s="24">
        <f t="shared" ref="BE46:BF46" si="950">SUM(BE43:BE45)</f>
        <v>81</v>
      </c>
      <c r="BF46" s="24">
        <f t="shared" si="950"/>
        <v>81</v>
      </c>
      <c r="BG46" s="48">
        <f t="shared" si="109"/>
        <v>1</v>
      </c>
      <c r="BJ46" s="18" t="s">
        <v>39</v>
      </c>
      <c r="BK46" s="53">
        <f>SUM(BK43:BK45)</f>
        <v>2232</v>
      </c>
      <c r="BL46" s="54">
        <f t="shared" ref="BL46:BT46" si="951">SUM(BL43:BL45)</f>
        <v>623</v>
      </c>
      <c r="BM46" s="53">
        <f t="shared" si="951"/>
        <v>1609</v>
      </c>
      <c r="BN46" s="54">
        <f t="shared" si="951"/>
        <v>0</v>
      </c>
      <c r="BO46" s="55">
        <f>(BO43*$BY43+BO44*$BY44+BO45*$BY45)/$BY46</f>
        <v>0</v>
      </c>
      <c r="BP46" s="54">
        <f t="shared" si="951"/>
        <v>0</v>
      </c>
      <c r="BQ46" s="55">
        <f>(BQ43*$BY43+BQ44*$BY44+BQ45*$BY45)/$BY46</f>
        <v>0</v>
      </c>
      <c r="BR46" s="54">
        <f t="shared" si="951"/>
        <v>0</v>
      </c>
      <c r="BS46" s="55">
        <f>(BS43*$BY43+BS44*$BY44+BS45*$BY45)/$BY46</f>
        <v>0</v>
      </c>
      <c r="BT46" s="54">
        <f t="shared" si="951"/>
        <v>0</v>
      </c>
      <c r="BU46" s="55">
        <f>(BU43*$BY43+BU44*$BY44+BU45*$BY45)/$BY46</f>
        <v>1</v>
      </c>
      <c r="BV46" s="55">
        <f>(BV43*$BY43+BV44*$BY44+BV45*$BY45)/$BY46</f>
        <v>0</v>
      </c>
      <c r="BW46" s="55">
        <f>(BW43*$BY43+BW44*$BY44+BW45*$BY45)/$BY46</f>
        <v>0</v>
      </c>
      <c r="BX46" s="24">
        <f>SUM(BX43:BX45)</f>
        <v>81</v>
      </c>
      <c r="BY46" s="24">
        <f t="shared" ref="BY46:BZ46" si="952">SUM(BY43:BY45)</f>
        <v>81</v>
      </c>
      <c r="BZ46" s="62">
        <f t="shared" si="952"/>
        <v>81</v>
      </c>
      <c r="CA46" s="48">
        <f t="shared" si="111"/>
        <v>1</v>
      </c>
      <c r="CD46" s="19" t="s">
        <v>39</v>
      </c>
      <c r="CE46" s="53">
        <f>SUM(CE43:CE45)</f>
        <v>2042.67</v>
      </c>
      <c r="CF46" s="53">
        <f t="shared" ref="CF46:CN46" si="953">SUM(CF43:CF45)</f>
        <v>490.59999999999997</v>
      </c>
      <c r="CG46" s="53">
        <f t="shared" si="953"/>
        <v>1552.0700000000002</v>
      </c>
      <c r="CH46" s="24">
        <f t="shared" si="953"/>
        <v>117.33</v>
      </c>
      <c r="CI46" s="55">
        <f>(CI43*$CS43+CI44*$CS44+CI45*$CS45)/$CS46</f>
        <v>5.4319444444444455E-2</v>
      </c>
      <c r="CJ46" s="24">
        <f t="shared" si="953"/>
        <v>0</v>
      </c>
      <c r="CK46" s="55">
        <f>(CK43*$CS43+CK44*$CS44+CK45*$CS45)/$CS46</f>
        <v>0</v>
      </c>
      <c r="CL46" s="24">
        <f t="shared" si="953"/>
        <v>0</v>
      </c>
      <c r="CM46" s="55">
        <f>(CM43*$CS43+CM44*$CS44+CM45*$CS45)/$CS46</f>
        <v>0</v>
      </c>
      <c r="CN46" s="24">
        <f t="shared" si="953"/>
        <v>0</v>
      </c>
      <c r="CO46" s="55">
        <f>(CO43*$CS43+CO44*$CS44+CO45*$CS45)/$CS46</f>
        <v>0.94568055555555541</v>
      </c>
      <c r="CP46" s="55">
        <f>(CP43*$CS43+CP44*$CS44+CP45*$CS45)/$CS46</f>
        <v>0.15127838161915447</v>
      </c>
      <c r="CQ46" s="55">
        <f>(CQ43*$CS43+CQ44*$CS44+CQ45*$CS45)/$CS46</f>
        <v>0</v>
      </c>
      <c r="CR46" s="65">
        <f>SUM(CR43:CR45)</f>
        <v>81</v>
      </c>
      <c r="CS46" s="24">
        <f t="shared" ref="CS46:CT46" si="954">SUM(CS43:CS45)</f>
        <v>81</v>
      </c>
      <c r="CT46" s="24">
        <f t="shared" si="954"/>
        <v>81</v>
      </c>
      <c r="CU46" s="48">
        <f t="shared" si="113"/>
        <v>0.99999999999999989</v>
      </c>
      <c r="CX46" s="18" t="s">
        <v>39</v>
      </c>
      <c r="CY46" s="53">
        <f>SUM(CY43:CY45)</f>
        <v>2232</v>
      </c>
      <c r="CZ46" s="54">
        <f t="shared" ref="CZ46:DH46" si="955">SUM(CZ43:CZ45)</f>
        <v>317.60000000000002</v>
      </c>
      <c r="DA46" s="53">
        <f t="shared" si="955"/>
        <v>1914.3999999999999</v>
      </c>
      <c r="DB46" s="54">
        <f t="shared" si="955"/>
        <v>0</v>
      </c>
      <c r="DC46" s="55">
        <f>(DC43*$DM43+DC44*$DM44+DC45*$DM45)/$DM46</f>
        <v>0</v>
      </c>
      <c r="DD46" s="54">
        <f t="shared" si="955"/>
        <v>0</v>
      </c>
      <c r="DE46" s="55">
        <f>(DE43*$DM43+DE44*$DM44+DE45*$DM45)/$DM46</f>
        <v>0</v>
      </c>
      <c r="DF46" s="54">
        <f t="shared" si="955"/>
        <v>0</v>
      </c>
      <c r="DG46" s="55">
        <f>(DG43*$DM43+DG44*$DM44+DG45*$DM45)/$DM46</f>
        <v>0</v>
      </c>
      <c r="DH46" s="54">
        <f t="shared" si="955"/>
        <v>0</v>
      </c>
      <c r="DI46" s="55">
        <f>(DI43*$DM43+DI44*$DM44+DI45*$DM45)/$DM46</f>
        <v>1</v>
      </c>
      <c r="DJ46" s="55">
        <f>(DJ43*$DM43+DJ44*$DM44+DJ45*$DM45)/$DM46</f>
        <v>0</v>
      </c>
      <c r="DK46" s="55">
        <f>(DK43*$DM43+DK44*$DM44+DK45*$DM45)/$DM46</f>
        <v>0</v>
      </c>
      <c r="DL46" s="24">
        <f>SUM(DL43:DL45)</f>
        <v>81</v>
      </c>
      <c r="DM46" s="24">
        <f t="shared" ref="DM46:DN46" si="956">SUM(DM43:DM45)</f>
        <v>81</v>
      </c>
      <c r="DN46" s="24">
        <f t="shared" si="956"/>
        <v>81</v>
      </c>
      <c r="DO46" s="48">
        <f t="shared" si="116"/>
        <v>1</v>
      </c>
      <c r="DR46" s="18" t="s">
        <v>39</v>
      </c>
      <c r="DS46" s="53">
        <f>SUM(DS43:DS45)</f>
        <v>2121.5700000000002</v>
      </c>
      <c r="DT46" s="24">
        <f t="shared" ref="DT46:DV46" si="957">SUM(DT43:DT45)</f>
        <v>255.60000000000008</v>
      </c>
      <c r="DU46" s="53">
        <f t="shared" si="957"/>
        <v>1865.97</v>
      </c>
      <c r="DV46" s="53">
        <f t="shared" si="957"/>
        <v>110.43</v>
      </c>
      <c r="DW46" s="55">
        <f>(DW43*$EG43+DW44*$EG44+DW45*$EG45)/$EG46</f>
        <v>4.9475806451612904E-2</v>
      </c>
      <c r="DX46" s="54">
        <f t="shared" ref="DX46" si="958">SUM(DX43:DX45)</f>
        <v>0</v>
      </c>
      <c r="DY46" s="55">
        <f>(DY43*$EG43+DY44*$EG44+DY45*$EG45)/$EG46</f>
        <v>0</v>
      </c>
      <c r="DZ46" s="54">
        <f t="shared" ref="DZ46" si="959">SUM(DZ43:DZ45)</f>
        <v>0</v>
      </c>
      <c r="EA46" s="55">
        <f>(EA43*$EG43+EA44*$EG44+EA45*$EG45)/$EG46</f>
        <v>0</v>
      </c>
      <c r="EB46" s="54">
        <f t="shared" ref="EB46" si="960">SUM(EB43:EB45)</f>
        <v>0</v>
      </c>
      <c r="EC46" s="55">
        <f>(EC43*$EG43+EC44*$EG44+EC45*$EG45)/$EG46</f>
        <v>0.95052419354838713</v>
      </c>
      <c r="ED46" s="55">
        <f>(ED43*$EG43+ED44*$EG44+ED45*$EG45)/$EG46</f>
        <v>0.24923864087134295</v>
      </c>
      <c r="EE46" s="55">
        <f>(EE43*$EG43+EE44*$EG44+EE45*$EG45)/$EG46</f>
        <v>0</v>
      </c>
      <c r="EF46" s="24">
        <f>SUM(EF43:EF45)</f>
        <v>81</v>
      </c>
      <c r="EG46" s="24">
        <f t="shared" ref="EG46:EH46" si="961">SUM(EG43:EG45)</f>
        <v>81</v>
      </c>
      <c r="EH46" s="24">
        <f t="shared" si="961"/>
        <v>81</v>
      </c>
      <c r="EI46" s="48">
        <f t="shared" si="119"/>
        <v>1</v>
      </c>
      <c r="EL46" s="18" t="s">
        <v>39</v>
      </c>
      <c r="EM46" s="53">
        <f>SUM(EM43:EM45)</f>
        <v>1601.43</v>
      </c>
      <c r="EN46" s="24">
        <f t="shared" ref="EN46:EV46" si="962">SUM(EN43:EN45)</f>
        <v>227.00000000000182</v>
      </c>
      <c r="EO46" s="53">
        <f t="shared" si="962"/>
        <v>1374.4299999999982</v>
      </c>
      <c r="EP46" s="53">
        <f t="shared" si="962"/>
        <v>414.57</v>
      </c>
      <c r="EQ46" s="55">
        <f>(EQ43*$FA43+EQ44*$FA44+EQ45*$FA45)/$FA46</f>
        <v>0.20563988095238098</v>
      </c>
      <c r="ER46" s="54">
        <f t="shared" si="962"/>
        <v>0</v>
      </c>
      <c r="ES46" s="55">
        <f>(ES43*$FA43+ES44*$FA44+ES45*$FA45)/$FA46</f>
        <v>0</v>
      </c>
      <c r="ET46" s="54">
        <f t="shared" si="962"/>
        <v>0</v>
      </c>
      <c r="EU46" s="55">
        <f>(EU43*$FA43+EU44*$FA44+EU45*$FA45)/$FA46</f>
        <v>0</v>
      </c>
      <c r="EV46" s="54">
        <f t="shared" si="962"/>
        <v>0</v>
      </c>
      <c r="EW46" s="55">
        <f>(EW43*$FA43+EW44*$FA44+EW45*$FA45)/$FA46</f>
        <v>0.79436011904761894</v>
      </c>
      <c r="EX46" s="55">
        <f>(EX43*$FA43+EX44*$FA44+EX45*$FA45)/$FA46</f>
        <v>0.5231615190380664</v>
      </c>
      <c r="EY46" s="55">
        <f>(EY43*$FA43+EY44*$FA44+EY45*$FA45)/$FA46</f>
        <v>0</v>
      </c>
      <c r="EZ46" s="24">
        <f>SUM(EZ43:EZ45)</f>
        <v>81</v>
      </c>
      <c r="FA46" s="24">
        <f t="shared" ref="FA46:FB46" si="963">SUM(FA43:FA45)</f>
        <v>81</v>
      </c>
      <c r="FB46" s="62">
        <f t="shared" si="963"/>
        <v>81</v>
      </c>
      <c r="FC46" s="48">
        <f t="shared" si="122"/>
        <v>0.99999999999999989</v>
      </c>
      <c r="FF46" s="18" t="s">
        <v>39</v>
      </c>
      <c r="FG46" s="53">
        <f>SUM(FG43:FG45)</f>
        <v>1306.49</v>
      </c>
      <c r="FH46" s="54">
        <f t="shared" ref="FH46:FP46" si="964">SUM(FH43:FH45)</f>
        <v>370.6</v>
      </c>
      <c r="FI46" s="54">
        <f t="shared" si="964"/>
        <v>935.89</v>
      </c>
      <c r="FJ46" s="53">
        <f t="shared" si="964"/>
        <v>925.5100000000001</v>
      </c>
      <c r="FK46" s="55">
        <f>(FK43*$FU43+FK44*$FU44+FK45*$FU45)/$FU46</f>
        <v>0.41465501792114695</v>
      </c>
      <c r="FL46" s="54">
        <f t="shared" si="964"/>
        <v>0</v>
      </c>
      <c r="FM46" s="55">
        <f>(FM43*$FU43+FM44*$FU44+FM45*$FU45)/$FU46</f>
        <v>0</v>
      </c>
      <c r="FN46" s="54">
        <f t="shared" si="964"/>
        <v>0</v>
      </c>
      <c r="FO46" s="55">
        <f>(FO43*$FU43+FO44*$FU44+FO45*$FU45)/$FU46</f>
        <v>0</v>
      </c>
      <c r="FP46" s="54">
        <f t="shared" si="964"/>
        <v>0</v>
      </c>
      <c r="FQ46" s="55">
        <f>(FQ43*$FU43+FQ44*$FU44+FQ45*$FU45)/$FU46</f>
        <v>0.5853449820788531</v>
      </c>
      <c r="FR46" s="55">
        <f>(FR43*$FU43+FR44*$FU44+FR45*$FU45)/$FU46</f>
        <v>0.53986199962147696</v>
      </c>
      <c r="FS46" s="55">
        <f>(FS43*$FU43+FS44*$FU44+FS45*$FU45)/$FU46</f>
        <v>0</v>
      </c>
      <c r="FT46" s="65">
        <f>SUM(FT43:FT45)</f>
        <v>81</v>
      </c>
      <c r="FU46" s="65">
        <f t="shared" ref="FU46:FV46" si="965">SUM(FU43:FU45)</f>
        <v>81</v>
      </c>
      <c r="FV46" s="65">
        <f t="shared" si="965"/>
        <v>54</v>
      </c>
      <c r="FW46" s="48">
        <f t="shared" si="124"/>
        <v>1</v>
      </c>
      <c r="FZ46" s="18" t="s">
        <v>39</v>
      </c>
      <c r="GA46" s="24">
        <f>SUM(GA43:GA45)</f>
        <v>994.2</v>
      </c>
      <c r="GB46" s="24">
        <f t="shared" ref="GB46:GJ46" si="966">SUM(GB43:GB45)</f>
        <v>315.47000000000003</v>
      </c>
      <c r="GC46" s="24">
        <f t="shared" si="966"/>
        <v>678.73</v>
      </c>
      <c r="GD46" s="53">
        <f t="shared" si="966"/>
        <v>1165.8</v>
      </c>
      <c r="GE46" s="55">
        <f>(GE43*$GO43+GE44*$GO44+GE45*$GO45)/$GO46</f>
        <v>0.53972222222222221</v>
      </c>
      <c r="GF46" s="54">
        <f t="shared" si="966"/>
        <v>0</v>
      </c>
      <c r="GG46" s="55">
        <f>(GG43*$GO43+GG44*$GO44+GG45*$GO45)/$GO46</f>
        <v>0</v>
      </c>
      <c r="GH46" s="54">
        <f t="shared" si="966"/>
        <v>0</v>
      </c>
      <c r="GI46" s="55">
        <f>(GI43*$GO43+GI44*$GO44+GI45*$GO45)/$GO46</f>
        <v>0</v>
      </c>
      <c r="GJ46" s="54">
        <f t="shared" si="966"/>
        <v>0</v>
      </c>
      <c r="GK46" s="55">
        <f>(GK43*$GO43+GK44*$GO44+GK45*$GO45)/$GO46</f>
        <v>0.46027777777777779</v>
      </c>
      <c r="GL46" s="55">
        <f>(GL43*$GO43+GL44*$GO44+GL45*$GO45)/$GO46</f>
        <v>0.63774418590260185</v>
      </c>
      <c r="GM46" s="55">
        <f>(GM43*$GO43+GM44*$GO44+GM45*$GO45)/$GO46</f>
        <v>0</v>
      </c>
      <c r="GN46" s="65">
        <f>SUM(GN43:GN45)</f>
        <v>81</v>
      </c>
      <c r="GO46" s="65">
        <f t="shared" ref="GO46:GP46" si="967">SUM(GO43:GO45)</f>
        <v>81</v>
      </c>
      <c r="GP46" s="65">
        <f t="shared" si="967"/>
        <v>54</v>
      </c>
      <c r="GQ46" s="48">
        <f t="shared" si="127"/>
        <v>1</v>
      </c>
      <c r="GT46" s="18" t="s">
        <v>39</v>
      </c>
      <c r="GU46" s="24">
        <f>SUM(GU43:GU45)</f>
        <v>736.13</v>
      </c>
      <c r="GV46" s="24">
        <f t="shared" ref="GV46:HD46" si="968">SUM(GV43:GV45)</f>
        <v>270.35000000000002</v>
      </c>
      <c r="GW46" s="24">
        <f t="shared" si="968"/>
        <v>465.78</v>
      </c>
      <c r="GX46" s="53">
        <f t="shared" si="968"/>
        <v>1495.87</v>
      </c>
      <c r="GY46" s="55">
        <f>(GY43*$HI43+GY44*$HI44+GY45*$HI45)/$HI46</f>
        <v>0.67019265232974901</v>
      </c>
      <c r="GZ46" s="54">
        <f t="shared" si="968"/>
        <v>0</v>
      </c>
      <c r="HA46" s="55">
        <f>(HA43*$HI43+HA44*$HI44+HA45*$HI45)/$HI46</f>
        <v>0</v>
      </c>
      <c r="HB46" s="54">
        <f t="shared" si="968"/>
        <v>0</v>
      </c>
      <c r="HC46" s="55">
        <f>(HC43*$HI43+HC44*$HI44+HC45*$HI45)/$HI46</f>
        <v>0</v>
      </c>
      <c r="HD46" s="54">
        <f t="shared" si="968"/>
        <v>0</v>
      </c>
      <c r="HE46" s="55">
        <f>(HE43*$HI43+HE44*$HI44+HE45*$HI45)/$HI46</f>
        <v>0.32980734767025088</v>
      </c>
      <c r="HF46" s="55">
        <f>(HF43*$HI43+HF44*$HI44+HF45*$HI45)/$HI46</f>
        <v>0.67609565571609997</v>
      </c>
      <c r="HG46" s="55">
        <f>(HG43*$HI43+HG44*$HI44+HG45*$HI45)/$HI46</f>
        <v>0</v>
      </c>
      <c r="HH46" s="65">
        <f>SUM(HH43:HH45)</f>
        <v>81</v>
      </c>
      <c r="HI46" s="24">
        <f t="shared" ref="HI46:HJ46" si="969">SUM(HI43:HI45)</f>
        <v>81</v>
      </c>
      <c r="HJ46" s="24">
        <f t="shared" si="969"/>
        <v>27</v>
      </c>
      <c r="HK46" s="48">
        <f>SUM(GY46,HA46,HC46,HE46,HG46)</f>
        <v>0.99999999999999989</v>
      </c>
      <c r="HN46" s="18" t="s">
        <v>39</v>
      </c>
      <c r="HO46" s="54">
        <f>SUM(HO43:HO45)</f>
        <v>720</v>
      </c>
      <c r="HP46" s="54">
        <f t="shared" ref="HP46:HY46" si="970">SUM(HP43:HP45)</f>
        <v>399.68</v>
      </c>
      <c r="HQ46" s="54">
        <f t="shared" si="970"/>
        <v>320.32</v>
      </c>
      <c r="HR46" s="53">
        <f t="shared" si="970"/>
        <v>1440</v>
      </c>
      <c r="HS46" s="55">
        <f>(HS43*$ID43+HS44*$ID44+HS45*$ID45)/$ID46</f>
        <v>0.66666666666666663</v>
      </c>
      <c r="HT46" s="54">
        <f t="shared" si="970"/>
        <v>0</v>
      </c>
      <c r="HU46" s="55">
        <f>(HU43*$ID43+HU44*$ID44+HU45*$ID45)/$ID46</f>
        <v>0</v>
      </c>
      <c r="HV46" s="54">
        <f t="shared" si="970"/>
        <v>0</v>
      </c>
      <c r="HW46" s="55">
        <f>(HW43*$ID43+HW44*$ID44+HW45*$ID45)/$ID46</f>
        <v>0</v>
      </c>
      <c r="HX46" s="54">
        <f t="shared" si="970"/>
        <v>0</v>
      </c>
      <c r="HY46" s="54">
        <f t="shared" si="970"/>
        <v>0</v>
      </c>
      <c r="HZ46" s="55">
        <f>(HZ43*$ID43+HZ44*$ID44+HZ45*$ID45)/$ID46</f>
        <v>0.33333333333333331</v>
      </c>
      <c r="IA46" s="55">
        <f>(IA43*$ID43+IA44*$ID44+IA45*$ID45)/$ID46</f>
        <v>0.66666666666666663</v>
      </c>
      <c r="IB46" s="55">
        <f>(IB43*$ID43+IB44*$ID44+IB45*$ID45)/$ID46</f>
        <v>0</v>
      </c>
      <c r="IC46" s="24">
        <f>SUM(IC43:IC45)</f>
        <v>81</v>
      </c>
      <c r="ID46" s="24">
        <f t="shared" ref="ID46:IE46" si="971">SUM(ID43:ID45)</f>
        <v>81</v>
      </c>
      <c r="IE46" s="24">
        <f t="shared" si="971"/>
        <v>27</v>
      </c>
      <c r="IF46" s="48">
        <f t="shared" si="638"/>
        <v>1</v>
      </c>
    </row>
    <row r="47" spans="1:240" ht="15">
      <c r="A47" s="77" t="s">
        <v>64</v>
      </c>
      <c r="B47" s="8" t="s">
        <v>65</v>
      </c>
      <c r="C47" s="12">
        <v>738.13</v>
      </c>
      <c r="D47" s="12">
        <v>370.63</v>
      </c>
      <c r="E47" s="12">
        <v>367.5</v>
      </c>
      <c r="F47" s="2">
        <v>5.87</v>
      </c>
      <c r="G47" s="38">
        <f t="shared" ref="G47:G48" si="972">F47/$B$4</f>
        <v>7.88978494623656E-3</v>
      </c>
      <c r="H47" s="2">
        <v>0</v>
      </c>
      <c r="I47" s="38">
        <f t="shared" ref="I47:I48" si="973">H47/$B$4</f>
        <v>0</v>
      </c>
      <c r="J47" s="12">
        <v>0</v>
      </c>
      <c r="K47" s="38">
        <f t="shared" ref="K47:K48" si="974">J47/$B$4</f>
        <v>0</v>
      </c>
      <c r="L47" s="2">
        <v>0</v>
      </c>
      <c r="M47" s="38">
        <f t="shared" ref="M47:M48" si="975">(C47-L47)/$B$4</f>
        <v>0.9921102150537634</v>
      </c>
      <c r="N47" s="41">
        <f>IF((AND(D47=0,F47=0)),0,(F47+L47)/(D47+F47))</f>
        <v>1.5590969455511288E-2</v>
      </c>
      <c r="O47" s="38">
        <f>L47/$B$4</f>
        <v>0</v>
      </c>
      <c r="P47" s="2">
        <v>82.5</v>
      </c>
      <c r="Q47" s="2">
        <v>77.2</v>
      </c>
      <c r="R47" s="2">
        <v>77</v>
      </c>
      <c r="S47" s="48">
        <f t="shared" si="604"/>
        <v>1</v>
      </c>
      <c r="U47" s="77" t="s">
        <v>64</v>
      </c>
      <c r="V47" s="8" t="s">
        <v>65</v>
      </c>
      <c r="W47" s="12">
        <v>744</v>
      </c>
      <c r="X47" s="12">
        <v>415.28</v>
      </c>
      <c r="Y47" s="2">
        <v>328.72</v>
      </c>
      <c r="Z47" s="2">
        <v>0</v>
      </c>
      <c r="AA47" s="38">
        <f t="shared" ref="AA47:AA48" si="976">Z47/$V$4</f>
        <v>0</v>
      </c>
      <c r="AB47" s="2">
        <v>0</v>
      </c>
      <c r="AC47" s="38">
        <f t="shared" ref="AC47:AC48" si="977">AB47/$V$4</f>
        <v>0</v>
      </c>
      <c r="AD47" s="2">
        <v>0</v>
      </c>
      <c r="AE47" s="38">
        <f t="shared" ref="AE47:AE48" si="978">AD47/$V$4</f>
        <v>0</v>
      </c>
      <c r="AF47" s="2">
        <v>0</v>
      </c>
      <c r="AG47" s="38">
        <f t="shared" ref="AG47:AG48" si="979">(W47-AF47)/$V$4</f>
        <v>1</v>
      </c>
      <c r="AH47" s="41">
        <f>IF((AND(X47=0,Z47=0)),0,(Z47+AF47)/(X47+Z47))</f>
        <v>0</v>
      </c>
      <c r="AI47" s="38">
        <f t="shared" ref="AI47:AI48" si="980">AF47/$V$4</f>
        <v>0</v>
      </c>
      <c r="AJ47" s="2">
        <v>82.5</v>
      </c>
      <c r="AK47" s="2">
        <v>77.2</v>
      </c>
      <c r="AL47" s="2">
        <v>77</v>
      </c>
      <c r="AM47" s="48">
        <f t="shared" si="106"/>
        <v>1</v>
      </c>
      <c r="AO47" s="77" t="s">
        <v>64</v>
      </c>
      <c r="AP47" s="8" t="s">
        <v>65</v>
      </c>
      <c r="AQ47" s="2">
        <v>720</v>
      </c>
      <c r="AR47" s="2">
        <v>234.77999999999997</v>
      </c>
      <c r="AS47" s="2">
        <v>485.22</v>
      </c>
      <c r="AT47" s="2">
        <v>0</v>
      </c>
      <c r="AU47" s="38">
        <f t="shared" ref="AU47:AU48" si="981">AT47/$AP$4</f>
        <v>0</v>
      </c>
      <c r="AV47" s="2">
        <v>0</v>
      </c>
      <c r="AW47" s="38">
        <f t="shared" ref="AW47:AW48" si="982">AV47/$AP$4</f>
        <v>0</v>
      </c>
      <c r="AX47" s="2">
        <v>0</v>
      </c>
      <c r="AY47" s="38">
        <f t="shared" ref="AY47:AY48" si="983">AX47/$AP$4</f>
        <v>0</v>
      </c>
      <c r="AZ47" s="2">
        <v>0</v>
      </c>
      <c r="BA47" s="38">
        <f>(AQ47-AZ47)/$AP$4</f>
        <v>1</v>
      </c>
      <c r="BB47" s="41">
        <f>IF((AND(AR47=0,AT47=0)),0,(AT47+AZ47)/(AR47+AT47))</f>
        <v>0</v>
      </c>
      <c r="BC47" s="38">
        <f>AZ47/$AP$4</f>
        <v>0</v>
      </c>
      <c r="BD47" s="2">
        <v>82.5</v>
      </c>
      <c r="BE47" s="2">
        <v>77.2</v>
      </c>
      <c r="BF47" s="2">
        <v>77</v>
      </c>
      <c r="BG47" s="48">
        <f t="shared" si="109"/>
        <v>1</v>
      </c>
      <c r="BI47" s="77" t="s">
        <v>64</v>
      </c>
      <c r="BJ47" s="8" t="s">
        <v>65</v>
      </c>
      <c r="BK47" s="2">
        <v>734.42</v>
      </c>
      <c r="BL47" s="12">
        <v>475.3</v>
      </c>
      <c r="BM47" s="2">
        <v>259.12</v>
      </c>
      <c r="BN47" s="12">
        <v>2.7</v>
      </c>
      <c r="BO47" s="38">
        <f>BN47/$BJ$4</f>
        <v>3.6290322580645163E-3</v>
      </c>
      <c r="BP47" s="2">
        <v>0</v>
      </c>
      <c r="BQ47" s="38">
        <f>BP47/$BJ$4</f>
        <v>0</v>
      </c>
      <c r="BR47" s="2">
        <v>6.88</v>
      </c>
      <c r="BS47" s="38">
        <f>BR47/$BJ$4</f>
        <v>9.2473118279569888E-3</v>
      </c>
      <c r="BT47" s="2">
        <v>0</v>
      </c>
      <c r="BU47" s="38">
        <f t="shared" ref="BU47:BU48" si="984">(BK47-BT47)/$BJ$4</f>
        <v>0.98712365591397844</v>
      </c>
      <c r="BV47" s="41">
        <f t="shared" si="530"/>
        <v>5.6485355648535568E-3</v>
      </c>
      <c r="BW47" s="38">
        <f t="shared" ref="BW47:BW48" si="985">BT47/$BJ$4</f>
        <v>0</v>
      </c>
      <c r="BX47" s="2">
        <v>82.5</v>
      </c>
      <c r="BY47" s="2">
        <v>77.2</v>
      </c>
      <c r="BZ47" s="2">
        <v>77</v>
      </c>
      <c r="CA47" s="48">
        <f t="shared" si="111"/>
        <v>0.99999999999999989</v>
      </c>
      <c r="CC47" s="77" t="s">
        <v>64</v>
      </c>
      <c r="CD47" s="8" t="s">
        <v>65</v>
      </c>
      <c r="CE47" s="2">
        <v>709.52</v>
      </c>
      <c r="CF47" s="2">
        <v>208.71999999999994</v>
      </c>
      <c r="CG47" s="12">
        <v>500.80000000000007</v>
      </c>
      <c r="CH47" s="2">
        <v>10.48</v>
      </c>
      <c r="CI47" s="38">
        <f>CH47/$CD$4</f>
        <v>1.4555555555555556E-2</v>
      </c>
      <c r="CJ47" s="2">
        <v>0</v>
      </c>
      <c r="CK47" s="38">
        <f>CJ47/$CD$4</f>
        <v>0</v>
      </c>
      <c r="CL47" s="2">
        <v>0</v>
      </c>
      <c r="CM47" s="38">
        <f>CL47/$CD$4</f>
        <v>0</v>
      </c>
      <c r="CN47" s="2">
        <v>0</v>
      </c>
      <c r="CO47" s="38">
        <f>(CE47-CN47)/$CD$4</f>
        <v>0.98544444444444446</v>
      </c>
      <c r="CP47" s="41">
        <f>IF((AND(CF47=0,CH47=0)),0,(CH47+CN47)/(CF47+CH47))</f>
        <v>4.7810218978102205E-2</v>
      </c>
      <c r="CQ47" s="38">
        <f>CN47/$CD$4</f>
        <v>0</v>
      </c>
      <c r="CR47" s="2">
        <v>82.5</v>
      </c>
      <c r="CS47" s="2">
        <v>77.2</v>
      </c>
      <c r="CT47" s="2">
        <v>77</v>
      </c>
      <c r="CU47" s="48">
        <f t="shared" si="113"/>
        <v>1</v>
      </c>
      <c r="CW47" s="77" t="s">
        <v>64</v>
      </c>
      <c r="CX47" s="8" t="s">
        <v>65</v>
      </c>
      <c r="CY47" s="12">
        <v>744</v>
      </c>
      <c r="CZ47" s="12">
        <v>82.899999999999977</v>
      </c>
      <c r="DA47" s="12">
        <v>661.1</v>
      </c>
      <c r="DB47" s="12">
        <v>0</v>
      </c>
      <c r="DC47" s="38">
        <f>DB47/$CX$4</f>
        <v>0</v>
      </c>
      <c r="DD47" s="12">
        <v>0</v>
      </c>
      <c r="DE47" s="38">
        <f>DD47/$CX$4</f>
        <v>0</v>
      </c>
      <c r="DF47" s="12">
        <v>0</v>
      </c>
      <c r="DG47" s="38">
        <f t="shared" ref="DG47:DG48" si="986">DF47/$CX$4</f>
        <v>0</v>
      </c>
      <c r="DH47" s="12">
        <v>0</v>
      </c>
      <c r="DI47" s="38">
        <f t="shared" ref="DI47:DI48" si="987">(CY47-DH47)/$CX$4</f>
        <v>1</v>
      </c>
      <c r="DJ47" s="41">
        <f>IF((AND(CZ47=0,DB47=0)),0,(DB47+DH47)/(CZ47+DB47))</f>
        <v>0</v>
      </c>
      <c r="DK47" s="38">
        <f t="shared" ref="DK47:DK48" si="988">DH47/$CX$4</f>
        <v>0</v>
      </c>
      <c r="DL47" s="2">
        <v>82.5</v>
      </c>
      <c r="DM47" s="2">
        <v>77.2</v>
      </c>
      <c r="DN47" s="7">
        <v>77</v>
      </c>
      <c r="DO47" s="48">
        <f t="shared" si="116"/>
        <v>1</v>
      </c>
      <c r="DQ47" s="77" t="s">
        <v>64</v>
      </c>
      <c r="DR47" s="8" t="s">
        <v>65</v>
      </c>
      <c r="DS47" s="12">
        <v>744</v>
      </c>
      <c r="DT47" s="12">
        <v>30.379999999999995</v>
      </c>
      <c r="DU47" s="2">
        <v>713.62</v>
      </c>
      <c r="DV47" s="2">
        <v>0</v>
      </c>
      <c r="DW47" s="38">
        <f t="shared" ref="DW47:DW48" si="989">DV47/$DR$4</f>
        <v>0</v>
      </c>
      <c r="DX47" s="2">
        <v>0</v>
      </c>
      <c r="DY47" s="38">
        <f t="shared" ref="DY47:DY48" si="990">DX47/$DR$4</f>
        <v>0</v>
      </c>
      <c r="DZ47" s="2">
        <v>0</v>
      </c>
      <c r="EA47" s="38">
        <f t="shared" ref="EA47:EA48" si="991">DZ47/$DR$4</f>
        <v>0</v>
      </c>
      <c r="EB47" s="2">
        <v>0</v>
      </c>
      <c r="EC47" s="38">
        <f t="shared" ref="EC47:EC48" si="992">(DS47-EB47)/$DR$4</f>
        <v>1</v>
      </c>
      <c r="ED47" s="51">
        <f t="shared" ref="ED47:ED48" si="993">IF((AND(DT47=0,DV47=0)),0,(DV47+EB47)/(DT47+DV47))</f>
        <v>0</v>
      </c>
      <c r="EE47" s="38">
        <f t="shared" ref="EE47:EE48" si="994">EB47/$DR$4</f>
        <v>0</v>
      </c>
      <c r="EF47" s="2">
        <v>82.5</v>
      </c>
      <c r="EG47" s="2">
        <v>77.2</v>
      </c>
      <c r="EH47" s="2">
        <v>77</v>
      </c>
      <c r="EI47" s="48">
        <f t="shared" si="119"/>
        <v>1</v>
      </c>
      <c r="EK47" s="77" t="s">
        <v>64</v>
      </c>
      <c r="EL47" s="8" t="s">
        <v>65</v>
      </c>
      <c r="EM47" s="2">
        <v>672</v>
      </c>
      <c r="EN47" s="12">
        <v>46.5</v>
      </c>
      <c r="EO47" s="12">
        <v>625.5</v>
      </c>
      <c r="EP47" s="2">
        <v>0</v>
      </c>
      <c r="EQ47" s="38">
        <f t="shared" ref="EQ47:EQ48" si="995">EP47/$EL$4</f>
        <v>0</v>
      </c>
      <c r="ER47" s="2">
        <v>0</v>
      </c>
      <c r="ES47" s="38">
        <f t="shared" ref="ES47:ES48" si="996">ER47/$EL$4</f>
        <v>0</v>
      </c>
      <c r="ET47" s="2">
        <v>0</v>
      </c>
      <c r="EU47" s="38">
        <f t="shared" ref="EU47:EU48" si="997">ET47/$EL$4</f>
        <v>0</v>
      </c>
      <c r="EV47" s="2">
        <v>0</v>
      </c>
      <c r="EW47" s="38">
        <f>(EM47-EV47)/$EL$4</f>
        <v>1</v>
      </c>
      <c r="EX47" s="51">
        <f t="shared" si="683"/>
        <v>0</v>
      </c>
      <c r="EY47" s="38">
        <f>EV47/$EL$4</f>
        <v>0</v>
      </c>
      <c r="EZ47" s="2">
        <v>82.5</v>
      </c>
      <c r="FA47" s="2">
        <v>77.2</v>
      </c>
      <c r="FB47" s="2">
        <v>77</v>
      </c>
      <c r="FC47" s="48">
        <f t="shared" si="122"/>
        <v>1</v>
      </c>
      <c r="FE47" s="77" t="s">
        <v>64</v>
      </c>
      <c r="FF47" s="8" t="s">
        <v>65</v>
      </c>
      <c r="FG47" s="2">
        <v>742.18</v>
      </c>
      <c r="FH47" s="2">
        <v>49.61</v>
      </c>
      <c r="FI47" s="2">
        <v>692.57</v>
      </c>
      <c r="FJ47" s="2">
        <v>1.82</v>
      </c>
      <c r="FK47" s="38">
        <f t="shared" ref="FK47:FK48" si="998">FJ47/$FF$4</f>
        <v>2.4462365591397849E-3</v>
      </c>
      <c r="FL47" s="2">
        <v>0</v>
      </c>
      <c r="FM47" s="38">
        <f t="shared" ref="FM47:FM48" si="999">FL47/$FF$4</f>
        <v>0</v>
      </c>
      <c r="FN47" s="2">
        <v>0</v>
      </c>
      <c r="FO47" s="38">
        <f t="shared" ref="FO47:FO48" si="1000">FN47/$FF$4</f>
        <v>0</v>
      </c>
      <c r="FP47" s="2">
        <v>0</v>
      </c>
      <c r="FQ47" s="38">
        <f>(FG47-FP47)/$FF$4</f>
        <v>0.99755376344086011</v>
      </c>
      <c r="FR47" s="51">
        <f t="shared" si="542"/>
        <v>3.5387905891503015E-2</v>
      </c>
      <c r="FS47" s="38">
        <f>FP47/$FF$4</f>
        <v>0</v>
      </c>
      <c r="FT47" s="2">
        <v>82.5</v>
      </c>
      <c r="FU47" s="2">
        <v>77.2</v>
      </c>
      <c r="FV47" s="2">
        <f>'[70]UNIT DATA'!$E2</f>
        <v>77</v>
      </c>
      <c r="FW47" s="48">
        <f t="shared" si="124"/>
        <v>0.99999999999999989</v>
      </c>
      <c r="FY47" s="77" t="s">
        <v>64</v>
      </c>
      <c r="FZ47" s="8" t="s">
        <v>65</v>
      </c>
      <c r="GA47" s="2">
        <v>720</v>
      </c>
      <c r="GB47" s="2">
        <v>97.85</v>
      </c>
      <c r="GC47" s="2">
        <v>622.15</v>
      </c>
      <c r="GD47" s="2">
        <v>0</v>
      </c>
      <c r="GE47" s="38">
        <f>GD47/$FZ$4</f>
        <v>0</v>
      </c>
      <c r="GF47" s="2">
        <v>0</v>
      </c>
      <c r="GG47" s="38">
        <f>GF47/$FZ$4</f>
        <v>0</v>
      </c>
      <c r="GH47" s="2">
        <v>0</v>
      </c>
      <c r="GI47" s="38">
        <f>GH47/$FZ$4</f>
        <v>0</v>
      </c>
      <c r="GJ47" s="2">
        <v>0.64</v>
      </c>
      <c r="GK47" s="38">
        <f t="shared" ref="GK47:GK48" si="1001">(GA47-GJ47)/$FZ$4</f>
        <v>0.99911111111111117</v>
      </c>
      <c r="GL47" s="41">
        <f>IF((AND(GB47=0,GD47=0)),0,(GD47+GJ47)/(GB47+GD47))</f>
        <v>6.540623403168115E-3</v>
      </c>
      <c r="GM47" s="38">
        <f t="shared" ref="GM47:GM48" si="1002">GJ47/$FZ$4</f>
        <v>8.8888888888888893E-4</v>
      </c>
      <c r="GN47" s="2">
        <v>82.5</v>
      </c>
      <c r="GO47" s="2">
        <v>77.2</v>
      </c>
      <c r="GP47" s="2">
        <v>77</v>
      </c>
      <c r="GQ47" s="48">
        <f t="shared" si="127"/>
        <v>1</v>
      </c>
      <c r="GS47" s="77" t="s">
        <v>64</v>
      </c>
      <c r="GT47" s="8" t="s">
        <v>65</v>
      </c>
      <c r="GU47" s="12">
        <v>744</v>
      </c>
      <c r="GV47" s="12">
        <v>70.683333333333309</v>
      </c>
      <c r="GW47" s="12">
        <v>673.31666666666683</v>
      </c>
      <c r="GX47" s="12">
        <v>0</v>
      </c>
      <c r="GY47" s="38">
        <f t="shared" ref="GY47:GY48" si="1003">GX47/$GT$4</f>
        <v>0</v>
      </c>
      <c r="GZ47" s="2">
        <v>0</v>
      </c>
      <c r="HA47" s="38">
        <f t="shared" ref="HA47:HA48" si="1004">GZ47/$GT$4</f>
        <v>0</v>
      </c>
      <c r="HB47" s="2">
        <v>0</v>
      </c>
      <c r="HC47" s="38">
        <f t="shared" ref="HC47:HC48" si="1005">HB47/$GT$4</f>
        <v>0</v>
      </c>
      <c r="HD47" s="2">
        <v>0</v>
      </c>
      <c r="HE47" s="38">
        <f t="shared" ref="HE47:HE48" si="1006">(GU47-HD47)/$GT$4</f>
        <v>1</v>
      </c>
      <c r="HF47" s="41">
        <f t="shared" ref="HF47:HF48" si="1007">IF((AND(GV47=0,GX47=0)),0,(GX47+HD47)/(GV47+GX47))</f>
        <v>0</v>
      </c>
      <c r="HG47" s="38">
        <f t="shared" ref="HG47:HG48" si="1008">HD47/$GT$4</f>
        <v>0</v>
      </c>
      <c r="HH47" s="2">
        <v>82.5</v>
      </c>
      <c r="HI47" s="2">
        <v>77.2</v>
      </c>
      <c r="HJ47" s="2">
        <v>77</v>
      </c>
      <c r="HK47" s="48">
        <f>SUM(GY47,HA47,HC47,HE47,HG47)</f>
        <v>1</v>
      </c>
      <c r="HM47" s="77" t="s">
        <v>64</v>
      </c>
      <c r="HN47" s="8" t="s">
        <v>65</v>
      </c>
      <c r="HO47" s="12">
        <v>378.38333333333333</v>
      </c>
      <c r="HP47" s="12">
        <v>50.466666666666669</v>
      </c>
      <c r="HQ47" s="12">
        <v>327.91666666666669</v>
      </c>
      <c r="HR47" s="12">
        <v>213.61666666666667</v>
      </c>
      <c r="HS47" s="38">
        <f>HR47/$HN$4</f>
        <v>0.29668981481481482</v>
      </c>
      <c r="HT47" s="2">
        <v>128</v>
      </c>
      <c r="HU47" s="38">
        <f>HT47/$HN$4</f>
        <v>0.17777777777777778</v>
      </c>
      <c r="HV47" s="2">
        <v>0</v>
      </c>
      <c r="HW47" s="38">
        <f>HV47/$HN$4</f>
        <v>0</v>
      </c>
      <c r="HX47" s="7">
        <v>0</v>
      </c>
      <c r="HY47" s="2">
        <v>0</v>
      </c>
      <c r="HZ47" s="38">
        <f>(HO47-HY47)/$HN$4</f>
        <v>0.52553240740740736</v>
      </c>
      <c r="IA47" s="41">
        <f t="shared" ref="IA47:IA48" si="1009">IF((AND(HP47=0,HR47=0)),0,(HR47+HX47+HY47)/(HP47+HR47))</f>
        <v>0.80889870621647197</v>
      </c>
      <c r="IB47" s="38">
        <f t="shared" si="909"/>
        <v>0</v>
      </c>
      <c r="IC47" s="2">
        <v>82.5</v>
      </c>
      <c r="ID47" s="2">
        <v>77.2</v>
      </c>
      <c r="IE47" s="2">
        <v>77</v>
      </c>
      <c r="IF47" s="48">
        <f t="shared" si="638"/>
        <v>1</v>
      </c>
    </row>
    <row r="48" spans="1:240" ht="14.25">
      <c r="B48" s="8" t="s">
        <v>66</v>
      </c>
      <c r="C48" s="12">
        <v>0</v>
      </c>
      <c r="D48" s="12">
        <v>0</v>
      </c>
      <c r="E48" s="2">
        <v>0</v>
      </c>
      <c r="F48" s="2">
        <v>744</v>
      </c>
      <c r="G48" s="38">
        <f t="shared" si="972"/>
        <v>1</v>
      </c>
      <c r="H48" s="2">
        <v>0</v>
      </c>
      <c r="I48" s="38">
        <f t="shared" si="973"/>
        <v>0</v>
      </c>
      <c r="J48" s="12">
        <v>0</v>
      </c>
      <c r="K48" s="38">
        <f t="shared" si="974"/>
        <v>0</v>
      </c>
      <c r="L48" s="2">
        <v>0</v>
      </c>
      <c r="M48" s="38">
        <f t="shared" si="975"/>
        <v>0</v>
      </c>
      <c r="N48" s="41">
        <f t="shared" ref="N48" si="1010">IF((AND(D48=0,F48=0)),0,(F48+L48)/(D48+F48))</f>
        <v>1</v>
      </c>
      <c r="O48" s="38">
        <f t="shared" ref="O48" si="1011">L48/$B$4</f>
        <v>0</v>
      </c>
      <c r="P48" s="2">
        <v>82.5</v>
      </c>
      <c r="Q48" s="2">
        <v>74.599999999999994</v>
      </c>
      <c r="R48" s="2">
        <v>0</v>
      </c>
      <c r="S48" s="48">
        <f t="shared" si="604"/>
        <v>1</v>
      </c>
      <c r="V48" s="8" t="s">
        <v>66</v>
      </c>
      <c r="W48" s="12">
        <v>0</v>
      </c>
      <c r="X48" s="12">
        <v>0</v>
      </c>
      <c r="Y48" s="2">
        <v>0</v>
      </c>
      <c r="Z48" s="2">
        <v>744</v>
      </c>
      <c r="AA48" s="38">
        <f t="shared" si="976"/>
        <v>1</v>
      </c>
      <c r="AB48" s="2">
        <v>0</v>
      </c>
      <c r="AC48" s="38">
        <f t="shared" si="977"/>
        <v>0</v>
      </c>
      <c r="AD48" s="2">
        <v>0</v>
      </c>
      <c r="AE48" s="38">
        <f t="shared" si="978"/>
        <v>0</v>
      </c>
      <c r="AF48" s="2">
        <v>0</v>
      </c>
      <c r="AG48" s="38">
        <f t="shared" si="979"/>
        <v>0</v>
      </c>
      <c r="AH48" s="41">
        <f t="shared" ref="AH48" si="1012">IF((AND(X48=0,Z48=0)),0,(Z48+AF48)/(X48+Z48))</f>
        <v>1</v>
      </c>
      <c r="AI48" s="38">
        <f t="shared" si="980"/>
        <v>0</v>
      </c>
      <c r="AJ48" s="2">
        <v>82.5</v>
      </c>
      <c r="AK48" s="2">
        <v>74.599999999999994</v>
      </c>
      <c r="AL48" s="2">
        <v>0</v>
      </c>
      <c r="AM48" s="48">
        <f t="shared" si="106"/>
        <v>1</v>
      </c>
      <c r="AP48" s="8" t="s">
        <v>66</v>
      </c>
      <c r="AQ48" s="2">
        <v>0</v>
      </c>
      <c r="AR48" s="2">
        <v>0</v>
      </c>
      <c r="AS48" s="2">
        <v>0</v>
      </c>
      <c r="AT48" s="2">
        <v>720</v>
      </c>
      <c r="AU48" s="38">
        <f t="shared" si="981"/>
        <v>1</v>
      </c>
      <c r="AV48" s="2">
        <v>0</v>
      </c>
      <c r="AW48" s="38">
        <f t="shared" si="982"/>
        <v>0</v>
      </c>
      <c r="AX48" s="2">
        <v>0</v>
      </c>
      <c r="AY48" s="38">
        <f t="shared" si="983"/>
        <v>0</v>
      </c>
      <c r="AZ48" s="2">
        <v>0</v>
      </c>
      <c r="BA48" s="38">
        <f>(AQ48-AZ48)/$AP$4</f>
        <v>0</v>
      </c>
      <c r="BB48" s="41">
        <f>IF((AND(AR48=0,AT48=0)),0,(AT48+AZ48)/(AR48+AT48))</f>
        <v>1</v>
      </c>
      <c r="BC48" s="38">
        <f>AZ48/$AP$4</f>
        <v>0</v>
      </c>
      <c r="BD48" s="2">
        <v>82.5</v>
      </c>
      <c r="BE48" s="2">
        <v>74.599999999999994</v>
      </c>
      <c r="BF48" s="2">
        <v>0</v>
      </c>
      <c r="BG48" s="48">
        <f t="shared" si="109"/>
        <v>1</v>
      </c>
      <c r="BJ48" s="8" t="s">
        <v>66</v>
      </c>
      <c r="BK48" s="2">
        <v>0</v>
      </c>
      <c r="BL48" s="12">
        <v>0</v>
      </c>
      <c r="BM48" s="2">
        <v>0</v>
      </c>
      <c r="BN48" s="2">
        <v>744</v>
      </c>
      <c r="BO48" s="38">
        <f t="shared" ref="BO48" si="1013">BN48/$BJ$4</f>
        <v>1</v>
      </c>
      <c r="BP48" s="2">
        <v>0</v>
      </c>
      <c r="BQ48" s="38">
        <f t="shared" ref="BQ48" si="1014">BP48/$BJ$4</f>
        <v>0</v>
      </c>
      <c r="BR48" s="2">
        <v>0</v>
      </c>
      <c r="BS48" s="38">
        <f t="shared" ref="BS48" si="1015">BR48/$BJ$4</f>
        <v>0</v>
      </c>
      <c r="BT48" s="2">
        <v>0</v>
      </c>
      <c r="BU48" s="38">
        <f t="shared" si="984"/>
        <v>0</v>
      </c>
      <c r="BV48" s="41">
        <f t="shared" si="530"/>
        <v>1</v>
      </c>
      <c r="BW48" s="38">
        <f t="shared" si="985"/>
        <v>0</v>
      </c>
      <c r="BX48" s="2">
        <v>82.5</v>
      </c>
      <c r="BY48" s="2">
        <v>74.599999999999994</v>
      </c>
      <c r="BZ48" s="2">
        <v>0</v>
      </c>
      <c r="CA48" s="48">
        <f t="shared" si="111"/>
        <v>1</v>
      </c>
      <c r="CD48" s="8" t="s">
        <v>66</v>
      </c>
      <c r="CE48" s="2">
        <v>0</v>
      </c>
      <c r="CF48" s="2">
        <v>0</v>
      </c>
      <c r="CG48" s="2">
        <v>0</v>
      </c>
      <c r="CH48" s="2">
        <v>720</v>
      </c>
      <c r="CI48" s="38">
        <f t="shared" ref="CI48" si="1016">CH48/$CD$4</f>
        <v>1</v>
      </c>
      <c r="CJ48" s="2">
        <v>0</v>
      </c>
      <c r="CK48" s="38">
        <f t="shared" ref="CK48" si="1017">CJ48/$CD$4</f>
        <v>0</v>
      </c>
      <c r="CL48" s="2">
        <v>0</v>
      </c>
      <c r="CM48" s="38">
        <f t="shared" ref="CM48" si="1018">CL48/$CD$4</f>
        <v>0</v>
      </c>
      <c r="CN48" s="2">
        <v>0</v>
      </c>
      <c r="CO48" s="38">
        <f t="shared" ref="CO48" si="1019">(CE48-CN48)/$CD$4</f>
        <v>0</v>
      </c>
      <c r="CP48" s="41">
        <f t="shared" ref="CP48" si="1020">IF((AND(CF48=0,CH48=0)),0,(CH48+CN48)/(CF48+CH48))</f>
        <v>1</v>
      </c>
      <c r="CQ48" s="38">
        <f t="shared" ref="CQ48" si="1021">CN48/$CD$4</f>
        <v>0</v>
      </c>
      <c r="CR48" s="2">
        <v>82.5</v>
      </c>
      <c r="CS48" s="2">
        <v>74.599999999999994</v>
      </c>
      <c r="CT48" s="2">
        <v>0</v>
      </c>
      <c r="CU48" s="48">
        <f t="shared" si="113"/>
        <v>1</v>
      </c>
      <c r="CX48" s="8" t="s">
        <v>66</v>
      </c>
      <c r="CY48" s="12">
        <v>0</v>
      </c>
      <c r="CZ48" s="12">
        <v>0</v>
      </c>
      <c r="DA48" s="12">
        <v>0</v>
      </c>
      <c r="DB48" s="12">
        <v>744</v>
      </c>
      <c r="DC48" s="38">
        <f>DB48/$CX$4</f>
        <v>1</v>
      </c>
      <c r="DD48" s="12">
        <v>0</v>
      </c>
      <c r="DE48" s="38">
        <f>DD48/$CX$4</f>
        <v>0</v>
      </c>
      <c r="DF48" s="12">
        <v>0</v>
      </c>
      <c r="DG48" s="38">
        <f t="shared" si="986"/>
        <v>0</v>
      </c>
      <c r="DH48" s="12">
        <v>0</v>
      </c>
      <c r="DI48" s="38">
        <f t="shared" si="987"/>
        <v>0</v>
      </c>
      <c r="DJ48" s="41">
        <f t="shared" ref="DJ48" si="1022">IF((AND(CZ48=0,DB48=0)),0,(DB48+DH48)/(CZ48+DB48))</f>
        <v>1</v>
      </c>
      <c r="DK48" s="38">
        <f t="shared" si="988"/>
        <v>0</v>
      </c>
      <c r="DL48" s="2">
        <v>82.5</v>
      </c>
      <c r="DM48" s="2">
        <v>74.599999999999994</v>
      </c>
      <c r="DN48" s="7">
        <v>0</v>
      </c>
      <c r="DO48" s="48">
        <f t="shared" si="116"/>
        <v>1</v>
      </c>
      <c r="DR48" s="8" t="s">
        <v>66</v>
      </c>
      <c r="DS48" s="12">
        <v>0</v>
      </c>
      <c r="DT48" s="12">
        <v>0</v>
      </c>
      <c r="DU48" s="2">
        <v>0</v>
      </c>
      <c r="DV48" s="2">
        <v>744</v>
      </c>
      <c r="DW48" s="38">
        <f t="shared" si="989"/>
        <v>1</v>
      </c>
      <c r="DX48" s="2">
        <v>0</v>
      </c>
      <c r="DY48" s="38">
        <f t="shared" si="990"/>
        <v>0</v>
      </c>
      <c r="DZ48" s="2">
        <v>0</v>
      </c>
      <c r="EA48" s="38">
        <f t="shared" si="991"/>
        <v>0</v>
      </c>
      <c r="EB48" s="2">
        <v>0</v>
      </c>
      <c r="EC48" s="38">
        <f t="shared" si="992"/>
        <v>0</v>
      </c>
      <c r="ED48" s="51">
        <f t="shared" si="993"/>
        <v>1</v>
      </c>
      <c r="EE48" s="38">
        <f t="shared" si="994"/>
        <v>0</v>
      </c>
      <c r="EF48" s="2">
        <v>82.5</v>
      </c>
      <c r="EG48" s="2">
        <v>74.599999999999994</v>
      </c>
      <c r="EH48" s="2">
        <v>0</v>
      </c>
      <c r="EI48" s="48">
        <f t="shared" si="119"/>
        <v>1</v>
      </c>
      <c r="EL48" s="8" t="s">
        <v>66</v>
      </c>
      <c r="EM48" s="2">
        <v>0</v>
      </c>
      <c r="EN48" s="2">
        <v>0</v>
      </c>
      <c r="EO48" s="2">
        <v>0</v>
      </c>
      <c r="EP48" s="2">
        <v>672</v>
      </c>
      <c r="EQ48" s="38">
        <f t="shared" si="995"/>
        <v>1</v>
      </c>
      <c r="ER48" s="2">
        <v>0</v>
      </c>
      <c r="ES48" s="38">
        <f t="shared" si="996"/>
        <v>0</v>
      </c>
      <c r="ET48" s="2">
        <v>0</v>
      </c>
      <c r="EU48" s="38">
        <f t="shared" si="997"/>
        <v>0</v>
      </c>
      <c r="EV48" s="2">
        <v>0</v>
      </c>
      <c r="EW48" s="38">
        <f t="shared" ref="EW48" si="1023">(EM48-EV48)/$EL$4</f>
        <v>0</v>
      </c>
      <c r="EX48" s="51">
        <f t="shared" si="683"/>
        <v>1</v>
      </c>
      <c r="EY48" s="38">
        <f t="shared" ref="EY48" si="1024">EV48/$EL$4</f>
        <v>0</v>
      </c>
      <c r="EZ48" s="2">
        <v>82.5</v>
      </c>
      <c r="FA48" s="2">
        <v>74.599999999999994</v>
      </c>
      <c r="FB48" s="2">
        <v>0</v>
      </c>
      <c r="FC48" s="48">
        <f t="shared" si="122"/>
        <v>1</v>
      </c>
      <c r="FF48" s="8" t="s">
        <v>66</v>
      </c>
      <c r="FG48" s="2">
        <v>388.08</v>
      </c>
      <c r="FH48" s="2">
        <v>93.91</v>
      </c>
      <c r="FI48" s="2">
        <v>294.17</v>
      </c>
      <c r="FJ48" s="2">
        <v>355.92</v>
      </c>
      <c r="FK48" s="38">
        <f t="shared" si="998"/>
        <v>0.47838709677419355</v>
      </c>
      <c r="FL48" s="2">
        <v>0</v>
      </c>
      <c r="FM48" s="38">
        <f t="shared" si="999"/>
        <v>0</v>
      </c>
      <c r="FN48" s="2">
        <v>0</v>
      </c>
      <c r="FO48" s="38">
        <f t="shared" si="1000"/>
        <v>0</v>
      </c>
      <c r="FP48" s="2">
        <v>0</v>
      </c>
      <c r="FQ48" s="38">
        <f>(FG48-FP48)/$FF$4</f>
        <v>0.52161290322580645</v>
      </c>
      <c r="FR48" s="51">
        <f t="shared" si="542"/>
        <v>0.79123224329191022</v>
      </c>
      <c r="FS48" s="38">
        <f>FP48/$FF$4</f>
        <v>0</v>
      </c>
      <c r="FT48" s="2">
        <v>82.5</v>
      </c>
      <c r="FU48" s="2">
        <v>74.599999999999994</v>
      </c>
      <c r="FV48" s="2">
        <f>'[70]UNIT DATA'!$E3</f>
        <v>77</v>
      </c>
      <c r="FW48" s="48">
        <f t="shared" si="124"/>
        <v>1</v>
      </c>
      <c r="FZ48" s="8" t="s">
        <v>66</v>
      </c>
      <c r="GA48" s="2">
        <v>720</v>
      </c>
      <c r="GB48" s="2">
        <v>200.63</v>
      </c>
      <c r="GC48" s="2">
        <v>519.37</v>
      </c>
      <c r="GD48" s="2">
        <v>0</v>
      </c>
      <c r="GE48" s="38">
        <f t="shared" ref="GE48" si="1025">GD48/$FZ$4</f>
        <v>0</v>
      </c>
      <c r="GF48" s="2">
        <v>0</v>
      </c>
      <c r="GG48" s="38">
        <f t="shared" ref="GG48" si="1026">GF48/$FZ$4</f>
        <v>0</v>
      </c>
      <c r="GH48" s="2">
        <v>0</v>
      </c>
      <c r="GI48" s="38">
        <f t="shared" ref="GI48" si="1027">GH48/$FZ$4</f>
        <v>0</v>
      </c>
      <c r="GJ48" s="2">
        <v>0</v>
      </c>
      <c r="GK48" s="38">
        <f t="shared" si="1001"/>
        <v>1</v>
      </c>
      <c r="GL48" s="41">
        <f t="shared" ref="GL48" si="1028">IF((AND(GB48=0,GD48=0)),0,(GD48+GJ48)/(GB48+GD48))</f>
        <v>0</v>
      </c>
      <c r="GM48" s="38">
        <f t="shared" si="1002"/>
        <v>0</v>
      </c>
      <c r="GN48" s="2">
        <v>82.5</v>
      </c>
      <c r="GO48" s="2">
        <v>74.599999999999994</v>
      </c>
      <c r="GP48" s="2">
        <v>77</v>
      </c>
      <c r="GQ48" s="48">
        <f t="shared" si="127"/>
        <v>1</v>
      </c>
      <c r="GT48" s="8" t="s">
        <v>66</v>
      </c>
      <c r="GU48" s="12">
        <v>741.83333333333337</v>
      </c>
      <c r="GV48" s="12">
        <v>187.11666666666667</v>
      </c>
      <c r="GW48" s="12">
        <v>554.7166666666667</v>
      </c>
      <c r="GX48" s="12">
        <v>2.1666666666666679</v>
      </c>
      <c r="GY48" s="38">
        <f t="shared" si="1003"/>
        <v>2.9121863799283169E-3</v>
      </c>
      <c r="GZ48" s="2">
        <v>0</v>
      </c>
      <c r="HA48" s="38">
        <f t="shared" si="1004"/>
        <v>0</v>
      </c>
      <c r="HB48" s="2">
        <v>0</v>
      </c>
      <c r="HC48" s="38">
        <f t="shared" si="1005"/>
        <v>0</v>
      </c>
      <c r="HD48" s="2">
        <v>0</v>
      </c>
      <c r="HE48" s="38">
        <f t="shared" si="1006"/>
        <v>0.99708781362007171</v>
      </c>
      <c r="HF48" s="41">
        <f t="shared" si="1007"/>
        <v>1.144668486396056E-2</v>
      </c>
      <c r="HG48" s="38">
        <f t="shared" si="1008"/>
        <v>0</v>
      </c>
      <c r="HH48" s="2">
        <v>82.5</v>
      </c>
      <c r="HI48" s="2">
        <v>74.599999999999994</v>
      </c>
      <c r="HJ48" s="2">
        <v>77</v>
      </c>
      <c r="HK48" s="48">
        <f>SUM(GY48,HA48,HC48,HE48,HG48)</f>
        <v>1</v>
      </c>
      <c r="HN48" s="8" t="s">
        <v>66</v>
      </c>
      <c r="HO48" s="12">
        <v>521.38333333333333</v>
      </c>
      <c r="HP48" s="12">
        <v>185.85000000000002</v>
      </c>
      <c r="HQ48" s="12">
        <v>335.5333333333333</v>
      </c>
      <c r="HR48" s="12">
        <v>198.61666666666667</v>
      </c>
      <c r="HS48" s="38">
        <f t="shared" ref="HS48" si="1029">HR48/$HN$4</f>
        <v>0.27585648148148151</v>
      </c>
      <c r="HT48" s="2">
        <v>0</v>
      </c>
      <c r="HU48" s="38">
        <f t="shared" ref="HU48" si="1030">HT48/$HN$4</f>
        <v>0</v>
      </c>
      <c r="HV48" s="2">
        <v>0</v>
      </c>
      <c r="HW48" s="38">
        <f t="shared" ref="HW48" si="1031">HV48/$HN$4</f>
        <v>0</v>
      </c>
      <c r="HX48" s="7">
        <v>0</v>
      </c>
      <c r="HY48" s="2">
        <v>0</v>
      </c>
      <c r="HZ48" s="38">
        <f t="shared" ref="HZ48" si="1032">(HO48-HY48)/$HN$4</f>
        <v>0.72414351851851855</v>
      </c>
      <c r="IA48" s="41">
        <f t="shared" si="1009"/>
        <v>0.51660308652679032</v>
      </c>
      <c r="IB48" s="38">
        <f t="shared" si="909"/>
        <v>0</v>
      </c>
      <c r="IC48" s="2">
        <v>82.5</v>
      </c>
      <c r="ID48" s="2">
        <v>74.599999999999994</v>
      </c>
      <c r="IE48" s="2">
        <v>77</v>
      </c>
      <c r="IF48" s="48">
        <f t="shared" si="638"/>
        <v>1</v>
      </c>
    </row>
    <row r="49" spans="1:240" ht="15">
      <c r="B49" s="18" t="s">
        <v>39</v>
      </c>
      <c r="C49" s="24">
        <f>SUM(C47:C48)</f>
        <v>738.13</v>
      </c>
      <c r="D49" s="24">
        <f t="shared" ref="D49:E49" si="1033">SUM(D47:D48)</f>
        <v>370.63</v>
      </c>
      <c r="E49" s="54">
        <f t="shared" si="1033"/>
        <v>367.5</v>
      </c>
      <c r="F49" s="24">
        <f t="shared" ref="F49:L49" si="1034">SUM(F47:F48)</f>
        <v>749.87</v>
      </c>
      <c r="G49" s="67">
        <f>(G47*$Q47+G48*$Q48)/$Q49</f>
        <v>0.49544855993313214</v>
      </c>
      <c r="H49" s="24">
        <f t="shared" si="1034"/>
        <v>0</v>
      </c>
      <c r="I49" s="67">
        <f>(I47*$Q$47+I48*$Q$48)/$Q$49</f>
        <v>0</v>
      </c>
      <c r="J49" s="54">
        <f>SUM(J47:J48)</f>
        <v>0</v>
      </c>
      <c r="K49" s="67">
        <f>(K47*$Q$47+K48*$Q$48)/$Q$49</f>
        <v>0</v>
      </c>
      <c r="L49" s="24">
        <f t="shared" si="1034"/>
        <v>0</v>
      </c>
      <c r="M49" s="67">
        <f>(M47*$Q$47+M48*$Q$48)/$Q$49</f>
        <v>0.50455144006686781</v>
      </c>
      <c r="N49" s="67">
        <f>(N47*$Q$47+N48*$Q$48)/$Q$49</f>
        <v>0.49936510436077375</v>
      </c>
      <c r="O49" s="67">
        <f>(O47*$Q$47+O48*$Q$48)/$Q$49</f>
        <v>0</v>
      </c>
      <c r="P49" s="24">
        <f t="shared" ref="P49:R49" si="1035">SUM(P47:P48)</f>
        <v>165</v>
      </c>
      <c r="Q49" s="24">
        <f t="shared" si="1035"/>
        <v>151.80000000000001</v>
      </c>
      <c r="R49" s="24">
        <f t="shared" si="1035"/>
        <v>77</v>
      </c>
      <c r="S49" s="48">
        <f t="shared" si="604"/>
        <v>1</v>
      </c>
      <c r="V49" s="18" t="s">
        <v>39</v>
      </c>
      <c r="W49" s="24">
        <f>SUM(W47:W48)</f>
        <v>744</v>
      </c>
      <c r="X49" s="24">
        <f t="shared" ref="X49:AF49" si="1036">SUM(X47:X48)</f>
        <v>415.28</v>
      </c>
      <c r="Y49" s="24">
        <f t="shared" si="1036"/>
        <v>328.72</v>
      </c>
      <c r="Z49" s="24">
        <f t="shared" si="1036"/>
        <v>744</v>
      </c>
      <c r="AA49" s="55">
        <f>(AA47*$AK47+AA48*$AK48)/$AK49</f>
        <v>0.49143610013175221</v>
      </c>
      <c r="AB49" s="24">
        <f t="shared" si="1036"/>
        <v>0</v>
      </c>
      <c r="AC49" s="55">
        <f>(AC47*$AK$47+AC48*$AK$48)/$AK$49</f>
        <v>0</v>
      </c>
      <c r="AD49" s="24">
        <f t="shared" si="1036"/>
        <v>0</v>
      </c>
      <c r="AE49" s="55">
        <f>(AE47*$AK$47+AE48*$AK$48)/$AK$49</f>
        <v>0</v>
      </c>
      <c r="AF49" s="24">
        <f t="shared" si="1036"/>
        <v>0</v>
      </c>
      <c r="AG49" s="55">
        <f>(AG47*$AK$47+AG48*$AK$48)/$AK$49</f>
        <v>0.50856389986824768</v>
      </c>
      <c r="AH49" s="55">
        <f>(AH47*$AK$47+AH48*$AK$48)/$AK$49</f>
        <v>0.49143610013175221</v>
      </c>
      <c r="AI49" s="55">
        <f>(AI47*$AK$47+AI48*$AK$48)/$AK$49</f>
        <v>0</v>
      </c>
      <c r="AJ49" s="24">
        <f>SUM(AJ47:AJ48)</f>
        <v>165</v>
      </c>
      <c r="AK49" s="24">
        <f>SUM(AK47:AK48)</f>
        <v>151.80000000000001</v>
      </c>
      <c r="AL49" s="24">
        <f>SUM(AL47:AL48)</f>
        <v>77</v>
      </c>
      <c r="AM49" s="48">
        <f t="shared" si="106"/>
        <v>0.99999999999999989</v>
      </c>
      <c r="AP49" s="18" t="s">
        <v>39</v>
      </c>
      <c r="AQ49" s="54">
        <f>SUM(AQ47:AQ48)</f>
        <v>720</v>
      </c>
      <c r="AR49" s="54">
        <f t="shared" ref="AR49" si="1037">SUM(AR47:AR48)</f>
        <v>234.77999999999997</v>
      </c>
      <c r="AS49" s="54">
        <f>SUM(AS47:AS48)</f>
        <v>485.22</v>
      </c>
      <c r="AT49" s="54">
        <f t="shared" ref="AT49:AZ49" si="1038">SUM(AT47:AT48)</f>
        <v>720</v>
      </c>
      <c r="AU49" s="55">
        <f>(AU47*$BE47+AU48*$BE48)/$BE49</f>
        <v>0.49143610013175221</v>
      </c>
      <c r="AV49" s="54">
        <f t="shared" si="1038"/>
        <v>0</v>
      </c>
      <c r="AW49" s="55">
        <f>(AW47*$BE47+AW48*$BE48)/$BE49</f>
        <v>0</v>
      </c>
      <c r="AX49" s="54">
        <f t="shared" si="1038"/>
        <v>0</v>
      </c>
      <c r="AY49" s="55">
        <f>(AY47*$BE47+AY48*$BE48)/$BE49</f>
        <v>0</v>
      </c>
      <c r="AZ49" s="54">
        <f t="shared" si="1038"/>
        <v>0</v>
      </c>
      <c r="BA49" s="55">
        <f>(BA47*$BE47+BA48*$BE48)/$BE49</f>
        <v>0.50856389986824768</v>
      </c>
      <c r="BB49" s="55">
        <f>(BB47*$BE47+BB48*$BE48)/$BE49</f>
        <v>0.49143610013175221</v>
      </c>
      <c r="BC49" s="55">
        <f>(BC47*$BE47+BC48*$BE48)/$BE49</f>
        <v>0</v>
      </c>
      <c r="BD49" s="24">
        <f>SUM(BD47:BD48)</f>
        <v>165</v>
      </c>
      <c r="BE49" s="24">
        <f t="shared" ref="BE49:BF49" si="1039">SUM(BE47:BE48)</f>
        <v>151.80000000000001</v>
      </c>
      <c r="BF49" s="24">
        <f t="shared" si="1039"/>
        <v>77</v>
      </c>
      <c r="BG49" s="48">
        <f t="shared" si="109"/>
        <v>0.99999999999999989</v>
      </c>
      <c r="BJ49" s="18" t="s">
        <v>39</v>
      </c>
      <c r="BK49" s="53">
        <f>SUM(BK47:BK48)</f>
        <v>734.42</v>
      </c>
      <c r="BL49" s="53">
        <f t="shared" ref="BL49" si="1040">SUM(BL47:BL48)</f>
        <v>475.3</v>
      </c>
      <c r="BM49" s="54">
        <f>SUM(BM47:BM48)</f>
        <v>259.12</v>
      </c>
      <c r="BN49" s="54">
        <f t="shared" ref="BN49:BT49" si="1041">SUM(BN47:BN48)</f>
        <v>746.7</v>
      </c>
      <c r="BO49" s="55">
        <f>(BO47*$BY47+BO48*$BY48)/$BY49</f>
        <v>0.49328169492966117</v>
      </c>
      <c r="BP49" s="54">
        <f t="shared" si="1041"/>
        <v>0</v>
      </c>
      <c r="BQ49" s="55">
        <f>(BQ47*$BY47+BQ48*$BY48)/$BY49</f>
        <v>0</v>
      </c>
      <c r="BR49" s="54">
        <f t="shared" si="1041"/>
        <v>6.88</v>
      </c>
      <c r="BS49" s="55">
        <f>(BS47*$BY47+BS48*$BY48)/$BY49</f>
        <v>4.7028489665235798E-3</v>
      </c>
      <c r="BT49" s="54">
        <f t="shared" si="1041"/>
        <v>0</v>
      </c>
      <c r="BU49" s="55">
        <f>(BU47*$BY47+BU48*$BY48)/$BY49</f>
        <v>0.50201545610381515</v>
      </c>
      <c r="BV49" s="55">
        <f>(BV47*$BY47+BV48*$BY48)/$BY49</f>
        <v>0.49430874140715869</v>
      </c>
      <c r="BW49" s="55">
        <f>(BW47*$BY47+BW48*$BY48)/$BY49</f>
        <v>0</v>
      </c>
      <c r="BX49" s="24">
        <f>SUM(BX47:BX48)</f>
        <v>165</v>
      </c>
      <c r="BY49" s="24">
        <f t="shared" ref="BY49:BZ49" si="1042">SUM(BY47:BY48)</f>
        <v>151.80000000000001</v>
      </c>
      <c r="BZ49" s="24">
        <f t="shared" si="1042"/>
        <v>77</v>
      </c>
      <c r="CA49" s="48">
        <f t="shared" si="111"/>
        <v>0.99999999999999989</v>
      </c>
      <c r="CD49" s="19" t="s">
        <v>39</v>
      </c>
      <c r="CE49" s="53">
        <f>SUM(CE47:CE48)</f>
        <v>709.52</v>
      </c>
      <c r="CF49" s="53">
        <f t="shared" ref="CF49" si="1043">SUM(CF47:CF48)</f>
        <v>208.71999999999994</v>
      </c>
      <c r="CG49" s="54">
        <f t="shared" ref="CG49" si="1044">SUM(CG47:CG48)</f>
        <v>500.80000000000007</v>
      </c>
      <c r="CH49" s="24">
        <f t="shared" ref="CH49:CN49" si="1045">SUM(CH47:CH48)</f>
        <v>730.48</v>
      </c>
      <c r="CI49" s="55">
        <f>(CI47*$CS47+CI48*$CS48)/$CS49</f>
        <v>0.49883853022983454</v>
      </c>
      <c r="CJ49" s="24">
        <f t="shared" si="1045"/>
        <v>0</v>
      </c>
      <c r="CK49" s="55">
        <f>(CK47*$CS47+CK48*$CS48)/$CS49</f>
        <v>0</v>
      </c>
      <c r="CL49" s="24">
        <f t="shared" si="1045"/>
        <v>0</v>
      </c>
      <c r="CM49" s="55">
        <f>(CM47*$CS47+CM48*$CS48)/$CS49</f>
        <v>0</v>
      </c>
      <c r="CN49" s="24">
        <f t="shared" si="1045"/>
        <v>0</v>
      </c>
      <c r="CO49" s="55">
        <f>(CO47*$CS47+CO48*$CS48)/$CS49</f>
        <v>0.5011614697701654</v>
      </c>
      <c r="CP49" s="55">
        <f>(CP47*$CS47+CP48*$CS48)/$CS49</f>
        <v>0.51575065154881083</v>
      </c>
      <c r="CQ49" s="55">
        <f>(CQ47*$CS47+CQ48*$CS48)/$CS49</f>
        <v>0</v>
      </c>
      <c r="CR49" s="24">
        <f>SUM(CR47:CR48)</f>
        <v>165</v>
      </c>
      <c r="CS49" s="54">
        <f t="shared" ref="CS49:CT49" si="1046">SUM(CS47:CS48)</f>
        <v>151.80000000000001</v>
      </c>
      <c r="CT49" s="62">
        <f t="shared" si="1046"/>
        <v>77</v>
      </c>
      <c r="CU49" s="48">
        <f t="shared" si="113"/>
        <v>1</v>
      </c>
      <c r="CX49" s="18" t="s">
        <v>39</v>
      </c>
      <c r="CY49" s="53">
        <f>SUM(CY47:CY48)</f>
        <v>744</v>
      </c>
      <c r="CZ49" s="54">
        <f>SUM(CZ47:CZ48)</f>
        <v>82.899999999999977</v>
      </c>
      <c r="DA49" s="53">
        <f t="shared" ref="DA49" si="1047">SUM(DA47:DA48)</f>
        <v>661.1</v>
      </c>
      <c r="DB49" s="54">
        <f t="shared" ref="DB49" si="1048">SUM(DB47:DB48)</f>
        <v>744</v>
      </c>
      <c r="DC49" s="55">
        <f>(DC47*$DM47+DC48*$DM48)/$DM49</f>
        <v>0.49143610013175221</v>
      </c>
      <c r="DD49" s="54">
        <f t="shared" ref="DD49" si="1049">SUM(DD47:DD48)</f>
        <v>0</v>
      </c>
      <c r="DE49" s="55">
        <f>(DE47*$DM47+DE48*$DM48)/$DM49</f>
        <v>0</v>
      </c>
      <c r="DF49" s="54">
        <f t="shared" ref="DF49" si="1050">SUM(DF47:DF48)</f>
        <v>0</v>
      </c>
      <c r="DG49" s="55">
        <f>(DG47*$DM47+DG48*$DM48)/$DM49</f>
        <v>0</v>
      </c>
      <c r="DH49" s="54">
        <f t="shared" ref="DH49" si="1051">SUM(DH47:DH48)</f>
        <v>0</v>
      </c>
      <c r="DI49" s="55">
        <f>(DI47*$DM47+DI48*$DM48)/$DM49</f>
        <v>0.50856389986824768</v>
      </c>
      <c r="DJ49" s="55">
        <f>(DJ47*$DM47+DJ48*$DM48)/$DM49</f>
        <v>0.49143610013175221</v>
      </c>
      <c r="DK49" s="55">
        <f>(DK47*$DM47+DK48*$DM48)/$DM49</f>
        <v>0</v>
      </c>
      <c r="DL49" s="24">
        <f>SUM(DL47:DL48)</f>
        <v>165</v>
      </c>
      <c r="DM49" s="24">
        <f t="shared" ref="DM49:DN49" si="1052">SUM(DM47:DM48)</f>
        <v>151.80000000000001</v>
      </c>
      <c r="DN49" s="24">
        <f t="shared" si="1052"/>
        <v>77</v>
      </c>
      <c r="DO49" s="48">
        <f t="shared" si="116"/>
        <v>0.99999999999999989</v>
      </c>
      <c r="DR49" s="18" t="s">
        <v>39</v>
      </c>
      <c r="DS49" s="53">
        <f>SUM(DS47:DS48)</f>
        <v>744</v>
      </c>
      <c r="DT49" s="53">
        <f t="shared" ref="DT49" si="1053">SUM(DT47:DT48)</f>
        <v>30.379999999999995</v>
      </c>
      <c r="DU49" s="54">
        <f>SUM(DU47:DU48)</f>
        <v>713.62</v>
      </c>
      <c r="DV49" s="54">
        <f t="shared" ref="DV49" si="1054">SUM(DV47:DV48)</f>
        <v>744</v>
      </c>
      <c r="DW49" s="55">
        <f>(DW47*$EG47+DW48*$EG48)/$EG49</f>
        <v>0.49143610013175221</v>
      </c>
      <c r="DX49" s="54">
        <f t="shared" ref="DX49" si="1055">SUM(DX47:DX48)</f>
        <v>0</v>
      </c>
      <c r="DY49" s="55">
        <f>(DY47*$EG47+DY48*$EG48)/$EG49</f>
        <v>0</v>
      </c>
      <c r="DZ49" s="54">
        <f t="shared" ref="DZ49" si="1056">SUM(DZ47:DZ48)</f>
        <v>0</v>
      </c>
      <c r="EA49" s="55">
        <f>(EA47*$EG47+EA48*$EG48)/$EG49</f>
        <v>0</v>
      </c>
      <c r="EB49" s="54">
        <f t="shared" ref="EB49" si="1057">SUM(EB47:EB48)</f>
        <v>0</v>
      </c>
      <c r="EC49" s="55">
        <f>(EC47*$EG47+EC48*$EG48)/$EG49</f>
        <v>0.50856389986824768</v>
      </c>
      <c r="ED49" s="55">
        <f>(ED47*$EG47+ED48*$EG48)/$EG49</f>
        <v>0.49143610013175221</v>
      </c>
      <c r="EE49" s="55">
        <f>(EE47*$EG47+EE48*$EG48)/$EG49</f>
        <v>0</v>
      </c>
      <c r="EF49" s="24">
        <f>SUM(EF47:EF48)</f>
        <v>165</v>
      </c>
      <c r="EG49" s="24">
        <f t="shared" ref="EG49:EH49" si="1058">SUM(EG47:EG48)</f>
        <v>151.80000000000001</v>
      </c>
      <c r="EH49" s="24">
        <f t="shared" si="1058"/>
        <v>77</v>
      </c>
      <c r="EI49" s="48">
        <f t="shared" si="119"/>
        <v>0.99999999999999989</v>
      </c>
      <c r="EL49" s="18" t="s">
        <v>39</v>
      </c>
      <c r="EM49" s="53">
        <f>SUM(EM47:EM48)</f>
        <v>672</v>
      </c>
      <c r="EN49" s="53">
        <f t="shared" ref="EN49" si="1059">SUM(EN47:EN48)</f>
        <v>46.5</v>
      </c>
      <c r="EO49" s="53">
        <f>SUM(EO47:EO48)</f>
        <v>625.5</v>
      </c>
      <c r="EP49" s="53">
        <f t="shared" ref="EP49" si="1060">SUM(EP47:EP48)</f>
        <v>672</v>
      </c>
      <c r="EQ49" s="55">
        <f>(EQ47*$FA47+EQ48*$FA48)/$FA49</f>
        <v>0.49143610013175221</v>
      </c>
      <c r="ER49" s="54">
        <f t="shared" ref="ER49:EV49" si="1061">SUM(ER47:ER48)</f>
        <v>0</v>
      </c>
      <c r="ES49" s="55">
        <f>(ES47*$FA47+ES48*$FA48)/$FA49</f>
        <v>0</v>
      </c>
      <c r="ET49" s="54">
        <f t="shared" si="1061"/>
        <v>0</v>
      </c>
      <c r="EU49" s="55">
        <f>(EU47*$FA47+EU48*$FA48)/$FA49</f>
        <v>0</v>
      </c>
      <c r="EV49" s="62">
        <f t="shared" si="1061"/>
        <v>0</v>
      </c>
      <c r="EW49" s="55">
        <f>(EW47*$FA47+EW48*$FA48)/$FA49</f>
        <v>0.50856389986824768</v>
      </c>
      <c r="EX49" s="55">
        <f>(EX47*$FA47+EX48*$FA48)/$FA49</f>
        <v>0.49143610013175221</v>
      </c>
      <c r="EY49" s="55">
        <f>(EY47*$FA47+EY48*$FA48)/$FA49</f>
        <v>0</v>
      </c>
      <c r="EZ49" s="62">
        <f>SUM(EZ47:EZ48)</f>
        <v>165</v>
      </c>
      <c r="FA49" s="57">
        <f>SUM(FA47:FA48)</f>
        <v>151.80000000000001</v>
      </c>
      <c r="FB49" s="62">
        <f>SUM(FB47:FB48)</f>
        <v>77</v>
      </c>
      <c r="FC49" s="48">
        <f t="shared" si="122"/>
        <v>0.99999999999999989</v>
      </c>
      <c r="FF49" s="18" t="s">
        <v>39</v>
      </c>
      <c r="FG49" s="53">
        <f t="shared" ref="FG49:FJ49" si="1062">SUM(FG47:FG48)</f>
        <v>1130.26</v>
      </c>
      <c r="FH49" s="53">
        <f t="shared" si="1062"/>
        <v>143.51999999999998</v>
      </c>
      <c r="FI49" s="53">
        <f t="shared" si="1062"/>
        <v>986.74</v>
      </c>
      <c r="FJ49" s="53">
        <f t="shared" si="1062"/>
        <v>357.74</v>
      </c>
      <c r="FK49" s="55">
        <f>(FK47*$FU47+FK48*$FU48)/$FU49</f>
        <v>0.23634075679657721</v>
      </c>
      <c r="FL49" s="54">
        <f t="shared" ref="FL49" si="1063">SUM(FL47:FL48)</f>
        <v>0</v>
      </c>
      <c r="FM49" s="55">
        <f>(FM47*$FU47+FM48*$FU48)/$FU49</f>
        <v>0</v>
      </c>
      <c r="FN49" s="54">
        <f t="shared" ref="FN49" si="1064">SUM(FN47:FN48)</f>
        <v>0</v>
      </c>
      <c r="FO49" s="55">
        <f>(FO47*$FU47+FO48*$FU48)/$FU49</f>
        <v>0</v>
      </c>
      <c r="FP49" s="54">
        <f t="shared" ref="FP49" si="1065">SUM(FP47:FP48)</f>
        <v>0</v>
      </c>
      <c r="FQ49" s="55">
        <f>(FQ47*$FU47+FQ48*$FU48)/$FU49</f>
        <v>0.7636592432034226</v>
      </c>
      <c r="FR49" s="55">
        <f>(FR47*$FU47+FR48*$FU48)/$FU49</f>
        <v>0.40683709937022744</v>
      </c>
      <c r="FS49" s="55">
        <f>(FS47*$FU47+FS48*$FU48)/$FU49</f>
        <v>0</v>
      </c>
      <c r="FT49" s="24">
        <f>SUM(FT47:FT48)</f>
        <v>165</v>
      </c>
      <c r="FU49" s="24">
        <f t="shared" ref="FU49:FV49" si="1066">SUM(FU47:FU48)</f>
        <v>151.80000000000001</v>
      </c>
      <c r="FV49" s="24">
        <f t="shared" si="1066"/>
        <v>154</v>
      </c>
      <c r="FW49" s="48">
        <f t="shared" si="124"/>
        <v>0.99999999999999978</v>
      </c>
      <c r="FZ49" s="18" t="s">
        <v>39</v>
      </c>
      <c r="GA49" s="54">
        <f t="shared" ref="GA49:GD49" si="1067">SUM(GA47:GA48)</f>
        <v>1440</v>
      </c>
      <c r="GB49" s="54">
        <f t="shared" si="1067"/>
        <v>298.48</v>
      </c>
      <c r="GC49" s="54">
        <f t="shared" si="1067"/>
        <v>1141.52</v>
      </c>
      <c r="GD49" s="54">
        <f t="shared" si="1067"/>
        <v>0</v>
      </c>
      <c r="GE49" s="55">
        <f>(GE47*$GO47+GE48*$GO48)/$GO49</f>
        <v>0</v>
      </c>
      <c r="GF49" s="54">
        <f t="shared" ref="GF49" si="1068">SUM(GF47:GF48)</f>
        <v>0</v>
      </c>
      <c r="GG49" s="55">
        <f>(GG47*$GO47+GG48*$GO48)/$GO49</f>
        <v>0</v>
      </c>
      <c r="GH49" s="54">
        <f t="shared" ref="GH49" si="1069">SUM(GH47:GH48)</f>
        <v>0</v>
      </c>
      <c r="GI49" s="55">
        <f>(GI47*$GO47+GI48*$GO48)/$GO49</f>
        <v>0</v>
      </c>
      <c r="GJ49" s="54">
        <f t="shared" ref="GJ49" si="1070">SUM(GJ47:GJ48)</f>
        <v>0.64</v>
      </c>
      <c r="GK49" s="55">
        <f>(GK47*$GO47+GK48*$GO48)/$GO49</f>
        <v>0.99954794320011697</v>
      </c>
      <c r="GL49" s="55">
        <f>(GL47*$GO47+GL48*$GO48)/$GO49</f>
        <v>3.3263249454847069E-3</v>
      </c>
      <c r="GM49" s="55">
        <f>(GM47*$GO47+GM48*$GO48)/$GO49</f>
        <v>4.5205679988288681E-4</v>
      </c>
      <c r="GN49" s="24">
        <f>SUM(GN47:GN48)</f>
        <v>165</v>
      </c>
      <c r="GO49" s="24">
        <f t="shared" ref="GO49:GP49" si="1071">SUM(GO47:GO48)</f>
        <v>151.80000000000001</v>
      </c>
      <c r="GP49" s="24">
        <f t="shared" si="1071"/>
        <v>154</v>
      </c>
      <c r="GQ49" s="48">
        <f t="shared" si="127"/>
        <v>0.99999999999999989</v>
      </c>
      <c r="GT49" s="18" t="s">
        <v>39</v>
      </c>
      <c r="GU49" s="54">
        <f>SUM(GU47:GU48)</f>
        <v>1485.8333333333335</v>
      </c>
      <c r="GV49" s="54">
        <f t="shared" ref="GV49" si="1072">SUM(GV47:GV48)</f>
        <v>257.79999999999995</v>
      </c>
      <c r="GW49" s="54">
        <f>SUM(GW47:GW48)</f>
        <v>1228.0333333333335</v>
      </c>
      <c r="GX49" s="54">
        <f t="shared" ref="GX49:HD49" si="1073">SUM(GX47:GX48)</f>
        <v>2.1666666666666679</v>
      </c>
      <c r="GY49" s="55">
        <f>(GY47*$HI47+GY48*$HI48)/$HI49</f>
        <v>1.4311535174087774E-3</v>
      </c>
      <c r="GZ49" s="54">
        <f t="shared" si="1073"/>
        <v>0</v>
      </c>
      <c r="HA49" s="55">
        <f>(HA47*$HI47+HA48*$HI48)/$HI49</f>
        <v>0</v>
      </c>
      <c r="HB49" s="54">
        <f t="shared" si="1073"/>
        <v>0</v>
      </c>
      <c r="HC49" s="55">
        <f>(HC47*$HI47+HC48*$HI48)/$HI49</f>
        <v>0</v>
      </c>
      <c r="HD49" s="54">
        <f t="shared" si="1073"/>
        <v>0</v>
      </c>
      <c r="HE49" s="55">
        <f>(HE47*$HI47+HE48*$HI48)/$HI49</f>
        <v>0.99856884648259114</v>
      </c>
      <c r="HF49" s="55">
        <f>(HF47*$HI47+HF48*$HI48)/$HI49</f>
        <v>5.6253141689819345E-3</v>
      </c>
      <c r="HG49" s="55">
        <f>(HG47*$HI47+HG48*$HI48)/$HI49</f>
        <v>0</v>
      </c>
      <c r="HH49" s="24">
        <f>SUM(HH47:HH48)</f>
        <v>165</v>
      </c>
      <c r="HI49" s="24">
        <f t="shared" ref="HI49:HJ49" si="1074">SUM(HI47:HI48)</f>
        <v>151.80000000000001</v>
      </c>
      <c r="HJ49" s="24">
        <f t="shared" si="1074"/>
        <v>154</v>
      </c>
      <c r="HK49" s="48">
        <f>SUM(GY49,HA49,HC49,HE49,HG49)</f>
        <v>0.99999999999999989</v>
      </c>
      <c r="HN49" s="18" t="s">
        <v>39</v>
      </c>
      <c r="HO49" s="53">
        <f>SUM(HO47:HO48)</f>
        <v>899.76666666666665</v>
      </c>
      <c r="HP49" s="53">
        <f t="shared" ref="HP49" si="1075">SUM(HP47:HP48)</f>
        <v>236.31666666666669</v>
      </c>
      <c r="HQ49" s="54">
        <f>SUM(HQ47:HQ48)</f>
        <v>663.45</v>
      </c>
      <c r="HR49" s="54">
        <f t="shared" ref="HR49:HY49" si="1076">SUM(HR47:HR48)</f>
        <v>412.23333333333335</v>
      </c>
      <c r="HS49" s="55">
        <f>(HS47*$ID47+HS48*$ID48)/$ID49</f>
        <v>0.28645156272873662</v>
      </c>
      <c r="HT49" s="54">
        <f t="shared" si="1076"/>
        <v>128</v>
      </c>
      <c r="HU49" s="55">
        <f>(HU47*$ID47+HU48*$ID48)/$ID49</f>
        <v>9.0411359976577371E-2</v>
      </c>
      <c r="HV49" s="54">
        <f t="shared" si="1076"/>
        <v>0</v>
      </c>
      <c r="HW49" s="55">
        <f>(HW47*$ID47+HW48*$ID48)/$ID49</f>
        <v>0</v>
      </c>
      <c r="HX49" s="54">
        <f t="shared" si="1076"/>
        <v>0</v>
      </c>
      <c r="HY49" s="54">
        <f t="shared" si="1076"/>
        <v>0</v>
      </c>
      <c r="HZ49" s="55">
        <f>(HZ47*$ID47+HZ48*$ID48)/$ID49</f>
        <v>0.62313707729468593</v>
      </c>
      <c r="IA49" s="55">
        <f>(IA47*$ID47+IA48*$ID48)/$ID49</f>
        <v>0.66525408679058096</v>
      </c>
      <c r="IB49" s="55">
        <f>(IB47*$ID47+IB48*$ID48)/$ID49</f>
        <v>0</v>
      </c>
      <c r="IC49" s="24">
        <f>SUM(IC47:IC48)</f>
        <v>165</v>
      </c>
      <c r="ID49" s="24">
        <f t="shared" ref="ID49:IE49" si="1077">SUM(ID47:ID48)</f>
        <v>151.80000000000001</v>
      </c>
      <c r="IE49" s="24">
        <f t="shared" si="1077"/>
        <v>154</v>
      </c>
      <c r="IF49" s="48">
        <f t="shared" si="638"/>
        <v>0.99999999999999989</v>
      </c>
    </row>
    <row r="50" spans="1:240" ht="15">
      <c r="A50" s="77" t="s">
        <v>67</v>
      </c>
      <c r="B50" s="8" t="s">
        <v>68</v>
      </c>
      <c r="C50" s="12">
        <v>0</v>
      </c>
      <c r="D50" s="12">
        <v>0</v>
      </c>
      <c r="E50" s="2">
        <v>0</v>
      </c>
      <c r="F50" s="2">
        <v>432</v>
      </c>
      <c r="G50" s="38">
        <f t="shared" ref="G50:G53" si="1078">F50/$B$4</f>
        <v>0.58064516129032262</v>
      </c>
      <c r="H50" s="2">
        <v>0</v>
      </c>
      <c r="I50" s="38">
        <f t="shared" ref="I50:I53" si="1079">H50/$B$4</f>
        <v>0</v>
      </c>
      <c r="J50" s="12">
        <f>624/2</f>
        <v>312</v>
      </c>
      <c r="K50" s="38">
        <f>J50/$B$4</f>
        <v>0.41935483870967744</v>
      </c>
      <c r="L50" s="2">
        <v>0</v>
      </c>
      <c r="M50" s="38">
        <f t="shared" ref="M50:M68" si="1080">(C50-L50)/$B$4</f>
        <v>0</v>
      </c>
      <c r="N50" s="41">
        <f>IF((AND(D50=0,F50=0)),0,(F50+L50)/(D50+F50))</f>
        <v>1</v>
      </c>
      <c r="O50" s="38">
        <f>L50/$B$4</f>
        <v>0</v>
      </c>
      <c r="P50" s="2">
        <v>55</v>
      </c>
      <c r="Q50" s="2">
        <v>47.7</v>
      </c>
      <c r="R50" s="2">
        <v>0</v>
      </c>
      <c r="S50" s="48">
        <f t="shared" si="604"/>
        <v>1</v>
      </c>
      <c r="U50" s="77" t="s">
        <v>67</v>
      </c>
      <c r="V50" s="8" t="s">
        <v>68</v>
      </c>
      <c r="W50" s="12">
        <v>0</v>
      </c>
      <c r="X50" s="12">
        <v>0</v>
      </c>
      <c r="Y50" s="2">
        <v>0</v>
      </c>
      <c r="Z50" s="2">
        <v>744</v>
      </c>
      <c r="AA50" s="38">
        <f t="shared" ref="AA50:AE65" si="1081">Z50/$V$4</f>
        <v>1</v>
      </c>
      <c r="AB50" s="2">
        <v>0</v>
      </c>
      <c r="AC50" s="38">
        <f t="shared" ref="AC50:AC53" si="1082">AB50/$V$4</f>
        <v>0</v>
      </c>
      <c r="AD50" s="2">
        <v>0</v>
      </c>
      <c r="AE50" s="38">
        <f t="shared" ref="AE50:AE53" si="1083">AD50/$V$4</f>
        <v>0</v>
      </c>
      <c r="AF50" s="2">
        <v>0</v>
      </c>
      <c r="AG50" s="38">
        <f t="shared" ref="AG50:AG53" si="1084">(W50-AF50)/$V$4</f>
        <v>0</v>
      </c>
      <c r="AH50" s="41">
        <f>IF((AND(X50=0,Z50=0)),0,(Z50+AF50)/(X50+Z50))</f>
        <v>1</v>
      </c>
      <c r="AI50" s="38">
        <f t="shared" ref="AI50:AI53" si="1085">AF50/$V$4</f>
        <v>0</v>
      </c>
      <c r="AJ50" s="2">
        <v>55</v>
      </c>
      <c r="AK50" s="2">
        <v>47.7</v>
      </c>
      <c r="AL50" s="2">
        <v>0</v>
      </c>
      <c r="AM50" s="48">
        <f t="shared" si="106"/>
        <v>1</v>
      </c>
      <c r="AO50" s="77" t="s">
        <v>67</v>
      </c>
      <c r="AP50" s="8" t="s">
        <v>68</v>
      </c>
      <c r="AQ50" s="2">
        <v>0</v>
      </c>
      <c r="AR50" s="2">
        <v>0</v>
      </c>
      <c r="AS50" s="2">
        <v>0</v>
      </c>
      <c r="AT50" s="2">
        <v>720</v>
      </c>
      <c r="AU50" s="38">
        <f>AT50/$AP$4</f>
        <v>1</v>
      </c>
      <c r="AV50" s="2">
        <v>0</v>
      </c>
      <c r="AW50" s="38">
        <f>AV50/$AP$4</f>
        <v>0</v>
      </c>
      <c r="AX50" s="2">
        <v>0</v>
      </c>
      <c r="AY50" s="38">
        <f>AX50/$AP$4</f>
        <v>0</v>
      </c>
      <c r="AZ50" s="2">
        <v>0</v>
      </c>
      <c r="BA50" s="38">
        <f>(AQ50-AZ50)/$AP$4</f>
        <v>0</v>
      </c>
      <c r="BB50" s="41">
        <f t="shared" ref="BB50:BB53" si="1086">IF((AND(AR50=0,AT50=0)),0,(AT50+AZ50)/(AR50+AT50))</f>
        <v>1</v>
      </c>
      <c r="BC50" s="38">
        <f>AZ50/$AP$4</f>
        <v>0</v>
      </c>
      <c r="BD50" s="2">
        <v>55</v>
      </c>
      <c r="BE50" s="2">
        <v>47.7</v>
      </c>
      <c r="BF50" s="2">
        <v>0</v>
      </c>
      <c r="BG50" s="48">
        <f t="shared" si="109"/>
        <v>1</v>
      </c>
      <c r="BI50" s="77" t="s">
        <v>67</v>
      </c>
      <c r="BJ50" s="8" t="s">
        <v>68</v>
      </c>
      <c r="BK50" s="2">
        <v>0</v>
      </c>
      <c r="BL50" s="2">
        <v>0</v>
      </c>
      <c r="BM50" s="2">
        <v>0</v>
      </c>
      <c r="BN50" s="2">
        <v>744</v>
      </c>
      <c r="BO50" s="38">
        <f>BN50/$BJ$4</f>
        <v>1</v>
      </c>
      <c r="BP50" s="2">
        <v>0</v>
      </c>
      <c r="BQ50" s="38">
        <f>BP50/$BJ$4</f>
        <v>0</v>
      </c>
      <c r="BR50" s="2">
        <v>0</v>
      </c>
      <c r="BS50" s="38">
        <f>BR50/$BJ$4</f>
        <v>0</v>
      </c>
      <c r="BT50" s="2">
        <v>0</v>
      </c>
      <c r="BU50" s="38">
        <f>(BK50-BT50)/$BJ$4</f>
        <v>0</v>
      </c>
      <c r="BV50" s="41">
        <f t="shared" si="530"/>
        <v>1</v>
      </c>
      <c r="BW50" s="38">
        <f>BT50/$BJ$4</f>
        <v>0</v>
      </c>
      <c r="BX50" s="2">
        <v>55</v>
      </c>
      <c r="BY50" s="2">
        <v>47.7</v>
      </c>
      <c r="BZ50" s="2">
        <v>0</v>
      </c>
      <c r="CA50" s="48">
        <f t="shared" si="111"/>
        <v>1</v>
      </c>
      <c r="CC50" s="77" t="s">
        <v>67</v>
      </c>
      <c r="CD50" s="8" t="s">
        <v>68</v>
      </c>
      <c r="CE50" s="2">
        <v>0</v>
      </c>
      <c r="CF50" s="2">
        <v>0</v>
      </c>
      <c r="CG50" s="2">
        <v>0</v>
      </c>
      <c r="CH50" s="2">
        <v>720</v>
      </c>
      <c r="CI50" s="38">
        <f>CH50/$CD$4</f>
        <v>1</v>
      </c>
      <c r="CJ50" s="2">
        <v>0</v>
      </c>
      <c r="CK50" s="38">
        <f>CJ50/$CD$4</f>
        <v>0</v>
      </c>
      <c r="CL50" s="2">
        <v>0</v>
      </c>
      <c r="CM50" s="38">
        <f>CL50/$CD$4</f>
        <v>0</v>
      </c>
      <c r="CN50" s="2">
        <v>0</v>
      </c>
      <c r="CO50" s="38">
        <f>(CE50-CN50)/$CD$4</f>
        <v>0</v>
      </c>
      <c r="CP50" s="41">
        <f>IF((AND(CF50=0,CH50=0)),0,(CH50+CN50)/(CF50+CH50))</f>
        <v>1</v>
      </c>
      <c r="CQ50" s="38">
        <f>CN50/$CD$4</f>
        <v>0</v>
      </c>
      <c r="CR50" s="2">
        <v>55</v>
      </c>
      <c r="CS50" s="2">
        <v>47.7</v>
      </c>
      <c r="CT50" s="2">
        <v>0</v>
      </c>
      <c r="CU50" s="48">
        <f t="shared" si="113"/>
        <v>1</v>
      </c>
      <c r="CW50" s="77" t="s">
        <v>67</v>
      </c>
      <c r="CX50" s="8" t="s">
        <v>68</v>
      </c>
      <c r="CY50" s="12">
        <v>0</v>
      </c>
      <c r="CZ50" s="12">
        <v>0</v>
      </c>
      <c r="DA50" s="12">
        <v>0</v>
      </c>
      <c r="DB50" s="12">
        <v>744</v>
      </c>
      <c r="DC50" s="38">
        <f t="shared" ref="DC50:DC53" si="1087">DB50/$CX$4</f>
        <v>1</v>
      </c>
      <c r="DD50" s="12">
        <v>0</v>
      </c>
      <c r="DE50" s="38">
        <f t="shared" ref="DE50:DE53" si="1088">DD50/$CX$4</f>
        <v>0</v>
      </c>
      <c r="DF50" s="12">
        <v>0</v>
      </c>
      <c r="DG50" s="38">
        <f t="shared" ref="DE50:DG65" si="1089">DF50/$CX$4</f>
        <v>0</v>
      </c>
      <c r="DH50" s="12">
        <v>0</v>
      </c>
      <c r="DI50" s="38">
        <f t="shared" ref="DI50:DI53" si="1090">(CY50-DH50)/$CX$4</f>
        <v>0</v>
      </c>
      <c r="DJ50" s="41">
        <f>IF((AND(CZ50=0,DB50=0)),0,(DB50+DH50)/(CZ50+DB50))</f>
        <v>1</v>
      </c>
      <c r="DK50" s="38">
        <f t="shared" ref="DK50:DK53" si="1091">DH50/$CX$4</f>
        <v>0</v>
      </c>
      <c r="DL50" s="2">
        <v>55</v>
      </c>
      <c r="DM50" s="2">
        <v>47.7</v>
      </c>
      <c r="DN50" s="2">
        <v>0</v>
      </c>
      <c r="DO50" s="48">
        <f t="shared" si="116"/>
        <v>1</v>
      </c>
      <c r="DQ50" s="77" t="s">
        <v>67</v>
      </c>
      <c r="DR50" s="8" t="s">
        <v>68</v>
      </c>
      <c r="DS50" s="12">
        <v>0</v>
      </c>
      <c r="DT50" s="12">
        <v>0</v>
      </c>
      <c r="DU50" s="2">
        <v>0</v>
      </c>
      <c r="DV50" s="2">
        <v>744</v>
      </c>
      <c r="DW50" s="38">
        <f t="shared" ref="DW50:DW53" si="1092">DV50/$DR$4</f>
        <v>1</v>
      </c>
      <c r="DX50" s="2">
        <v>0</v>
      </c>
      <c r="DY50" s="38">
        <f t="shared" ref="DY50:DY53" si="1093">DX50/$DR$4</f>
        <v>0</v>
      </c>
      <c r="DZ50" s="2">
        <v>0</v>
      </c>
      <c r="EA50" s="38">
        <f t="shared" ref="EA50:EA53" si="1094">DZ50/$DR$4</f>
        <v>0</v>
      </c>
      <c r="EB50" s="2">
        <v>0</v>
      </c>
      <c r="EC50" s="38">
        <f t="shared" ref="EC50:EC53" si="1095">(DS50-EB50)/$DR$4</f>
        <v>0</v>
      </c>
      <c r="ED50" s="51">
        <f t="shared" ref="ED50:ED53" si="1096">IF((AND(DT50=0,DV50=0)),0,(DV50+EB50)/(DT50+DV50))</f>
        <v>1</v>
      </c>
      <c r="EE50" s="38">
        <f t="shared" ref="EE50:EE53" si="1097">EB50/$DR$4</f>
        <v>0</v>
      </c>
      <c r="EF50" s="2">
        <v>55</v>
      </c>
      <c r="EG50" s="2">
        <v>47.7</v>
      </c>
      <c r="EH50" s="2">
        <v>0</v>
      </c>
      <c r="EI50" s="48">
        <f t="shared" si="119"/>
        <v>1</v>
      </c>
      <c r="EK50" s="77" t="s">
        <v>67</v>
      </c>
      <c r="EL50" s="8" t="s">
        <v>68</v>
      </c>
      <c r="EM50" s="2">
        <v>0</v>
      </c>
      <c r="EN50" s="2">
        <v>0</v>
      </c>
      <c r="EO50" s="2">
        <v>0</v>
      </c>
      <c r="EP50" s="2">
        <v>672</v>
      </c>
      <c r="EQ50" s="38">
        <f t="shared" ref="EQ50:EQ53" si="1098">EP50/$EL$4</f>
        <v>1</v>
      </c>
      <c r="ER50" s="2">
        <v>0</v>
      </c>
      <c r="ES50" s="38">
        <f t="shared" ref="ES50:ES53" si="1099">ER50/$EL$4</f>
        <v>0</v>
      </c>
      <c r="ET50" s="2">
        <v>0</v>
      </c>
      <c r="EU50" s="38">
        <f t="shared" ref="EU50:EU53" si="1100">ET50/$EL$4</f>
        <v>0</v>
      </c>
      <c r="EV50" s="2">
        <v>0</v>
      </c>
      <c r="EW50" s="38">
        <f>(EM50-EV50)/$EL$4</f>
        <v>0</v>
      </c>
      <c r="EX50" s="51">
        <f t="shared" si="683"/>
        <v>1</v>
      </c>
      <c r="EY50" s="38">
        <f>EV50/$EL$4</f>
        <v>0</v>
      </c>
      <c r="EZ50" s="2">
        <v>55</v>
      </c>
      <c r="FA50" s="2">
        <v>47.7</v>
      </c>
      <c r="FB50" s="2">
        <v>0</v>
      </c>
      <c r="FC50" s="48">
        <f t="shared" si="122"/>
        <v>1</v>
      </c>
      <c r="FE50" s="77" t="s">
        <v>67</v>
      </c>
      <c r="FF50" s="8" t="s">
        <v>68</v>
      </c>
      <c r="FG50" s="2">
        <v>0</v>
      </c>
      <c r="FH50" s="2">
        <v>0</v>
      </c>
      <c r="FI50" s="2">
        <v>0</v>
      </c>
      <c r="FJ50" s="2">
        <v>744</v>
      </c>
      <c r="FK50" s="38">
        <f t="shared" ref="FK50:FK53" si="1101">FJ50/$FF$4</f>
        <v>1</v>
      </c>
      <c r="FL50" s="2">
        <v>0</v>
      </c>
      <c r="FM50" s="38">
        <f t="shared" ref="FM50:FM53" si="1102">FL50/$FF$4</f>
        <v>0</v>
      </c>
      <c r="FN50" s="2">
        <v>0</v>
      </c>
      <c r="FO50" s="38">
        <f t="shared" ref="FO50:FO53" si="1103">FN50/$FF$4</f>
        <v>0</v>
      </c>
      <c r="FP50" s="2">
        <v>0</v>
      </c>
      <c r="FQ50" s="38">
        <f>(FG50-FP50)/$FF$4</f>
        <v>0</v>
      </c>
      <c r="FR50" s="51">
        <f t="shared" si="542"/>
        <v>1</v>
      </c>
      <c r="FS50" s="38">
        <f>FP50/$FF$4</f>
        <v>0</v>
      </c>
      <c r="FT50" s="2">
        <v>55</v>
      </c>
      <c r="FU50" s="2">
        <v>47.7</v>
      </c>
      <c r="FV50" s="2">
        <v>0</v>
      </c>
      <c r="FW50" s="48">
        <f t="shared" si="124"/>
        <v>1</v>
      </c>
      <c r="FY50" s="77" t="s">
        <v>67</v>
      </c>
      <c r="FZ50" s="8" t="s">
        <v>68</v>
      </c>
      <c r="GA50" s="2">
        <v>0</v>
      </c>
      <c r="GB50" s="2">
        <v>0</v>
      </c>
      <c r="GC50" s="2">
        <v>0</v>
      </c>
      <c r="GD50" s="2">
        <v>720</v>
      </c>
      <c r="GE50" s="38">
        <f>GD50/$FZ$4</f>
        <v>1</v>
      </c>
      <c r="GF50" s="2">
        <v>0</v>
      </c>
      <c r="GG50" s="38">
        <f>GF50/$FZ$4</f>
        <v>0</v>
      </c>
      <c r="GH50" s="2">
        <v>0</v>
      </c>
      <c r="GI50" s="38">
        <f>GH50/$FZ$4</f>
        <v>0</v>
      </c>
      <c r="GJ50" s="2">
        <v>0</v>
      </c>
      <c r="GK50" s="38">
        <f t="shared" ref="GK50:GK53" si="1104">(GA50-GJ50)/$FZ$4</f>
        <v>0</v>
      </c>
      <c r="GL50" s="41">
        <f>IF((AND(GB50=0,GD50=0)),0,(GD50+GJ50)/(GB50+GD50))</f>
        <v>1</v>
      </c>
      <c r="GM50" s="38">
        <f t="shared" ref="GM50:GM53" si="1105">GJ50/$FZ$4</f>
        <v>0</v>
      </c>
      <c r="GN50" s="2">
        <v>55</v>
      </c>
      <c r="GO50" s="2">
        <v>47.7</v>
      </c>
      <c r="GP50" s="2">
        <v>0</v>
      </c>
      <c r="GQ50" s="48">
        <f t="shared" si="127"/>
        <v>1</v>
      </c>
      <c r="GS50" s="77" t="s">
        <v>67</v>
      </c>
      <c r="GT50" s="8" t="s">
        <v>68</v>
      </c>
      <c r="GU50" s="2">
        <v>0</v>
      </c>
      <c r="GV50" s="2">
        <v>0</v>
      </c>
      <c r="GW50" s="2">
        <v>0</v>
      </c>
      <c r="GX50" s="2">
        <v>744</v>
      </c>
      <c r="GY50" s="38">
        <f t="shared" ref="GY50:GY53" si="1106">GX50/$GT$4</f>
        <v>1</v>
      </c>
      <c r="GZ50" s="2">
        <v>0</v>
      </c>
      <c r="HA50" s="38">
        <f t="shared" ref="HA50:HA53" si="1107">GZ50/$GT$4</f>
        <v>0</v>
      </c>
      <c r="HB50" s="2">
        <v>0</v>
      </c>
      <c r="HC50" s="38">
        <f t="shared" ref="HC50:HC53" si="1108">HB50/$GT$4</f>
        <v>0</v>
      </c>
      <c r="HD50" s="2">
        <v>0</v>
      </c>
      <c r="HE50" s="38">
        <f t="shared" ref="HE50:HE53" si="1109">(GU50-HD50)/$GT$4</f>
        <v>0</v>
      </c>
      <c r="HF50" s="41">
        <f t="shared" ref="HF50:HF53" si="1110">IF((AND(GV50=0,GX50=0)),0,(GX50+HD50)/(GV50+GX50))</f>
        <v>1</v>
      </c>
      <c r="HG50" s="38">
        <f t="shared" ref="HG50:HG53" si="1111">HD50/$GT$4</f>
        <v>0</v>
      </c>
      <c r="HH50" s="2">
        <v>55</v>
      </c>
      <c r="HI50" s="2">
        <v>47.7</v>
      </c>
      <c r="HJ50" s="2">
        <v>0</v>
      </c>
      <c r="HK50" s="48">
        <f>SUM(GY50,HA50,HC50,HE50,HG50)</f>
        <v>1</v>
      </c>
      <c r="HM50" s="77" t="s">
        <v>67</v>
      </c>
      <c r="HN50" s="8" t="s">
        <v>68</v>
      </c>
      <c r="HO50" s="12">
        <v>0.215</v>
      </c>
      <c r="HP50" s="12">
        <v>0.215</v>
      </c>
      <c r="HQ50" s="2">
        <v>0</v>
      </c>
      <c r="HR50" s="12">
        <v>719.78500000000008</v>
      </c>
      <c r="HS50" s="38">
        <f>HR50/$HN$4</f>
        <v>0.99970138888888904</v>
      </c>
      <c r="HT50" s="2">
        <v>0</v>
      </c>
      <c r="HU50" s="38">
        <f>HT50/$HN$4</f>
        <v>0</v>
      </c>
      <c r="HV50" s="2">
        <v>0</v>
      </c>
      <c r="HW50" s="38">
        <f>HV50/$HN$4</f>
        <v>0</v>
      </c>
      <c r="HX50" s="7">
        <v>0</v>
      </c>
      <c r="HY50" s="2">
        <v>0</v>
      </c>
      <c r="HZ50" s="38">
        <f>(HO50-HY50)/$HN$4</f>
        <v>2.9861111111111109E-4</v>
      </c>
      <c r="IA50" s="41">
        <f t="shared" ref="IA50:IA53" si="1112">IF((AND(HP50=0,HR50=0)),0,(HR50+HX50+HY50)/(HP50+HR50))</f>
        <v>0.99970138888888882</v>
      </c>
      <c r="IB50" s="38">
        <f t="shared" ref="IB50:IB53" si="1113">(HY50+HX50)/$HN$4</f>
        <v>0</v>
      </c>
      <c r="IC50" s="2">
        <v>55</v>
      </c>
      <c r="ID50" s="2">
        <v>47.7</v>
      </c>
      <c r="IE50" s="2">
        <v>0</v>
      </c>
      <c r="IF50" s="48">
        <f t="shared" si="638"/>
        <v>1.0000000000000002</v>
      </c>
    </row>
    <row r="51" spans="1:240" ht="14.25">
      <c r="B51" s="8" t="s">
        <v>65</v>
      </c>
      <c r="C51" s="12">
        <v>0</v>
      </c>
      <c r="D51" s="12">
        <v>0</v>
      </c>
      <c r="E51" s="2">
        <v>0</v>
      </c>
      <c r="F51" s="2">
        <v>0</v>
      </c>
      <c r="G51" s="38">
        <f t="shared" si="1078"/>
        <v>0</v>
      </c>
      <c r="H51" s="2">
        <v>0</v>
      </c>
      <c r="I51" s="38">
        <f t="shared" si="1079"/>
        <v>0</v>
      </c>
      <c r="J51" s="12">
        <f>1488/2</f>
        <v>744</v>
      </c>
      <c r="K51" s="38">
        <f t="shared" ref="K51" si="1114">J51/$B$4</f>
        <v>1</v>
      </c>
      <c r="L51" s="2">
        <v>0</v>
      </c>
      <c r="M51" s="38">
        <f t="shared" si="1080"/>
        <v>0</v>
      </c>
      <c r="N51" s="41">
        <f t="shared" ref="N51:N52" si="1115">IF((AND(D51=0,F51=0)),0,(F51+L51)/(D51+F51))</f>
        <v>0</v>
      </c>
      <c r="O51" s="38">
        <f t="shared" ref="O51:O52" si="1116">L51/$B$4</f>
        <v>0</v>
      </c>
      <c r="P51" s="2">
        <v>55</v>
      </c>
      <c r="Q51" s="2">
        <v>49</v>
      </c>
      <c r="R51" s="2">
        <v>0</v>
      </c>
      <c r="S51" s="48">
        <f t="shared" si="604"/>
        <v>1</v>
      </c>
      <c r="V51" s="8" t="s">
        <v>65</v>
      </c>
      <c r="W51" s="12">
        <v>0</v>
      </c>
      <c r="X51" s="12">
        <v>0</v>
      </c>
      <c r="Y51" s="2">
        <v>0</v>
      </c>
      <c r="Z51" s="2">
        <v>576</v>
      </c>
      <c r="AA51" s="38">
        <f t="shared" si="1081"/>
        <v>0.77419354838709675</v>
      </c>
      <c r="AB51" s="2">
        <v>0</v>
      </c>
      <c r="AC51" s="38">
        <f t="shared" si="1082"/>
        <v>0</v>
      </c>
      <c r="AD51" s="2">
        <f>336/2</f>
        <v>168</v>
      </c>
      <c r="AE51" s="38">
        <f t="shared" si="1083"/>
        <v>0.22580645161290322</v>
      </c>
      <c r="AF51" s="2">
        <v>0</v>
      </c>
      <c r="AG51" s="38">
        <f t="shared" si="1084"/>
        <v>0</v>
      </c>
      <c r="AH51" s="41">
        <f t="shared" ref="AH51" si="1117">IF((AND(X51=0,Z51=0)),0,(Z51+AF51)/(X51+Z51))</f>
        <v>1</v>
      </c>
      <c r="AI51" s="38">
        <f t="shared" si="1085"/>
        <v>0</v>
      </c>
      <c r="AJ51" s="2">
        <v>55</v>
      </c>
      <c r="AK51" s="2">
        <v>49</v>
      </c>
      <c r="AL51" s="2">
        <v>0</v>
      </c>
      <c r="AM51" s="48">
        <f t="shared" si="106"/>
        <v>1</v>
      </c>
      <c r="AP51" s="8" t="s">
        <v>65</v>
      </c>
      <c r="AQ51" s="2">
        <v>0</v>
      </c>
      <c r="AR51" s="2">
        <v>0</v>
      </c>
      <c r="AS51" s="2">
        <v>0</v>
      </c>
      <c r="AT51" s="2">
        <v>720</v>
      </c>
      <c r="AU51" s="38">
        <f t="shared" ref="AU51" si="1118">AT51/$AP$4</f>
        <v>1</v>
      </c>
      <c r="AV51" s="2">
        <v>0</v>
      </c>
      <c r="AW51" s="38">
        <f t="shared" ref="AW51" si="1119">AV51/$AP$4</f>
        <v>0</v>
      </c>
      <c r="AX51" s="2">
        <v>0</v>
      </c>
      <c r="AY51" s="38">
        <f t="shared" ref="AY51" si="1120">AX51/$AP$4</f>
        <v>0</v>
      </c>
      <c r="AZ51" s="2">
        <v>0</v>
      </c>
      <c r="BA51" s="38">
        <f>(AQ51-AZ51)/$AP$4</f>
        <v>0</v>
      </c>
      <c r="BB51" s="41">
        <f t="shared" si="1086"/>
        <v>1</v>
      </c>
      <c r="BC51" s="38">
        <f>AZ51/$AP$4</f>
        <v>0</v>
      </c>
      <c r="BD51" s="2">
        <v>55</v>
      </c>
      <c r="BE51" s="2">
        <v>49</v>
      </c>
      <c r="BF51" s="2">
        <v>0</v>
      </c>
      <c r="BG51" s="48">
        <f t="shared" si="109"/>
        <v>1</v>
      </c>
      <c r="BJ51" s="8" t="s">
        <v>65</v>
      </c>
      <c r="BK51" s="2">
        <v>0</v>
      </c>
      <c r="BL51" s="2">
        <v>0</v>
      </c>
      <c r="BM51" s="2">
        <v>0</v>
      </c>
      <c r="BN51" s="2">
        <v>744</v>
      </c>
      <c r="BO51" s="38">
        <f t="shared" ref="BO51:BO53" si="1121">BN51/$BJ$4</f>
        <v>1</v>
      </c>
      <c r="BP51" s="2">
        <v>0</v>
      </c>
      <c r="BQ51" s="38">
        <f t="shared" ref="BQ51:BQ53" si="1122">BP51/$BJ$4</f>
        <v>0</v>
      </c>
      <c r="BR51" s="2">
        <v>0</v>
      </c>
      <c r="BS51" s="38">
        <f t="shared" ref="BS51:BS53" si="1123">BR51/$BJ$4</f>
        <v>0</v>
      </c>
      <c r="BT51" s="2">
        <v>0</v>
      </c>
      <c r="BU51" s="38">
        <f t="shared" ref="BU51:BU52" si="1124">(BK51-BT51)/$BJ$4</f>
        <v>0</v>
      </c>
      <c r="BV51" s="41">
        <f t="shared" si="530"/>
        <v>1</v>
      </c>
      <c r="BW51" s="38">
        <f t="shared" ref="BW51:BW52" si="1125">BT51/$BJ$4</f>
        <v>0</v>
      </c>
      <c r="BX51" s="2">
        <v>55</v>
      </c>
      <c r="BY51" s="2">
        <v>49</v>
      </c>
      <c r="BZ51" s="2">
        <v>0</v>
      </c>
      <c r="CA51" s="48">
        <f t="shared" si="111"/>
        <v>1</v>
      </c>
      <c r="CD51" s="8" t="s">
        <v>65</v>
      </c>
      <c r="CE51" s="2">
        <v>0</v>
      </c>
      <c r="CF51" s="2">
        <v>0</v>
      </c>
      <c r="CG51" s="2">
        <v>0</v>
      </c>
      <c r="CH51" s="2">
        <v>720</v>
      </c>
      <c r="CI51" s="38">
        <f t="shared" ref="CI51" si="1126">CH51/$CD$4</f>
        <v>1</v>
      </c>
      <c r="CJ51" s="2">
        <v>0</v>
      </c>
      <c r="CK51" s="38">
        <f t="shared" ref="CK51" si="1127">CJ51/$CD$4</f>
        <v>0</v>
      </c>
      <c r="CL51" s="2">
        <v>0</v>
      </c>
      <c r="CM51" s="38">
        <f t="shared" ref="CM51" si="1128">CL51/$CD$4</f>
        <v>0</v>
      </c>
      <c r="CN51" s="2">
        <v>0</v>
      </c>
      <c r="CO51" s="38">
        <f t="shared" ref="CO51:CO52" si="1129">(CE51-CN51)/$CD$4</f>
        <v>0</v>
      </c>
      <c r="CP51" s="41">
        <f t="shared" ref="CP51" si="1130">IF((AND(CF51=0,CH51=0)),0,(CH51+CN51)/(CF51+CH51))</f>
        <v>1</v>
      </c>
      <c r="CQ51" s="38">
        <f t="shared" ref="CQ51:CQ52" si="1131">CN51/$CD$4</f>
        <v>0</v>
      </c>
      <c r="CR51" s="2">
        <v>55</v>
      </c>
      <c r="CS51" s="2">
        <v>49</v>
      </c>
      <c r="CT51" s="2">
        <v>0</v>
      </c>
      <c r="CU51" s="48">
        <f t="shared" si="113"/>
        <v>1</v>
      </c>
      <c r="CX51" s="8" t="s">
        <v>65</v>
      </c>
      <c r="CY51" s="12">
        <v>0</v>
      </c>
      <c r="CZ51" s="12">
        <v>0</v>
      </c>
      <c r="DA51" s="12">
        <v>0</v>
      </c>
      <c r="DB51" s="12">
        <v>744</v>
      </c>
      <c r="DC51" s="38">
        <f t="shared" si="1087"/>
        <v>1</v>
      </c>
      <c r="DD51" s="12">
        <v>0</v>
      </c>
      <c r="DE51" s="38">
        <f t="shared" si="1088"/>
        <v>0</v>
      </c>
      <c r="DF51" s="12">
        <v>0</v>
      </c>
      <c r="DG51" s="38">
        <f t="shared" si="1089"/>
        <v>0</v>
      </c>
      <c r="DH51" s="12">
        <v>0</v>
      </c>
      <c r="DI51" s="38">
        <f t="shared" si="1090"/>
        <v>0</v>
      </c>
      <c r="DJ51" s="41">
        <f t="shared" ref="DJ51" si="1132">IF((AND(CZ51=0,DB51=0)),0,(DB51+DH51)/(CZ51+DB51))</f>
        <v>1</v>
      </c>
      <c r="DK51" s="38">
        <f t="shared" si="1091"/>
        <v>0</v>
      </c>
      <c r="DL51" s="2">
        <v>55</v>
      </c>
      <c r="DM51" s="2">
        <v>49</v>
      </c>
      <c r="DN51" s="2">
        <v>0</v>
      </c>
      <c r="DO51" s="48">
        <f t="shared" si="116"/>
        <v>1</v>
      </c>
      <c r="DR51" s="8" t="s">
        <v>65</v>
      </c>
      <c r="DS51" s="12">
        <v>0</v>
      </c>
      <c r="DT51" s="12">
        <v>0</v>
      </c>
      <c r="DU51" s="2">
        <v>0</v>
      </c>
      <c r="DV51" s="2">
        <v>744</v>
      </c>
      <c r="DW51" s="38">
        <f t="shared" si="1092"/>
        <v>1</v>
      </c>
      <c r="DX51" s="2">
        <v>0</v>
      </c>
      <c r="DY51" s="38">
        <f t="shared" si="1093"/>
        <v>0</v>
      </c>
      <c r="DZ51" s="2">
        <v>0</v>
      </c>
      <c r="EA51" s="38">
        <f t="shared" si="1094"/>
        <v>0</v>
      </c>
      <c r="EB51" s="2">
        <v>0</v>
      </c>
      <c r="EC51" s="38">
        <f t="shared" si="1095"/>
        <v>0</v>
      </c>
      <c r="ED51" s="51">
        <f t="shared" si="1096"/>
        <v>1</v>
      </c>
      <c r="EE51" s="38">
        <f t="shared" si="1097"/>
        <v>0</v>
      </c>
      <c r="EF51" s="2">
        <v>55</v>
      </c>
      <c r="EG51" s="2">
        <v>49</v>
      </c>
      <c r="EH51" s="2">
        <v>0</v>
      </c>
      <c r="EI51" s="48">
        <f t="shared" si="119"/>
        <v>1</v>
      </c>
      <c r="EL51" s="8" t="s">
        <v>65</v>
      </c>
      <c r="EM51" s="2">
        <v>0</v>
      </c>
      <c r="EN51" s="2">
        <v>0</v>
      </c>
      <c r="EO51" s="2">
        <v>0</v>
      </c>
      <c r="EP51" s="2">
        <v>672</v>
      </c>
      <c r="EQ51" s="38">
        <f t="shared" si="1098"/>
        <v>1</v>
      </c>
      <c r="ER51" s="2">
        <v>0</v>
      </c>
      <c r="ES51" s="38">
        <f t="shared" si="1099"/>
        <v>0</v>
      </c>
      <c r="ET51" s="2">
        <v>0</v>
      </c>
      <c r="EU51" s="38">
        <f t="shared" si="1100"/>
        <v>0</v>
      </c>
      <c r="EV51" s="2">
        <v>0</v>
      </c>
      <c r="EW51" s="38">
        <f t="shared" ref="EW51" si="1133">(EM51-EV51)/$EL$4</f>
        <v>0</v>
      </c>
      <c r="EX51" s="51">
        <f t="shared" si="683"/>
        <v>1</v>
      </c>
      <c r="EY51" s="38">
        <f t="shared" ref="EY51" si="1134">EV51/$EL$4</f>
        <v>0</v>
      </c>
      <c r="EZ51" s="2">
        <v>55</v>
      </c>
      <c r="FA51" s="2">
        <v>49</v>
      </c>
      <c r="FB51" s="2">
        <v>0</v>
      </c>
      <c r="FC51" s="48">
        <f t="shared" si="122"/>
        <v>1</v>
      </c>
      <c r="FF51" s="8" t="s">
        <v>65</v>
      </c>
      <c r="FG51" s="2">
        <v>0</v>
      </c>
      <c r="FH51" s="2">
        <v>0</v>
      </c>
      <c r="FI51" s="2">
        <v>0</v>
      </c>
      <c r="FJ51" s="2">
        <v>744</v>
      </c>
      <c r="FK51" s="38">
        <f t="shared" si="1101"/>
        <v>1</v>
      </c>
      <c r="FL51" s="2">
        <v>0</v>
      </c>
      <c r="FM51" s="38">
        <f t="shared" si="1102"/>
        <v>0</v>
      </c>
      <c r="FN51" s="2">
        <v>0</v>
      </c>
      <c r="FO51" s="38">
        <f t="shared" si="1103"/>
        <v>0</v>
      </c>
      <c r="FP51" s="2">
        <v>0</v>
      </c>
      <c r="FQ51" s="38">
        <f>(FG51-FP51)/$FF$4</f>
        <v>0</v>
      </c>
      <c r="FR51" s="51">
        <f t="shared" si="542"/>
        <v>1</v>
      </c>
      <c r="FS51" s="38">
        <f>FP51/$FF$4</f>
        <v>0</v>
      </c>
      <c r="FT51" s="2">
        <v>55</v>
      </c>
      <c r="FU51" s="2">
        <v>49</v>
      </c>
      <c r="FV51" s="2">
        <v>0</v>
      </c>
      <c r="FW51" s="48">
        <f t="shared" si="124"/>
        <v>1</v>
      </c>
      <c r="FZ51" s="8" t="s">
        <v>65</v>
      </c>
      <c r="GA51" s="2">
        <v>14.540000000000001</v>
      </c>
      <c r="GB51" s="2">
        <v>10.940000000000001</v>
      </c>
      <c r="GC51" s="12">
        <v>3.6</v>
      </c>
      <c r="GD51" s="2">
        <v>705.46</v>
      </c>
      <c r="GE51" s="38">
        <f t="shared" ref="GE51" si="1135">GD51/$FZ$4</f>
        <v>0.9798055555555556</v>
      </c>
      <c r="GF51" s="2">
        <v>0</v>
      </c>
      <c r="GG51" s="38">
        <f t="shared" ref="GG51" si="1136">GF51/$FZ$4</f>
        <v>0</v>
      </c>
      <c r="GH51" s="2">
        <v>0</v>
      </c>
      <c r="GI51" s="38">
        <f t="shared" ref="GI51" si="1137">GH51/$FZ$4</f>
        <v>0</v>
      </c>
      <c r="GJ51" s="2">
        <v>0</v>
      </c>
      <c r="GK51" s="38">
        <f t="shared" si="1104"/>
        <v>2.0194444444444445E-2</v>
      </c>
      <c r="GL51" s="41">
        <f t="shared" ref="GL51" si="1138">IF((AND(GB51=0,GD51=0)),0,(GD51+GJ51)/(GB51+GD51))</f>
        <v>0.98472920156337229</v>
      </c>
      <c r="GM51" s="38">
        <f t="shared" si="1105"/>
        <v>0</v>
      </c>
      <c r="GN51" s="2">
        <v>55</v>
      </c>
      <c r="GO51" s="2">
        <v>49</v>
      </c>
      <c r="GP51" s="2">
        <v>24.5</v>
      </c>
      <c r="GQ51" s="48">
        <f t="shared" si="127"/>
        <v>1</v>
      </c>
      <c r="GT51" s="8" t="s">
        <v>65</v>
      </c>
      <c r="GU51" s="12">
        <v>361.16</v>
      </c>
      <c r="GV51" s="12">
        <v>74.8</v>
      </c>
      <c r="GW51" s="12">
        <v>286.36</v>
      </c>
      <c r="GX51" s="12">
        <v>382.84</v>
      </c>
      <c r="GY51" s="38">
        <f t="shared" si="1106"/>
        <v>0.51456989247311824</v>
      </c>
      <c r="GZ51" s="2">
        <v>0</v>
      </c>
      <c r="HA51" s="38">
        <f t="shared" si="1107"/>
        <v>0</v>
      </c>
      <c r="HB51" s="2">
        <v>0</v>
      </c>
      <c r="HC51" s="38">
        <f t="shared" si="1108"/>
        <v>0</v>
      </c>
      <c r="HD51" s="2">
        <v>0</v>
      </c>
      <c r="HE51" s="38">
        <f t="shared" si="1109"/>
        <v>0.48543010752688176</v>
      </c>
      <c r="HF51" s="41">
        <f t="shared" si="1110"/>
        <v>0.83655274888558695</v>
      </c>
      <c r="HG51" s="38">
        <f t="shared" si="1111"/>
        <v>0</v>
      </c>
      <c r="HH51" s="2">
        <v>55</v>
      </c>
      <c r="HI51" s="2">
        <v>49</v>
      </c>
      <c r="HJ51" s="2">
        <v>24</v>
      </c>
      <c r="HK51" s="48">
        <f>SUM(GY51,HA51,HC51,HE51,HG51)</f>
        <v>1</v>
      </c>
      <c r="HN51" s="8" t="s">
        <v>65</v>
      </c>
      <c r="HO51" s="2">
        <v>360</v>
      </c>
      <c r="HP51" s="2">
        <v>80.459999999999994</v>
      </c>
      <c r="HQ51" s="2">
        <v>279.54000000000002</v>
      </c>
      <c r="HR51" s="2">
        <v>360</v>
      </c>
      <c r="HS51" s="38">
        <f t="shared" ref="HS51:HS53" si="1139">HR51/$HN$4</f>
        <v>0.5</v>
      </c>
      <c r="HT51" s="2">
        <v>0</v>
      </c>
      <c r="HU51" s="38">
        <f t="shared" ref="HU51:HU53" si="1140">HT51/$HN$4</f>
        <v>0</v>
      </c>
      <c r="HV51" s="2">
        <v>0</v>
      </c>
      <c r="HW51" s="38">
        <f t="shared" ref="HW51:HW53" si="1141">HV51/$HN$4</f>
        <v>0</v>
      </c>
      <c r="HX51" s="7">
        <v>0</v>
      </c>
      <c r="HY51" s="2">
        <v>0</v>
      </c>
      <c r="HZ51" s="38">
        <f t="shared" ref="HZ51" si="1142">(HO51-HY51)/$HN$4</f>
        <v>0.5</v>
      </c>
      <c r="IA51" s="41">
        <f t="shared" si="1112"/>
        <v>0.81732733959950965</v>
      </c>
      <c r="IB51" s="38">
        <f t="shared" si="1113"/>
        <v>0</v>
      </c>
      <c r="IC51" s="2">
        <v>55</v>
      </c>
      <c r="ID51" s="2">
        <v>49</v>
      </c>
      <c r="IE51" s="2">
        <v>24</v>
      </c>
      <c r="IF51" s="48">
        <f t="shared" si="638"/>
        <v>1</v>
      </c>
    </row>
    <row r="52" spans="1:240" ht="14.25">
      <c r="B52" s="2">
        <v>3</v>
      </c>
      <c r="C52" s="12">
        <v>372</v>
      </c>
      <c r="D52" s="12">
        <v>59.199999999999989</v>
      </c>
      <c r="E52" s="12">
        <v>312.8</v>
      </c>
      <c r="F52" s="2">
        <v>372</v>
      </c>
      <c r="G52" s="38">
        <f t="shared" si="1078"/>
        <v>0.5</v>
      </c>
      <c r="H52" s="2">
        <v>0</v>
      </c>
      <c r="I52" s="38">
        <f t="shared" si="1079"/>
        <v>0</v>
      </c>
      <c r="J52" s="12">
        <v>0</v>
      </c>
      <c r="K52" s="38">
        <f>J52/$B$4</f>
        <v>0</v>
      </c>
      <c r="L52" s="2">
        <v>0</v>
      </c>
      <c r="M52" s="38">
        <f t="shared" si="1080"/>
        <v>0.5</v>
      </c>
      <c r="N52" s="41">
        <f t="shared" si="1115"/>
        <v>0.86270871985157704</v>
      </c>
      <c r="O52" s="38">
        <f t="shared" si="1116"/>
        <v>0</v>
      </c>
      <c r="P52" s="2">
        <v>55</v>
      </c>
      <c r="Q52" s="2">
        <v>55</v>
      </c>
      <c r="R52" s="2">
        <v>23.5</v>
      </c>
      <c r="S52" s="48">
        <f t="shared" si="604"/>
        <v>1</v>
      </c>
      <c r="V52" s="2">
        <v>3</v>
      </c>
      <c r="W52" s="12">
        <v>353</v>
      </c>
      <c r="X52" s="12">
        <v>59.199999999999989</v>
      </c>
      <c r="Y52" s="12">
        <v>293.8</v>
      </c>
      <c r="Z52" s="2">
        <v>391</v>
      </c>
      <c r="AA52" s="38">
        <f t="shared" si="1081"/>
        <v>0.52553763440860213</v>
      </c>
      <c r="AB52" s="2">
        <v>0</v>
      </c>
      <c r="AC52" s="38">
        <f t="shared" si="1082"/>
        <v>0</v>
      </c>
      <c r="AD52" s="2">
        <v>0</v>
      </c>
      <c r="AE52" s="38">
        <f t="shared" si="1083"/>
        <v>0</v>
      </c>
      <c r="AF52" s="2">
        <v>0</v>
      </c>
      <c r="AG52" s="38">
        <f t="shared" si="1084"/>
        <v>0.47446236559139787</v>
      </c>
      <c r="AH52" s="41">
        <f>IF((AND(X52=0,Z52=0)),0,(Z52+AF52)/(X52+Z52))</f>
        <v>0.86850288760550864</v>
      </c>
      <c r="AI52" s="38">
        <f t="shared" si="1085"/>
        <v>0</v>
      </c>
      <c r="AJ52" s="2">
        <v>55</v>
      </c>
      <c r="AK52" s="2">
        <v>55</v>
      </c>
      <c r="AL52" s="2">
        <v>23</v>
      </c>
      <c r="AM52" s="48">
        <f t="shared" si="106"/>
        <v>1</v>
      </c>
      <c r="AP52" s="2">
        <v>3</v>
      </c>
      <c r="AQ52" s="2">
        <v>360</v>
      </c>
      <c r="AR52" s="2">
        <v>21.350000000000023</v>
      </c>
      <c r="AS52" s="2">
        <v>338.65</v>
      </c>
      <c r="AT52" s="2">
        <v>360</v>
      </c>
      <c r="AU52" s="38">
        <f>AT52/$AP$4</f>
        <v>0.5</v>
      </c>
      <c r="AV52" s="2">
        <v>0</v>
      </c>
      <c r="AW52" s="38">
        <f>AV52/$AP$4</f>
        <v>0</v>
      </c>
      <c r="AX52" s="2">
        <v>0</v>
      </c>
      <c r="AY52" s="38">
        <f>AX52/$AP$4</f>
        <v>0</v>
      </c>
      <c r="AZ52" s="2">
        <v>0</v>
      </c>
      <c r="BA52" s="38">
        <f t="shared" ref="BA52" si="1143">(AQ52-AZ52)/$AP$4</f>
        <v>0.5</v>
      </c>
      <c r="BB52" s="41">
        <f t="shared" si="1086"/>
        <v>0.94401468467287264</v>
      </c>
      <c r="BC52" s="38">
        <f t="shared" ref="BC52" si="1144">AZ52/$AP$4</f>
        <v>0</v>
      </c>
      <c r="BD52" s="2">
        <v>55</v>
      </c>
      <c r="BE52" s="2">
        <v>55</v>
      </c>
      <c r="BF52" s="2">
        <v>23</v>
      </c>
      <c r="BG52" s="48">
        <f t="shared" si="109"/>
        <v>1</v>
      </c>
      <c r="BJ52" s="2">
        <v>3</v>
      </c>
      <c r="BK52" s="12">
        <v>359.125</v>
      </c>
      <c r="BL52" s="2">
        <v>68.25</v>
      </c>
      <c r="BM52" s="12">
        <v>290.875</v>
      </c>
      <c r="BN52" s="12">
        <v>384.875</v>
      </c>
      <c r="BO52" s="38">
        <f t="shared" si="1121"/>
        <v>0.51730510752688175</v>
      </c>
      <c r="BP52" s="2">
        <v>0</v>
      </c>
      <c r="BQ52" s="38">
        <f t="shared" si="1122"/>
        <v>0</v>
      </c>
      <c r="BR52" s="2">
        <v>0</v>
      </c>
      <c r="BS52" s="38">
        <f t="shared" si="1123"/>
        <v>0</v>
      </c>
      <c r="BT52" s="2">
        <v>0</v>
      </c>
      <c r="BU52" s="38">
        <f t="shared" si="1124"/>
        <v>0.48269489247311825</v>
      </c>
      <c r="BV52" s="41">
        <f t="shared" si="530"/>
        <v>0.84937931034482761</v>
      </c>
      <c r="BW52" s="38">
        <f t="shared" si="1125"/>
        <v>0</v>
      </c>
      <c r="BX52" s="2">
        <v>55</v>
      </c>
      <c r="BY52" s="2">
        <v>55</v>
      </c>
      <c r="BZ52" s="2">
        <v>23</v>
      </c>
      <c r="CA52" s="48">
        <f t="shared" si="111"/>
        <v>1</v>
      </c>
      <c r="CD52" s="2">
        <v>3</v>
      </c>
      <c r="CE52" s="12">
        <v>360</v>
      </c>
      <c r="CF52" s="2">
        <v>123.35000000000002</v>
      </c>
      <c r="CG52" s="2">
        <v>236.65</v>
      </c>
      <c r="CH52" s="12">
        <v>360</v>
      </c>
      <c r="CI52" s="38">
        <f t="shared" ref="CI52:CI53" si="1145">CH52/$CD$4</f>
        <v>0.5</v>
      </c>
      <c r="CJ52" s="2">
        <v>0</v>
      </c>
      <c r="CK52" s="38">
        <f t="shared" ref="CK52:CK53" si="1146">CJ52/$CD$4</f>
        <v>0</v>
      </c>
      <c r="CL52" s="2">
        <v>0</v>
      </c>
      <c r="CM52" s="38">
        <f t="shared" ref="CM52:CM53" si="1147">CL52/$CD$4</f>
        <v>0</v>
      </c>
      <c r="CN52" s="2">
        <v>0</v>
      </c>
      <c r="CO52" s="38">
        <f t="shared" si="1129"/>
        <v>0.5</v>
      </c>
      <c r="CP52" s="41">
        <f>IF((AND(CF52=0,CH52=0)),0,(CH52+CN52)/(CF52+CH52))</f>
        <v>0.74480190338264196</v>
      </c>
      <c r="CQ52" s="38">
        <f t="shared" si="1131"/>
        <v>0</v>
      </c>
      <c r="CR52" s="2">
        <v>55</v>
      </c>
      <c r="CS52" s="2">
        <v>55</v>
      </c>
      <c r="CT52" s="2">
        <v>22.5</v>
      </c>
      <c r="CU52" s="48">
        <f t="shared" si="113"/>
        <v>1</v>
      </c>
      <c r="CX52" s="2">
        <v>3</v>
      </c>
      <c r="CY52" s="12">
        <v>367.815</v>
      </c>
      <c r="CZ52" s="12">
        <v>127.30000000000001</v>
      </c>
      <c r="DA52" s="12">
        <v>240.51499999999999</v>
      </c>
      <c r="DB52" s="12">
        <v>376.185</v>
      </c>
      <c r="DC52" s="38">
        <f t="shared" si="1087"/>
        <v>0.50562499999999999</v>
      </c>
      <c r="DD52" s="12">
        <v>0</v>
      </c>
      <c r="DE52" s="38">
        <f t="shared" si="1088"/>
        <v>0</v>
      </c>
      <c r="DF52" s="12">
        <v>0</v>
      </c>
      <c r="DG52" s="38">
        <f t="shared" si="1089"/>
        <v>0</v>
      </c>
      <c r="DH52" s="12">
        <v>0</v>
      </c>
      <c r="DI52" s="38">
        <f t="shared" si="1090"/>
        <v>0.49437500000000001</v>
      </c>
      <c r="DJ52" s="41">
        <f>IF((AND(CZ52=0,DB52=0)),0,(DB52+DH52)/(CZ52+DB52))</f>
        <v>0.74716227891595577</v>
      </c>
      <c r="DK52" s="38">
        <f t="shared" si="1091"/>
        <v>0</v>
      </c>
      <c r="DL52" s="2">
        <v>55</v>
      </c>
      <c r="DM52" s="2">
        <v>55</v>
      </c>
      <c r="DN52" s="7">
        <v>23</v>
      </c>
      <c r="DO52" s="48">
        <f t="shared" si="116"/>
        <v>1</v>
      </c>
      <c r="DR52" s="2">
        <v>3</v>
      </c>
      <c r="DS52" s="12">
        <v>372</v>
      </c>
      <c r="DT52" s="12">
        <v>105.30000000000001</v>
      </c>
      <c r="DU52" s="2">
        <v>266.7</v>
      </c>
      <c r="DV52" s="2">
        <v>372</v>
      </c>
      <c r="DW52" s="38">
        <f t="shared" si="1092"/>
        <v>0.5</v>
      </c>
      <c r="DX52" s="2">
        <v>0</v>
      </c>
      <c r="DY52" s="38">
        <f t="shared" si="1093"/>
        <v>0</v>
      </c>
      <c r="DZ52" s="2">
        <v>0</v>
      </c>
      <c r="EA52" s="38">
        <f t="shared" si="1094"/>
        <v>0</v>
      </c>
      <c r="EB52" s="2">
        <v>0</v>
      </c>
      <c r="EC52" s="38">
        <f t="shared" si="1095"/>
        <v>0.5</v>
      </c>
      <c r="ED52" s="51">
        <f t="shared" si="1096"/>
        <v>0.77938403519798871</v>
      </c>
      <c r="EE52" s="38">
        <f t="shared" si="1097"/>
        <v>0</v>
      </c>
      <c r="EF52" s="2">
        <v>55</v>
      </c>
      <c r="EG52" s="2">
        <v>55</v>
      </c>
      <c r="EH52" s="2">
        <v>23</v>
      </c>
      <c r="EI52" s="48">
        <f t="shared" si="119"/>
        <v>1</v>
      </c>
      <c r="EL52" s="2">
        <v>3</v>
      </c>
      <c r="EM52" s="2">
        <v>336</v>
      </c>
      <c r="EN52" s="2">
        <v>82</v>
      </c>
      <c r="EO52" s="2">
        <v>254</v>
      </c>
      <c r="EP52" s="2">
        <v>336</v>
      </c>
      <c r="EQ52" s="38">
        <f t="shared" si="1098"/>
        <v>0.5</v>
      </c>
      <c r="ER52" s="2">
        <v>0</v>
      </c>
      <c r="ES52" s="38">
        <f t="shared" si="1099"/>
        <v>0</v>
      </c>
      <c r="ET52" s="2">
        <v>0</v>
      </c>
      <c r="EU52" s="38">
        <f t="shared" si="1100"/>
        <v>0</v>
      </c>
      <c r="EV52" s="2">
        <v>0</v>
      </c>
      <c r="EW52" s="38">
        <f>(EM52-EV52)/$EL$4</f>
        <v>0.5</v>
      </c>
      <c r="EX52" s="51">
        <f t="shared" si="683"/>
        <v>0.80382775119617222</v>
      </c>
      <c r="EY52" s="38">
        <f>EV52/$EL$4</f>
        <v>0</v>
      </c>
      <c r="EZ52" s="2">
        <v>55</v>
      </c>
      <c r="FA52" s="2">
        <v>55</v>
      </c>
      <c r="FB52" s="2">
        <v>23</v>
      </c>
      <c r="FC52" s="48">
        <f t="shared" si="122"/>
        <v>1</v>
      </c>
      <c r="FF52" s="2">
        <v>3</v>
      </c>
      <c r="FG52" s="12">
        <v>340.42500000000001</v>
      </c>
      <c r="FH52" s="12">
        <v>104.1</v>
      </c>
      <c r="FI52" s="12">
        <v>236.32499999999999</v>
      </c>
      <c r="FJ52" s="12">
        <v>403.57499999999999</v>
      </c>
      <c r="FK52" s="38">
        <f t="shared" si="1101"/>
        <v>0.5424395161290323</v>
      </c>
      <c r="FL52" s="7">
        <v>0</v>
      </c>
      <c r="FM52" s="38">
        <f t="shared" si="1102"/>
        <v>0</v>
      </c>
      <c r="FN52" s="7">
        <v>0</v>
      </c>
      <c r="FO52" s="38">
        <f t="shared" si="1103"/>
        <v>0</v>
      </c>
      <c r="FP52" s="7">
        <v>0</v>
      </c>
      <c r="FQ52" s="38">
        <f>(FG52-FP52)/$FF$4</f>
        <v>0.45756048387096776</v>
      </c>
      <c r="FR52" s="51">
        <f t="shared" si="542"/>
        <v>0.79494755503028514</v>
      </c>
      <c r="FS52" s="38">
        <f>FP52/$FF$4</f>
        <v>0</v>
      </c>
      <c r="FT52" s="2">
        <v>55</v>
      </c>
      <c r="FU52" s="2">
        <v>55</v>
      </c>
      <c r="FV52" s="12">
        <v>23</v>
      </c>
      <c r="FW52" s="48">
        <f t="shared" si="124"/>
        <v>1</v>
      </c>
      <c r="FZ52" s="2">
        <v>3</v>
      </c>
      <c r="GA52" s="12">
        <v>194.375</v>
      </c>
      <c r="GB52" s="12">
        <v>54.7</v>
      </c>
      <c r="GC52" s="12">
        <v>139.67500000000001</v>
      </c>
      <c r="GD52" s="12">
        <v>361.6</v>
      </c>
      <c r="GE52" s="38">
        <f>GD52/$FZ$4</f>
        <v>0.50222222222222224</v>
      </c>
      <c r="GF52" s="2">
        <v>0</v>
      </c>
      <c r="GG52" s="38">
        <f>GF52/$FZ$4</f>
        <v>0</v>
      </c>
      <c r="GH52" s="12">
        <v>164.02500000000001</v>
      </c>
      <c r="GI52" s="38">
        <f>GH52/$FZ$4</f>
        <v>0.2278125</v>
      </c>
      <c r="GJ52" s="2">
        <v>0</v>
      </c>
      <c r="GK52" s="38">
        <f t="shared" si="1104"/>
        <v>0.26996527777777779</v>
      </c>
      <c r="GL52" s="41">
        <f>IF((AND(GB52=0,GD52=0)),0,(GD52+GJ52)/(GB52+GD52))</f>
        <v>0.86860437184722561</v>
      </c>
      <c r="GM52" s="38">
        <f t="shared" si="1105"/>
        <v>0</v>
      </c>
      <c r="GN52" s="2">
        <v>55</v>
      </c>
      <c r="GO52" s="2">
        <v>55</v>
      </c>
      <c r="GP52" s="2">
        <v>24</v>
      </c>
      <c r="GQ52" s="48">
        <f t="shared" si="127"/>
        <v>1</v>
      </c>
      <c r="GT52" s="2">
        <v>3</v>
      </c>
      <c r="GU52" s="12">
        <v>306.94499999999999</v>
      </c>
      <c r="GV52" s="12">
        <v>50.47</v>
      </c>
      <c r="GW52" s="12">
        <v>256.47500000000002</v>
      </c>
      <c r="GX52" s="12">
        <v>353.39500000000004</v>
      </c>
      <c r="GY52" s="38">
        <f t="shared" si="1106"/>
        <v>0.47499327956989251</v>
      </c>
      <c r="GZ52" s="12">
        <v>16.21</v>
      </c>
      <c r="HA52" s="38">
        <f t="shared" si="1107"/>
        <v>2.1787634408602152E-2</v>
      </c>
      <c r="HB52" s="12">
        <v>67.45</v>
      </c>
      <c r="HC52" s="38">
        <f t="shared" si="1108"/>
        <v>9.0658602150537643E-2</v>
      </c>
      <c r="HD52" s="12">
        <v>0</v>
      </c>
      <c r="HE52" s="38">
        <f t="shared" si="1109"/>
        <v>0.41256048387096772</v>
      </c>
      <c r="HF52" s="41">
        <f t="shared" si="1110"/>
        <v>0.87503249848340414</v>
      </c>
      <c r="HG52" s="38">
        <f t="shared" si="1111"/>
        <v>0</v>
      </c>
      <c r="HH52" s="2">
        <v>55</v>
      </c>
      <c r="HI52" s="2">
        <v>55</v>
      </c>
      <c r="HJ52" s="2">
        <v>47</v>
      </c>
      <c r="HK52" s="48">
        <f>SUM(GY52,HA52,HC52,HE52,HG52)</f>
        <v>1</v>
      </c>
      <c r="HN52" s="2">
        <v>3</v>
      </c>
      <c r="HO52" s="2">
        <v>706.29</v>
      </c>
      <c r="HP52" s="2">
        <v>203.85</v>
      </c>
      <c r="HQ52" s="2">
        <v>502.44</v>
      </c>
      <c r="HR52" s="2">
        <v>13.709999999999999</v>
      </c>
      <c r="HS52" s="38">
        <f t="shared" si="1139"/>
        <v>1.9041666666666665E-2</v>
      </c>
      <c r="HT52" s="2">
        <v>0</v>
      </c>
      <c r="HU52" s="38">
        <f t="shared" si="1140"/>
        <v>0</v>
      </c>
      <c r="HV52" s="2">
        <v>0</v>
      </c>
      <c r="HW52" s="38">
        <f t="shared" si="1141"/>
        <v>0</v>
      </c>
      <c r="HX52" s="7">
        <v>0</v>
      </c>
      <c r="HY52" s="2">
        <v>0</v>
      </c>
      <c r="HZ52" s="38">
        <f>(HO52-HY52)/$HN$4</f>
        <v>0.98095833333333327</v>
      </c>
      <c r="IA52" s="41">
        <f t="shared" si="1112"/>
        <v>6.3017098731384447E-2</v>
      </c>
      <c r="IB52" s="38">
        <f t="shared" si="1113"/>
        <v>0</v>
      </c>
      <c r="IC52" s="2">
        <v>55</v>
      </c>
      <c r="ID52" s="2">
        <v>55</v>
      </c>
      <c r="IE52" s="2">
        <v>42</v>
      </c>
      <c r="IF52" s="48">
        <f t="shared" si="638"/>
        <v>0.99999999999999989</v>
      </c>
    </row>
    <row r="53" spans="1:240" ht="14.25">
      <c r="B53" s="2">
        <v>4</v>
      </c>
      <c r="C53" s="12">
        <v>372</v>
      </c>
      <c r="D53" s="12">
        <v>59.649999999999977</v>
      </c>
      <c r="E53" s="12">
        <v>312.35000000000002</v>
      </c>
      <c r="F53" s="2">
        <v>372</v>
      </c>
      <c r="G53" s="38">
        <f t="shared" si="1078"/>
        <v>0.5</v>
      </c>
      <c r="H53" s="2">
        <v>0</v>
      </c>
      <c r="I53" s="38">
        <f t="shared" si="1079"/>
        <v>0</v>
      </c>
      <c r="J53" s="12">
        <v>0</v>
      </c>
      <c r="K53" s="38">
        <f>J53/$B$4</f>
        <v>0</v>
      </c>
      <c r="L53" s="2">
        <v>0</v>
      </c>
      <c r="M53" s="38">
        <f t="shared" si="1080"/>
        <v>0.5</v>
      </c>
      <c r="N53" s="41">
        <f>IF((AND(D53=0,F53=0)),0,(F53+L53)/(D53+F53))</f>
        <v>0.86180933626780964</v>
      </c>
      <c r="O53" s="38">
        <f>L53/$B$4</f>
        <v>0</v>
      </c>
      <c r="P53" s="2">
        <v>55</v>
      </c>
      <c r="Q53" s="2">
        <v>50.3</v>
      </c>
      <c r="R53" s="2">
        <v>23.5</v>
      </c>
      <c r="S53" s="48">
        <f t="shared" si="604"/>
        <v>1</v>
      </c>
      <c r="V53" s="2">
        <v>4</v>
      </c>
      <c r="W53" s="12">
        <v>372</v>
      </c>
      <c r="X53" s="12">
        <v>58.5</v>
      </c>
      <c r="Y53" s="12">
        <v>313.5</v>
      </c>
      <c r="Z53" s="2">
        <v>372</v>
      </c>
      <c r="AA53" s="38">
        <f t="shared" si="1081"/>
        <v>0.5</v>
      </c>
      <c r="AB53" s="2">
        <v>0</v>
      </c>
      <c r="AC53" s="38">
        <f t="shared" si="1082"/>
        <v>0</v>
      </c>
      <c r="AD53" s="2">
        <v>0</v>
      </c>
      <c r="AE53" s="38">
        <f t="shared" si="1083"/>
        <v>0</v>
      </c>
      <c r="AF53" s="2">
        <v>0</v>
      </c>
      <c r="AG53" s="38">
        <f t="shared" si="1084"/>
        <v>0.5</v>
      </c>
      <c r="AH53" s="41">
        <f t="shared" ref="AH53" si="1148">IF((AND(X53=0,Z53=0)),0,(Z53+AF53)/(X53+Z53))</f>
        <v>0.86411149825783973</v>
      </c>
      <c r="AI53" s="38">
        <f t="shared" si="1085"/>
        <v>0</v>
      </c>
      <c r="AJ53" s="2">
        <v>55</v>
      </c>
      <c r="AK53" s="2">
        <v>50.3</v>
      </c>
      <c r="AL53" s="2">
        <v>24</v>
      </c>
      <c r="AM53" s="48">
        <f t="shared" si="106"/>
        <v>1</v>
      </c>
      <c r="AP53" s="2">
        <v>4</v>
      </c>
      <c r="AQ53" s="12">
        <v>358.375</v>
      </c>
      <c r="AR53" s="2">
        <v>22.449999999999989</v>
      </c>
      <c r="AS53" s="12">
        <v>335.92500000000001</v>
      </c>
      <c r="AT53" s="12">
        <v>361.625</v>
      </c>
      <c r="AU53" s="38">
        <f t="shared" ref="AU53" si="1149">AT53/$AP$4</f>
        <v>0.50225694444444446</v>
      </c>
      <c r="AV53" s="7">
        <v>0</v>
      </c>
      <c r="AW53" s="38">
        <f t="shared" ref="AW53" si="1150">AV53/$AP$4</f>
        <v>0</v>
      </c>
      <c r="AX53" s="7">
        <v>0</v>
      </c>
      <c r="AY53" s="38">
        <f t="shared" ref="AY53" si="1151">AX53/$AP$4</f>
        <v>0</v>
      </c>
      <c r="AZ53" s="7">
        <v>0</v>
      </c>
      <c r="BA53" s="38">
        <f t="shared" ref="BA53" si="1152">(AQ53-AZ53)/$AP$4</f>
        <v>0.49774305555555554</v>
      </c>
      <c r="BB53" s="41">
        <f t="shared" si="1086"/>
        <v>0.94154787476404356</v>
      </c>
      <c r="BC53" s="38">
        <f t="shared" ref="BC53" si="1153">AZ53/$AP$4</f>
        <v>0</v>
      </c>
      <c r="BD53" s="2">
        <v>55</v>
      </c>
      <c r="BE53" s="2">
        <v>50.3</v>
      </c>
      <c r="BF53" s="2">
        <v>24</v>
      </c>
      <c r="BG53" s="48">
        <f t="shared" si="109"/>
        <v>1</v>
      </c>
      <c r="BJ53" s="2">
        <v>4</v>
      </c>
      <c r="BK53" s="12">
        <v>345.78500000000003</v>
      </c>
      <c r="BL53" s="2">
        <v>69.950000000000045</v>
      </c>
      <c r="BM53" s="12">
        <v>275.83499999999998</v>
      </c>
      <c r="BN53" s="12">
        <v>398.21499999999997</v>
      </c>
      <c r="BO53" s="38">
        <f t="shared" si="1121"/>
        <v>0.53523521505376337</v>
      </c>
      <c r="BP53" s="2">
        <v>0</v>
      </c>
      <c r="BQ53" s="38">
        <f t="shared" si="1122"/>
        <v>0</v>
      </c>
      <c r="BR53" s="2">
        <v>0</v>
      </c>
      <c r="BS53" s="38">
        <f t="shared" si="1123"/>
        <v>0</v>
      </c>
      <c r="BT53" s="2">
        <v>0</v>
      </c>
      <c r="BU53" s="38">
        <f>(BK53-BT53)/$BJ$4</f>
        <v>0.46476478494623658</v>
      </c>
      <c r="BV53" s="41">
        <f t="shared" si="530"/>
        <v>0.850586865741779</v>
      </c>
      <c r="BW53" s="38">
        <f>BT53/$BJ$4</f>
        <v>0</v>
      </c>
      <c r="BX53" s="2">
        <v>55</v>
      </c>
      <c r="BY53" s="2">
        <v>50.3</v>
      </c>
      <c r="BZ53" s="2">
        <v>24</v>
      </c>
      <c r="CA53" s="48">
        <f t="shared" si="111"/>
        <v>1</v>
      </c>
      <c r="CD53" s="2">
        <v>4</v>
      </c>
      <c r="CE53" s="12">
        <v>359.93349999999998</v>
      </c>
      <c r="CF53" s="12">
        <v>121.49849999999998</v>
      </c>
      <c r="CG53" s="12">
        <v>238.435</v>
      </c>
      <c r="CH53" s="12">
        <v>360.06650000000002</v>
      </c>
      <c r="CI53" s="38">
        <f t="shared" si="1145"/>
        <v>0.50009236111111111</v>
      </c>
      <c r="CJ53" s="2">
        <v>0</v>
      </c>
      <c r="CK53" s="38">
        <f t="shared" si="1146"/>
        <v>0</v>
      </c>
      <c r="CL53" s="2">
        <v>0</v>
      </c>
      <c r="CM53" s="38">
        <f t="shared" si="1147"/>
        <v>0</v>
      </c>
      <c r="CN53" s="2">
        <v>0</v>
      </c>
      <c r="CO53" s="38">
        <f>(CE53-CN53)/$CD$4</f>
        <v>0.49990763888888884</v>
      </c>
      <c r="CP53" s="41">
        <f t="shared" ref="CP53" si="1154">IF((AND(CF53=0,CH53=0)),0,(CH53+CN53)/(CF53+CH53))</f>
        <v>0.74770072575872415</v>
      </c>
      <c r="CQ53" s="38">
        <f>CN53/$CD$4</f>
        <v>0</v>
      </c>
      <c r="CR53" s="2">
        <v>55</v>
      </c>
      <c r="CS53" s="2">
        <v>50.3</v>
      </c>
      <c r="CT53" s="43">
        <v>24</v>
      </c>
      <c r="CU53" s="48">
        <f t="shared" si="113"/>
        <v>1</v>
      </c>
      <c r="CX53" s="2">
        <v>4</v>
      </c>
      <c r="CY53" s="12">
        <v>369.36500000000001</v>
      </c>
      <c r="CZ53" s="12">
        <v>127.80000000000001</v>
      </c>
      <c r="DA53" s="12">
        <v>241.565</v>
      </c>
      <c r="DB53" s="12">
        <v>374.63499999999999</v>
      </c>
      <c r="DC53" s="38">
        <f t="shared" si="1087"/>
        <v>0.50354166666666667</v>
      </c>
      <c r="DD53" s="12">
        <v>0</v>
      </c>
      <c r="DE53" s="38">
        <f t="shared" si="1088"/>
        <v>0</v>
      </c>
      <c r="DF53" s="12">
        <v>0</v>
      </c>
      <c r="DG53" s="38">
        <f t="shared" si="1089"/>
        <v>0</v>
      </c>
      <c r="DH53" s="12">
        <v>0</v>
      </c>
      <c r="DI53" s="38">
        <f t="shared" si="1090"/>
        <v>0.49645833333333333</v>
      </c>
      <c r="DJ53" s="41">
        <f t="shared" ref="DJ53" si="1155">IF((AND(CZ53=0,DB53=0)),0,(DB53+DH53)/(CZ53+DB53))</f>
        <v>0.74563873933941704</v>
      </c>
      <c r="DK53" s="38">
        <f t="shared" si="1091"/>
        <v>0</v>
      </c>
      <c r="DL53" s="2">
        <v>55</v>
      </c>
      <c r="DM53" s="2">
        <v>50.3</v>
      </c>
      <c r="DN53" s="7">
        <v>24</v>
      </c>
      <c r="DO53" s="48">
        <f t="shared" si="116"/>
        <v>1</v>
      </c>
      <c r="DR53" s="2">
        <v>4</v>
      </c>
      <c r="DS53" s="12">
        <v>349.08</v>
      </c>
      <c r="DT53" s="12">
        <v>94.099999999999966</v>
      </c>
      <c r="DU53" s="2">
        <v>254.98</v>
      </c>
      <c r="DV53" s="2">
        <v>394.92</v>
      </c>
      <c r="DW53" s="38">
        <f t="shared" si="1092"/>
        <v>0.5308064516129033</v>
      </c>
      <c r="DX53" s="2">
        <v>0</v>
      </c>
      <c r="DY53" s="38">
        <f t="shared" si="1093"/>
        <v>0</v>
      </c>
      <c r="DZ53" s="2">
        <v>0</v>
      </c>
      <c r="EA53" s="38">
        <f t="shared" si="1094"/>
        <v>0</v>
      </c>
      <c r="EB53" s="2">
        <v>0</v>
      </c>
      <c r="EC53" s="38">
        <f t="shared" si="1095"/>
        <v>0.46919354838709676</v>
      </c>
      <c r="ED53" s="51">
        <f t="shared" si="1096"/>
        <v>0.80757433233814579</v>
      </c>
      <c r="EE53" s="38">
        <f t="shared" si="1097"/>
        <v>0</v>
      </c>
      <c r="EF53" s="2">
        <v>55</v>
      </c>
      <c r="EG53" s="2">
        <v>50.3</v>
      </c>
      <c r="EH53" s="2">
        <v>24</v>
      </c>
      <c r="EI53" s="48">
        <f t="shared" si="119"/>
        <v>1</v>
      </c>
      <c r="EL53" s="2">
        <v>4</v>
      </c>
      <c r="EM53" s="12">
        <v>328.92500000000001</v>
      </c>
      <c r="EN53" s="12">
        <v>87.05</v>
      </c>
      <c r="EO53" s="12">
        <v>241.875</v>
      </c>
      <c r="EP53" s="2">
        <v>336</v>
      </c>
      <c r="EQ53" s="38">
        <f t="shared" si="1098"/>
        <v>0.5</v>
      </c>
      <c r="ER53" s="7">
        <v>0</v>
      </c>
      <c r="ES53" s="38">
        <f t="shared" si="1099"/>
        <v>0</v>
      </c>
      <c r="ET53" s="12">
        <v>7.0750000000000002</v>
      </c>
      <c r="EU53" s="38">
        <f t="shared" si="1100"/>
        <v>1.052827380952381E-2</v>
      </c>
      <c r="EV53" s="2">
        <v>0</v>
      </c>
      <c r="EW53" s="38">
        <f t="shared" ref="EW53" si="1156">(EM53-EV53)/$EL$4</f>
        <v>0.48947172619047619</v>
      </c>
      <c r="EX53" s="51">
        <f t="shared" si="683"/>
        <v>0.79423236024110622</v>
      </c>
      <c r="EY53" s="38">
        <f t="shared" ref="EY53" si="1157">EV53/$EL$4</f>
        <v>0</v>
      </c>
      <c r="EZ53" s="2">
        <v>55</v>
      </c>
      <c r="FA53" s="2">
        <v>50.3</v>
      </c>
      <c r="FB53" s="2">
        <v>24</v>
      </c>
      <c r="FC53" s="48">
        <f t="shared" si="122"/>
        <v>1</v>
      </c>
      <c r="FF53" s="2">
        <v>4</v>
      </c>
      <c r="FG53" s="2">
        <v>473.15999999999997</v>
      </c>
      <c r="FH53" s="12">
        <v>132.1</v>
      </c>
      <c r="FI53" s="2">
        <v>341.06</v>
      </c>
      <c r="FJ53" s="2">
        <v>265.84000000000003</v>
      </c>
      <c r="FK53" s="38">
        <f t="shared" si="1101"/>
        <v>0.35731182795698929</v>
      </c>
      <c r="FL53" s="2">
        <v>0</v>
      </c>
      <c r="FM53" s="38">
        <f t="shared" si="1102"/>
        <v>0</v>
      </c>
      <c r="FN53" s="2">
        <v>5</v>
      </c>
      <c r="FO53" s="38">
        <f t="shared" si="1103"/>
        <v>6.7204301075268818E-3</v>
      </c>
      <c r="FP53" s="2">
        <v>0</v>
      </c>
      <c r="FQ53" s="38">
        <f>(FG53-FP53)/$FF$4</f>
        <v>0.63596774193548378</v>
      </c>
      <c r="FR53" s="51">
        <f t="shared" si="542"/>
        <v>0.66804040810172383</v>
      </c>
      <c r="FS53" s="38">
        <f>FP53/$FF$4</f>
        <v>0</v>
      </c>
      <c r="FT53" s="2">
        <v>55</v>
      </c>
      <c r="FU53" s="2">
        <v>50.3</v>
      </c>
      <c r="FV53" s="12">
        <v>51.5</v>
      </c>
      <c r="FW53" s="48">
        <f t="shared" si="124"/>
        <v>1</v>
      </c>
      <c r="FZ53" s="2">
        <v>4</v>
      </c>
      <c r="GA53" s="2">
        <v>458.86</v>
      </c>
      <c r="GB53" s="2">
        <v>144.55000000000001</v>
      </c>
      <c r="GC53" s="2">
        <v>314.31</v>
      </c>
      <c r="GD53" s="2">
        <v>261.14</v>
      </c>
      <c r="GE53" s="38">
        <f t="shared" ref="GE53" si="1158">GD53/$FZ$4</f>
        <v>0.36269444444444443</v>
      </c>
      <c r="GF53" s="2">
        <v>0</v>
      </c>
      <c r="GG53" s="38">
        <f t="shared" ref="GG53" si="1159">GF53/$FZ$4</f>
        <v>0</v>
      </c>
      <c r="GH53" s="2">
        <v>0</v>
      </c>
      <c r="GI53" s="38">
        <f t="shared" ref="GI53" si="1160">GH53/$FZ$4</f>
        <v>0</v>
      </c>
      <c r="GJ53" s="2">
        <v>0</v>
      </c>
      <c r="GK53" s="38">
        <f t="shared" si="1104"/>
        <v>0.63730555555555557</v>
      </c>
      <c r="GL53" s="41">
        <f t="shared" ref="GL53" si="1161">IF((AND(GB53=0,GD53=0)),0,(GD53+GJ53)/(GB53+GD53))</f>
        <v>0.64369346052404541</v>
      </c>
      <c r="GM53" s="38">
        <f t="shared" si="1105"/>
        <v>0</v>
      </c>
      <c r="GN53" s="2">
        <v>55</v>
      </c>
      <c r="GO53" s="2">
        <v>50.3</v>
      </c>
      <c r="GP53" s="2">
        <v>46.8</v>
      </c>
      <c r="GQ53" s="48">
        <f t="shared" si="127"/>
        <v>1</v>
      </c>
      <c r="GT53" s="2">
        <v>4</v>
      </c>
      <c r="GU53" s="12">
        <v>328.065</v>
      </c>
      <c r="GV53" s="12">
        <v>50.86</v>
      </c>
      <c r="GW53" s="12">
        <v>277.20499999999998</v>
      </c>
      <c r="GX53" s="7">
        <v>372</v>
      </c>
      <c r="GY53" s="38">
        <f t="shared" si="1106"/>
        <v>0.5</v>
      </c>
      <c r="GZ53" s="12">
        <v>43.935000000000002</v>
      </c>
      <c r="HA53" s="38">
        <f t="shared" si="1107"/>
        <v>5.9052419354838716E-2</v>
      </c>
      <c r="HB53" s="12">
        <v>0</v>
      </c>
      <c r="HC53" s="38">
        <f t="shared" si="1108"/>
        <v>0</v>
      </c>
      <c r="HD53" s="12">
        <v>0</v>
      </c>
      <c r="HE53" s="38">
        <f t="shared" si="1109"/>
        <v>0.44094758064516126</v>
      </c>
      <c r="HF53" s="41">
        <f t="shared" si="1110"/>
        <v>0.8797237856500969</v>
      </c>
      <c r="HG53" s="38">
        <f t="shared" si="1111"/>
        <v>0</v>
      </c>
      <c r="HH53" s="2">
        <v>55</v>
      </c>
      <c r="HI53" s="2">
        <v>50.3</v>
      </c>
      <c r="HJ53" s="2">
        <v>24</v>
      </c>
      <c r="HK53" s="48">
        <f>SUM(GY53,HA53,HC53,HE53,HG53)</f>
        <v>1</v>
      </c>
      <c r="HN53" s="2">
        <v>4</v>
      </c>
      <c r="HO53" s="2">
        <v>228</v>
      </c>
      <c r="HP53" s="12">
        <v>33.265000000000001</v>
      </c>
      <c r="HQ53" s="12">
        <v>194.73500000000001</v>
      </c>
      <c r="HR53" s="2">
        <v>360</v>
      </c>
      <c r="HS53" s="38">
        <f t="shared" si="1139"/>
        <v>0.5</v>
      </c>
      <c r="HT53" s="2">
        <v>132</v>
      </c>
      <c r="HU53" s="38">
        <f t="shared" si="1140"/>
        <v>0.18333333333333332</v>
      </c>
      <c r="HV53" s="2">
        <v>0</v>
      </c>
      <c r="HW53" s="38">
        <f t="shared" si="1141"/>
        <v>0</v>
      </c>
      <c r="HX53" s="7">
        <v>0</v>
      </c>
      <c r="HY53" s="2">
        <v>0</v>
      </c>
      <c r="HZ53" s="38">
        <f t="shared" ref="HZ53" si="1162">(HO53-HY53)/$HN$4</f>
        <v>0.31666666666666665</v>
      </c>
      <c r="IA53" s="41">
        <f t="shared" si="1112"/>
        <v>0.91541327094961411</v>
      </c>
      <c r="IB53" s="38">
        <f t="shared" si="1113"/>
        <v>0</v>
      </c>
      <c r="IC53" s="2">
        <v>55</v>
      </c>
      <c r="ID53" s="2">
        <v>50.3</v>
      </c>
      <c r="IE53" s="2">
        <v>24</v>
      </c>
      <c r="IF53" s="48">
        <f t="shared" si="638"/>
        <v>1</v>
      </c>
    </row>
    <row r="54" spans="1:240" ht="15">
      <c r="B54" s="18" t="s">
        <v>39</v>
      </c>
      <c r="C54" s="65">
        <f>SUM(C50:C53)</f>
        <v>744</v>
      </c>
      <c r="D54" s="65">
        <f t="shared" ref="D54:L54" si="1163">SUM(D50:D53)</f>
        <v>118.84999999999997</v>
      </c>
      <c r="E54" s="65">
        <f>SUM(E50:E53)</f>
        <v>625.15000000000009</v>
      </c>
      <c r="F54" s="60">
        <f t="shared" si="1163"/>
        <v>1176</v>
      </c>
      <c r="G54" s="67">
        <f>(G50*Q50+G51*Q51+G52*Q52+G53*Q53)/Q54</f>
        <v>0.39775630788885341</v>
      </c>
      <c r="H54" s="65">
        <f t="shared" si="1163"/>
        <v>0</v>
      </c>
      <c r="I54" s="67">
        <f>(I50*Q50+I51*Q51+I52*Q52+I53*Q53)/Q54</f>
        <v>0</v>
      </c>
      <c r="J54" s="60">
        <f>SUM(J50:J53)</f>
        <v>1056</v>
      </c>
      <c r="K54" s="67">
        <f>(K50*Q50+K51*Q51+K52*Q52+K53*Q53)/Q54</f>
        <v>0.34160012775471094</v>
      </c>
      <c r="L54" s="65">
        <f t="shared" si="1163"/>
        <v>0</v>
      </c>
      <c r="M54" s="68">
        <f>(M50*Q50+M51*Q51+M52*Q52+M53*Q53)/Q54</f>
        <v>0.26064356435643565</v>
      </c>
      <c r="N54" s="68">
        <f>(N50*Q50+N51*Q51+N52*Q52+N53*Q53)/Q54</f>
        <v>0.68563360993122546</v>
      </c>
      <c r="O54" s="67">
        <f>(O50*$Q$50+O51*$Q$51+O52*$Q$52+O53*$Q$53)/$Q$54</f>
        <v>0</v>
      </c>
      <c r="P54" s="65">
        <f t="shared" ref="P54:R54" si="1164">SUM(P50:P53)</f>
        <v>220</v>
      </c>
      <c r="Q54" s="65">
        <f t="shared" si="1164"/>
        <v>202</v>
      </c>
      <c r="R54" s="65">
        <f t="shared" si="1164"/>
        <v>47</v>
      </c>
      <c r="S54" s="48">
        <f t="shared" si="604"/>
        <v>1</v>
      </c>
      <c r="V54" s="18" t="s">
        <v>39</v>
      </c>
      <c r="W54" s="54">
        <f>SUM(W50:W53)</f>
        <v>725</v>
      </c>
      <c r="X54" s="54">
        <f t="shared" ref="X54:AF54" si="1165">SUM(X50:X53)</f>
        <v>117.69999999999999</v>
      </c>
      <c r="Y54" s="54">
        <f t="shared" si="1165"/>
        <v>607.29999999999995</v>
      </c>
      <c r="Z54" s="53">
        <f t="shared" si="1165"/>
        <v>2083</v>
      </c>
      <c r="AA54" s="55">
        <f>(AA50*$AK$50+AA51*$AK$51+AA52*$AK$52+AA53*$AK$53)/$AK$54</f>
        <v>0.69153491962099434</v>
      </c>
      <c r="AB54" s="24">
        <f t="shared" si="1165"/>
        <v>0</v>
      </c>
      <c r="AC54" s="55">
        <f>(AC50*$AK$50+AC51*$AK$51+AC52*$AK$52+AC53*$AK$53)/$AK$54</f>
        <v>0</v>
      </c>
      <c r="AD54" s="24">
        <f t="shared" si="1165"/>
        <v>168</v>
      </c>
      <c r="AE54" s="55">
        <f>(AE50*$AK$50+AE51*$AK$51+AE52*$AK$52+AE53*$AK$53)/$AK$54</f>
        <v>5.4774832321941871E-2</v>
      </c>
      <c r="AF54" s="24">
        <f t="shared" si="1165"/>
        <v>0</v>
      </c>
      <c r="AG54" s="55">
        <f>(AG50*$AK$50+AG51*$AK$51+AG52*$AK$52+AG53*$AK$53)/$AK$54</f>
        <v>0.25369024805706381</v>
      </c>
      <c r="AH54" s="55">
        <f t="shared" ref="AH54:AI54" si="1166">(AH50*$AK$50+AH51*$AK$51+AH52*$AK$52+AH53*$AK$53)/$AK$54</f>
        <v>0.93035874841916988</v>
      </c>
      <c r="AI54" s="55">
        <f t="shared" si="1166"/>
        <v>0</v>
      </c>
      <c r="AJ54" s="65">
        <f>SUM(AJ50:AJ53)</f>
        <v>220</v>
      </c>
      <c r="AK54" s="65">
        <f>SUM(AK50:AK53)</f>
        <v>202</v>
      </c>
      <c r="AL54" s="65">
        <f>SUM(AL50:AL53)</f>
        <v>47</v>
      </c>
      <c r="AM54" s="48">
        <f t="shared" si="106"/>
        <v>1</v>
      </c>
      <c r="AP54" s="18" t="s">
        <v>39</v>
      </c>
      <c r="AQ54" s="54">
        <f>SUM(AQ50:AQ53)</f>
        <v>718.375</v>
      </c>
      <c r="AR54" s="54">
        <f t="shared" ref="AR54:AT54" si="1167">SUM(AR50:AR53)</f>
        <v>43.800000000000011</v>
      </c>
      <c r="AS54" s="54">
        <f t="shared" si="1167"/>
        <v>674.57500000000005</v>
      </c>
      <c r="AT54" s="53">
        <f t="shared" si="1167"/>
        <v>2161.625</v>
      </c>
      <c r="AU54" s="55">
        <f>(AU50*$BE50+AU51*$BE51+AU52*$BE52+AU53*$BE53)/$BE54</f>
        <v>0.73991843715621564</v>
      </c>
      <c r="AV54" s="24">
        <f t="shared" ref="AV54:AZ54" si="1168">SUM(AV50:AV53)</f>
        <v>0</v>
      </c>
      <c r="AW54" s="55">
        <f>(AW50*$BE50+AW51*$BE51+AW52*$BE52+AW53*$BE53)/$BE54</f>
        <v>0</v>
      </c>
      <c r="AX54" s="24">
        <f t="shared" si="1168"/>
        <v>0</v>
      </c>
      <c r="AY54" s="55">
        <f>(AY50*$BE50+AY51*$BE51+AY52*$BE52+AY53*$BE53)/$BE54</f>
        <v>0</v>
      </c>
      <c r="AZ54" s="24">
        <f t="shared" si="1168"/>
        <v>0</v>
      </c>
      <c r="BA54" s="55">
        <f>(BA50*$BE50+BA51*$BE51+BA52*$BE52+BA53*$BE53)/$BE54</f>
        <v>0.26008156284378436</v>
      </c>
      <c r="BB54" s="55">
        <f>(BB50*$BE50+BB51*$BE51+BB52*$BE52+BB53*$BE53)/$BE54</f>
        <v>0.97020131563187817</v>
      </c>
      <c r="BC54" s="55">
        <f>(BC50*$BE50+BC51*$BE51+BC52*$BE52+BC53*$BE53)/$BE54</f>
        <v>0</v>
      </c>
      <c r="BD54" s="24">
        <f>SUM(BD50:BD53)</f>
        <v>220</v>
      </c>
      <c r="BE54" s="24">
        <f t="shared" ref="BE54:BF54" si="1169">SUM(BE50:BE53)</f>
        <v>202</v>
      </c>
      <c r="BF54" s="24">
        <f t="shared" si="1169"/>
        <v>47</v>
      </c>
      <c r="BG54" s="48">
        <f t="shared" si="109"/>
        <v>1</v>
      </c>
      <c r="BJ54" s="18" t="s">
        <v>39</v>
      </c>
      <c r="BK54" s="24">
        <f>SUM(BK50:BK53)</f>
        <v>704.91000000000008</v>
      </c>
      <c r="BL54" s="24">
        <f t="shared" ref="BL54:BN54" si="1170">SUM(BL50:BL53)</f>
        <v>138.20000000000005</v>
      </c>
      <c r="BM54" s="24">
        <f t="shared" si="1170"/>
        <v>566.71</v>
      </c>
      <c r="BN54" s="53">
        <f t="shared" si="1170"/>
        <v>2271.09</v>
      </c>
      <c r="BO54" s="55">
        <f>(BO50*$BY50+BO51*$BY51+BO52*$BY52+BO53*$BY53)/$BY54</f>
        <v>0.7528421397583307</v>
      </c>
      <c r="BP54" s="24">
        <f t="shared" ref="BP54:BT54" si="1171">SUM(BP50:BP53)</f>
        <v>0</v>
      </c>
      <c r="BQ54" s="55">
        <f>(BQ50*$BY50+BQ51*$BY51+BQ52*$BY52+BQ53*$BY53)/$BY54</f>
        <v>0</v>
      </c>
      <c r="BR54" s="24">
        <f t="shared" si="1171"/>
        <v>0</v>
      </c>
      <c r="BS54" s="55">
        <f>(BS50*$BY50+BS51*$BY51+BS52*$BY52+BS53*$BY53)/$BY54</f>
        <v>0</v>
      </c>
      <c r="BT54" s="24">
        <f t="shared" si="1171"/>
        <v>0</v>
      </c>
      <c r="BU54" s="55">
        <f>(BU50*$BY50+BU51*$BY51+BU52*$BY52+BU53*$BY53)/$BY54</f>
        <v>0.24715786024166933</v>
      </c>
      <c r="BV54" s="55">
        <f>(BV50*$BY50+BV51*$BY51+BV52*$BY52+BV53*$BY53)/$BY54</f>
        <v>0.92178406641473754</v>
      </c>
      <c r="BW54" s="55">
        <f>(BW50*$BY50+BW51*$BY51+BW52*$BY52+BW53*$BY53)/$BY54</f>
        <v>0</v>
      </c>
      <c r="BX54" s="24">
        <f>SUM(BX50:BX53)</f>
        <v>220</v>
      </c>
      <c r="BY54" s="24">
        <f t="shared" ref="BY54:BZ54" si="1172">SUM(BY50:BY53)</f>
        <v>202</v>
      </c>
      <c r="BZ54" s="24">
        <f t="shared" si="1172"/>
        <v>47</v>
      </c>
      <c r="CA54" s="48">
        <f t="shared" si="111"/>
        <v>1</v>
      </c>
      <c r="CD54" s="18" t="s">
        <v>39</v>
      </c>
      <c r="CE54" s="53">
        <f>SUM(CE50:CE53)</f>
        <v>719.93349999999998</v>
      </c>
      <c r="CF54" s="53">
        <f t="shared" ref="CF54:CH54" si="1173">SUM(CF50:CF53)</f>
        <v>244.8485</v>
      </c>
      <c r="CG54" s="53">
        <f t="shared" si="1173"/>
        <v>475.08500000000004</v>
      </c>
      <c r="CH54" s="53">
        <f t="shared" si="1173"/>
        <v>2160.0664999999999</v>
      </c>
      <c r="CI54" s="55">
        <f>(CI50*$CS50+CI51*$CS51+CI52*$CS52+CI53*$CS53)/$CS54</f>
        <v>0.73937943447469756</v>
      </c>
      <c r="CJ54" s="24">
        <f t="shared" ref="CJ54:CN54" si="1174">SUM(CJ50:CJ53)</f>
        <v>0</v>
      </c>
      <c r="CK54" s="55">
        <f>(CK50*$CS50+CK51*$CS51+CK52*$CS52+CK53*$CS53)/$CS54</f>
        <v>0</v>
      </c>
      <c r="CL54" s="24">
        <f t="shared" si="1174"/>
        <v>0</v>
      </c>
      <c r="CM54" s="55">
        <f>(CM50*$CS50+CM51*$CS51+CM52*$CS52+CM53*$CS53)/$CS54</f>
        <v>0</v>
      </c>
      <c r="CN54" s="24">
        <f t="shared" si="1174"/>
        <v>0</v>
      </c>
      <c r="CO54" s="55">
        <f>(CO50*$CS50+CO51*$CS51+CO52*$CS52+CO53*$CS53)/$CS54</f>
        <v>0.26062056552530249</v>
      </c>
      <c r="CP54" s="55">
        <f>(CP50*$CS50+CP51*$CS51+CP52*$CS52+CP53*$CS53)/$CS54</f>
        <v>0.86769035243420356</v>
      </c>
      <c r="CQ54" s="55">
        <f>(CQ50*$CS50+CQ51*$CS51+CQ52*$CS52+CQ53*$CS53)/$CS54</f>
        <v>0</v>
      </c>
      <c r="CR54" s="65">
        <f>SUM(CR50:CR53)</f>
        <v>220</v>
      </c>
      <c r="CS54" s="24">
        <f t="shared" ref="CS54:CT54" si="1175">SUM(CS50:CS53)</f>
        <v>202</v>
      </c>
      <c r="CT54" s="24">
        <f t="shared" si="1175"/>
        <v>46.5</v>
      </c>
      <c r="CU54" s="48">
        <f t="shared" si="113"/>
        <v>1</v>
      </c>
      <c r="CX54" s="18" t="s">
        <v>39</v>
      </c>
      <c r="CY54" s="24">
        <f>SUM(CY50:CY53)</f>
        <v>737.18000000000006</v>
      </c>
      <c r="CZ54" s="54">
        <f t="shared" ref="CZ54:DB54" si="1176">SUM(CZ50:CZ53)</f>
        <v>255.10000000000002</v>
      </c>
      <c r="DA54" s="24">
        <f t="shared" si="1176"/>
        <v>482.08</v>
      </c>
      <c r="DB54" s="53">
        <f t="shared" si="1176"/>
        <v>2238.8199999999997</v>
      </c>
      <c r="DC54" s="55">
        <f>(DC50*$DM50+DC51*$DM51+DC52*$DM52+DC53*$DM53)/$DM54</f>
        <v>0.74176990511551155</v>
      </c>
      <c r="DD54" s="54">
        <f t="shared" ref="DD54:DH54" si="1177">SUM(DD50:DD53)</f>
        <v>0</v>
      </c>
      <c r="DE54" s="55">
        <f>(DE50*$DM50+DE51*$DM51+DE52*$DM52+DE53*$DM53)/$DM54</f>
        <v>0</v>
      </c>
      <c r="DF54" s="54">
        <f t="shared" si="1177"/>
        <v>0</v>
      </c>
      <c r="DG54" s="55">
        <f>(DG50*$DM50+DG51*$DM51+DG52*$DM52+DG53*$DM53)/$DM54</f>
        <v>0</v>
      </c>
      <c r="DH54" s="54">
        <f t="shared" si="1177"/>
        <v>0</v>
      </c>
      <c r="DI54" s="55">
        <f>(DI50*$DM50+DI51*$DM51+DI52*$DM52+DI53*$DM53)/$DM54</f>
        <v>0.25823009488448845</v>
      </c>
      <c r="DJ54" s="55">
        <f>(DJ50*$DM50+DJ51*$DM51+DJ52*$DM52+DJ53*$DM53)/$DM54</f>
        <v>0.8678195739066844</v>
      </c>
      <c r="DK54" s="55">
        <f>(DK50*$DM50+DK51*$DM51+DK52*$DM52+DK53*$DM53)/$DM54</f>
        <v>0</v>
      </c>
      <c r="DL54" s="24">
        <f>SUM(DL50:DL53)</f>
        <v>220</v>
      </c>
      <c r="DM54" s="24">
        <f t="shared" ref="DM54:DN54" si="1178">SUM(DM50:DM53)</f>
        <v>202</v>
      </c>
      <c r="DN54" s="24">
        <f t="shared" si="1178"/>
        <v>47</v>
      </c>
      <c r="DO54" s="48">
        <f t="shared" si="116"/>
        <v>1</v>
      </c>
      <c r="DR54" s="18" t="s">
        <v>39</v>
      </c>
      <c r="DS54" s="24">
        <f>SUM(DS50:DS53)</f>
        <v>721.07999999999993</v>
      </c>
      <c r="DT54" s="24">
        <f t="shared" ref="DT54:DV54" si="1179">SUM(DT50:DT53)</f>
        <v>199.39999999999998</v>
      </c>
      <c r="DU54" s="24">
        <f t="shared" si="1179"/>
        <v>521.67999999999995</v>
      </c>
      <c r="DV54" s="53">
        <f t="shared" si="1179"/>
        <v>2254.92</v>
      </c>
      <c r="DW54" s="55">
        <f>(DW50*$EG50+DW51*$EG51+DW52*$EG52+DW53*$EG53)/$EG54</f>
        <v>0.74702754710954966</v>
      </c>
      <c r="DX54" s="24">
        <f t="shared" ref="DX54" si="1180">SUM(DX50:DX53)</f>
        <v>0</v>
      </c>
      <c r="DY54" s="55">
        <f>(DY50*$EG50+DY51*$EG51+DY52*$EG52+DY53*$EG53)/$EG54</f>
        <v>0</v>
      </c>
      <c r="DZ54" s="24">
        <f t="shared" ref="DZ54" si="1181">SUM(DZ50:DZ53)</f>
        <v>0</v>
      </c>
      <c r="EA54" s="55">
        <f>(EA50*$EG50+EA51*$EG51+EA52*$EG52+EA53*$EG53)/$EG54</f>
        <v>0</v>
      </c>
      <c r="EB54" s="24">
        <f t="shared" ref="EB54" si="1182">SUM(EB50:EB53)</f>
        <v>0</v>
      </c>
      <c r="EC54" s="55">
        <f>(EC50*$EG50+EC51*$EG51+EC52*$EG52+EC53*$EG53)/$EG54</f>
        <v>0.25297245289045034</v>
      </c>
      <c r="ED54" s="55">
        <f>(ED50*$EG50+ED51*$EG51+ED52*$EG52+ED53*$EG53)/$EG54</f>
        <v>0.89201540025989168</v>
      </c>
      <c r="EE54" s="55">
        <f>(EE50*$EG50+EE51*$EG51+EE52*$EG52+EE53*$EG53)/$EG54</f>
        <v>0</v>
      </c>
      <c r="EF54" s="24">
        <f>SUM(EF50:EF53)</f>
        <v>220</v>
      </c>
      <c r="EG54" s="24">
        <f t="shared" ref="EG54:EH54" si="1183">SUM(EG50:EG53)</f>
        <v>202</v>
      </c>
      <c r="EH54" s="24">
        <f t="shared" si="1183"/>
        <v>47</v>
      </c>
      <c r="EI54" s="48">
        <f t="shared" si="119"/>
        <v>1</v>
      </c>
      <c r="EL54" s="18" t="s">
        <v>39</v>
      </c>
      <c r="EM54" s="54">
        <f>SUM(EM50:EM53)</f>
        <v>664.92499999999995</v>
      </c>
      <c r="EN54" s="54">
        <f t="shared" ref="EN54:EP54" si="1184">SUM(EN50:EN53)</f>
        <v>169.05</v>
      </c>
      <c r="EO54" s="54">
        <f t="shared" si="1184"/>
        <v>495.875</v>
      </c>
      <c r="EP54" s="56">
        <f t="shared" si="1184"/>
        <v>2016</v>
      </c>
      <c r="EQ54" s="55">
        <f>(EQ50*$FA50+EQ51*$FA51+EQ52*$FA52+EQ53*$FA53)/$FA54</f>
        <v>0.73935643564356435</v>
      </c>
      <c r="ER54" s="54">
        <f t="shared" ref="ER54:EV54" si="1185">SUM(ER50:ER53)</f>
        <v>0</v>
      </c>
      <c r="ES54" s="55">
        <f>(ES50*$FA50+ES51*$FA51+ES52*$FA52+ES53*$FA53)/$FA54</f>
        <v>0</v>
      </c>
      <c r="ET54" s="54">
        <f t="shared" si="1185"/>
        <v>7.0750000000000002</v>
      </c>
      <c r="EU54" s="55">
        <f>(EU50*$FA50+EU51*$FA51+EU52*$FA52+EU53*$FA53)/$FA54</f>
        <v>2.6216444189061765E-3</v>
      </c>
      <c r="EV54" s="24">
        <f t="shared" si="1185"/>
        <v>0</v>
      </c>
      <c r="EW54" s="55">
        <f>(EW50*$FA50+EW51*$FA51+EW52*$FA52+EW53*$FA53)/$FA54</f>
        <v>0.25802191993752943</v>
      </c>
      <c r="EX54" s="55">
        <f>(EX50*$FA50+EX51*$FA51+EX52*$FA52+EX53*$FA53)/$FA54</f>
        <v>0.89534858433622333</v>
      </c>
      <c r="EY54" s="55">
        <f>(EY50*$FA50+EY51*$FA51+EY52*$FA52+EY53*$FA53)/$FA54</f>
        <v>0</v>
      </c>
      <c r="EZ54" s="65">
        <f>SUM(EZ50:EZ53)</f>
        <v>220</v>
      </c>
      <c r="FA54" s="24">
        <f t="shared" ref="FA54:FB54" si="1186">SUM(FA50:FA53)</f>
        <v>202</v>
      </c>
      <c r="FB54" s="24">
        <f t="shared" si="1186"/>
        <v>47</v>
      </c>
      <c r="FC54" s="48">
        <f t="shared" si="122"/>
        <v>1</v>
      </c>
      <c r="FF54" s="18" t="s">
        <v>39</v>
      </c>
      <c r="FG54" s="54">
        <f>SUM(FG50:FG53)</f>
        <v>813.58500000000004</v>
      </c>
      <c r="FH54" s="54">
        <f t="shared" ref="FH54:FJ54" si="1187">SUM(FH50:FH53)</f>
        <v>236.2</v>
      </c>
      <c r="FI54" s="54">
        <f t="shared" si="1187"/>
        <v>577.38499999999999</v>
      </c>
      <c r="FJ54" s="54">
        <f t="shared" si="1187"/>
        <v>2157.415</v>
      </c>
      <c r="FK54" s="55">
        <f>(FK50*$FU50+FK51*$FU51+FK52*$FU52+FK53*$FU53)/$FU54</f>
        <v>0.71538098184818499</v>
      </c>
      <c r="FL54" s="24">
        <f t="shared" ref="FL54:FP54" si="1188">SUM(FL50:FL53)</f>
        <v>0</v>
      </c>
      <c r="FM54" s="55">
        <f>(FM50*$FU50+FM51*$FU51+FM52*$FU52+FM53*$FU53)/$FU54</f>
        <v>0</v>
      </c>
      <c r="FN54" s="24">
        <f t="shared" si="1188"/>
        <v>5</v>
      </c>
      <c r="FO54" s="55">
        <f>(FO50*$FU50+FO51*$FU51+FO52*$FU52+FO53*$FU53)/$FU54</f>
        <v>1.6734536356861492E-3</v>
      </c>
      <c r="FP54" s="24">
        <f t="shared" si="1188"/>
        <v>0</v>
      </c>
      <c r="FQ54" s="55">
        <f>(FQ50*$FU50+FQ51*$FU51+FQ52*$FU52+FQ53*$FU53)/$FU54</f>
        <v>0.28294556451612901</v>
      </c>
      <c r="FR54" s="55">
        <f>(FR50*$FU50+FR51*$FU51+FR52*$FU52+FR53*$FU53)/$FU54</f>
        <v>0.86150766363456632</v>
      </c>
      <c r="FS54" s="55">
        <f>(FS50*$FU50+FS51*$FU51+FS52*$FU52+FS53*$FU53)/$FU54</f>
        <v>0</v>
      </c>
      <c r="FT54" s="65">
        <f>SUM(FT50:FT53)</f>
        <v>220</v>
      </c>
      <c r="FU54" s="24">
        <f t="shared" ref="FU54:FV54" si="1189">SUM(FU50:FU53)</f>
        <v>202</v>
      </c>
      <c r="FV54" s="54">
        <f t="shared" si="1189"/>
        <v>74.5</v>
      </c>
      <c r="FW54" s="48">
        <f t="shared" si="124"/>
        <v>1.0000000000000002</v>
      </c>
      <c r="FZ54" s="18" t="s">
        <v>39</v>
      </c>
      <c r="GA54" s="54">
        <f>SUM(GA50:GA53)</f>
        <v>667.77499999999998</v>
      </c>
      <c r="GB54" s="24">
        <f t="shared" ref="GB54:GD54" si="1190">SUM(GB50:GB53)</f>
        <v>210.19</v>
      </c>
      <c r="GC54" s="54">
        <f t="shared" si="1190"/>
        <v>457.58500000000004</v>
      </c>
      <c r="GD54" s="53">
        <f t="shared" si="1190"/>
        <v>2048.1999999999998</v>
      </c>
      <c r="GE54" s="55">
        <f>(GE50*$GO50+GE51*$GO51+GE52*$GO52+GE53*$GO53)/$GO54</f>
        <v>0.70087240099009895</v>
      </c>
      <c r="GF54" s="24">
        <f t="shared" ref="GF54:GJ54" si="1191">SUM(GF50:GF53)</f>
        <v>0</v>
      </c>
      <c r="GG54" s="55">
        <f>(GG50*$GO50+GG51*$GO51+GG52*$GO52+GG53*$GO53)/$GO54</f>
        <v>0</v>
      </c>
      <c r="GH54" s="54">
        <f t="shared" si="1191"/>
        <v>164.02500000000001</v>
      </c>
      <c r="GI54" s="55">
        <f>(GI50*$GO50+GI51*$GO51+GI52*$GO52+GI53*$GO53)/$GO54</f>
        <v>6.2028155940594056E-2</v>
      </c>
      <c r="GJ54" s="24">
        <f t="shared" si="1191"/>
        <v>0</v>
      </c>
      <c r="GK54" s="55">
        <f>(GK50*$GO50+GK51*$GO51+GK52*$GO52+GK53*$GO53)/$GO54</f>
        <v>0.23709944306930691</v>
      </c>
      <c r="GL54" s="55">
        <f>(GL50*$GO50+GL51*$GO51+GL52*$GO52+GL53*$GO53)/$GO54</f>
        <v>0.87179580392357492</v>
      </c>
      <c r="GM54" s="55">
        <f>(GM50*$GO50+GM51*$GO51+GM52*$GO52+GM53*$GO53)/$GO54</f>
        <v>0</v>
      </c>
      <c r="GN54" s="65">
        <f>SUM(GN50:GN53)</f>
        <v>220</v>
      </c>
      <c r="GO54" s="65">
        <f t="shared" ref="GO54:GP54" si="1192">SUM(GO50:GO53)</f>
        <v>202</v>
      </c>
      <c r="GP54" s="65">
        <f t="shared" si="1192"/>
        <v>95.3</v>
      </c>
      <c r="GQ54" s="48">
        <f t="shared" si="127"/>
        <v>1</v>
      </c>
      <c r="GT54" s="18" t="s">
        <v>39</v>
      </c>
      <c r="GU54" s="24">
        <f>SUM(GU50:GU53)</f>
        <v>996.17000000000007</v>
      </c>
      <c r="GV54" s="24">
        <f t="shared" ref="GV54:GX54" si="1193">SUM(GV50:GV53)</f>
        <v>176.13</v>
      </c>
      <c r="GW54" s="54">
        <f t="shared" si="1193"/>
        <v>820.04</v>
      </c>
      <c r="GX54" s="53">
        <f t="shared" si="1193"/>
        <v>1852.2349999999999</v>
      </c>
      <c r="GY54" s="55">
        <f>(GY50*$HI50+GY51*$HI51+GY52*$HI52+GY53*$HI53)/$HI54</f>
        <v>0.61479482726498447</v>
      </c>
      <c r="GZ54" s="54">
        <f t="shared" ref="GZ54:HD54" si="1194">SUM(GZ50:GZ53)</f>
        <v>60.145000000000003</v>
      </c>
      <c r="HA54" s="55">
        <f>(HA50*$HI50+HA51*$HI51+HA52*$HI52+HA53*$HI53)/$HI54</f>
        <v>2.0636913792185671E-2</v>
      </c>
      <c r="HB54" s="24">
        <f t="shared" si="1194"/>
        <v>67.45</v>
      </c>
      <c r="HC54" s="55">
        <f>(HC50*$HI50+HC51*$HI51+HC52*$HI52+HC53*$HI53)/$HI54</f>
        <v>2.4684272862770147E-2</v>
      </c>
      <c r="HD54" s="24">
        <f t="shared" si="1194"/>
        <v>0</v>
      </c>
      <c r="HE54" s="55">
        <f>(HE50*$HI50+HE51*$HI51+HE52*$HI52+HE53*$HI53)/$HI54</f>
        <v>0.3398839860800596</v>
      </c>
      <c r="HF54" s="55">
        <f>(HF50*$HI50+HF51*$HI51+HF52*$HI52+HF53*$HI53)/$HI54</f>
        <v>0.89637613133752903</v>
      </c>
      <c r="HG54" s="55">
        <f>(HG50*$HI50+HG51*$HI51+HG52*$HI52+HG53*$HI53)/$HI54</f>
        <v>0</v>
      </c>
      <c r="HH54" s="65">
        <f>SUM(HH50:HH53)</f>
        <v>220</v>
      </c>
      <c r="HI54" s="24">
        <f t="shared" ref="HI54:HJ54" si="1195">SUM(HI50:HI53)</f>
        <v>202</v>
      </c>
      <c r="HJ54" s="24">
        <f t="shared" si="1195"/>
        <v>95</v>
      </c>
      <c r="HK54" s="48">
        <f>SUM(GY54,HA54,HC54,HE54,HG54)</f>
        <v>1</v>
      </c>
      <c r="HN54" s="18" t="s">
        <v>39</v>
      </c>
      <c r="HO54" s="54">
        <f>SUM(HO50:HO53)</f>
        <v>1294.5049999999999</v>
      </c>
      <c r="HP54" s="54">
        <f t="shared" ref="HP54:HR54" si="1196">SUM(HP50:HP53)</f>
        <v>317.78999999999996</v>
      </c>
      <c r="HQ54" s="54">
        <f t="shared" si="1196"/>
        <v>976.71500000000003</v>
      </c>
      <c r="HR54" s="54">
        <f t="shared" si="1196"/>
        <v>1453.4950000000001</v>
      </c>
      <c r="HS54" s="55">
        <f>(HS50*$ID50+HS51*$ID51+HS52*$ID52+HS53*$ID53)/$ID54</f>
        <v>0.4870447916666667</v>
      </c>
      <c r="HT54" s="54">
        <f t="shared" ref="HT54:HY54" si="1197">SUM(HT50:HT53)</f>
        <v>132</v>
      </c>
      <c r="HU54" s="55">
        <f>(HU50*$ID50+HU51*$ID51+HU52*$ID52+HU53*$ID53)/$ID54</f>
        <v>4.5651815181518146E-2</v>
      </c>
      <c r="HV54" s="54">
        <f t="shared" si="1197"/>
        <v>0</v>
      </c>
      <c r="HW54" s="55">
        <f>(HW50*$ID50+HW51*$ID51+HW52*$ID52+HW53*$ID53)/$ID54</f>
        <v>0</v>
      </c>
      <c r="HX54" s="54">
        <f t="shared" si="1197"/>
        <v>0</v>
      </c>
      <c r="HY54" s="54">
        <f t="shared" si="1197"/>
        <v>0</v>
      </c>
      <c r="HZ54" s="55">
        <f>(HZ50*$ID50+HZ51*$ID51+HZ52*$ID52+HZ53*$ID53)/$ID54</f>
        <v>0.46730339315181513</v>
      </c>
      <c r="IA54" s="55">
        <f>(IA50*$ID50+IA51*$ID51+IA52*$ID52+IA53*$ID53)/$ID54</f>
        <v>0.67943576163053321</v>
      </c>
      <c r="IB54" s="55">
        <f>(IB50*$ID50+IB51*$ID51+IB52*$ID52+IB53*$ID53)/$ID54</f>
        <v>0</v>
      </c>
      <c r="IC54" s="24">
        <f>SUM(IC50:IC53)</f>
        <v>220</v>
      </c>
      <c r="ID54" s="24">
        <f t="shared" ref="ID54:IE54" si="1198">SUM(ID50:ID53)</f>
        <v>202</v>
      </c>
      <c r="IE54" s="24">
        <f t="shared" si="1198"/>
        <v>90</v>
      </c>
      <c r="IF54" s="48">
        <f t="shared" si="638"/>
        <v>1</v>
      </c>
    </row>
    <row r="55" spans="1:240" ht="15">
      <c r="A55" s="77" t="s">
        <v>69</v>
      </c>
      <c r="B55" s="2" t="s">
        <v>70</v>
      </c>
      <c r="C55" s="12">
        <v>744</v>
      </c>
      <c r="D55" s="12">
        <v>88.029999999999973</v>
      </c>
      <c r="E55" s="2">
        <v>655.97</v>
      </c>
      <c r="F55" s="2">
        <v>0</v>
      </c>
      <c r="G55" s="38">
        <f>F55/$B$4</f>
        <v>0</v>
      </c>
      <c r="H55" s="2">
        <v>0</v>
      </c>
      <c r="I55" s="38">
        <f>H55/$B$4</f>
        <v>0</v>
      </c>
      <c r="J55" s="2">
        <v>0</v>
      </c>
      <c r="K55" s="38">
        <f>J55/$B$4</f>
        <v>0</v>
      </c>
      <c r="L55" s="2">
        <v>0</v>
      </c>
      <c r="M55" s="38">
        <f t="shared" si="1080"/>
        <v>1</v>
      </c>
      <c r="N55" s="41">
        <f t="shared" ref="N55:N68" si="1199">IF((AND(D55=0,F55=0)),0,(F55+L55)/(D55+F55))</f>
        <v>0</v>
      </c>
      <c r="O55" s="38">
        <f>L55/$B$4</f>
        <v>0</v>
      </c>
      <c r="P55" s="2">
        <v>25</v>
      </c>
      <c r="Q55" s="2">
        <v>25</v>
      </c>
      <c r="R55" s="2">
        <v>25</v>
      </c>
      <c r="S55" s="48">
        <f t="shared" si="604"/>
        <v>1</v>
      </c>
      <c r="U55" s="77" t="s">
        <v>69</v>
      </c>
      <c r="V55" s="2" t="s">
        <v>70</v>
      </c>
      <c r="W55" s="12">
        <v>716.15</v>
      </c>
      <c r="X55" s="12">
        <v>467.15</v>
      </c>
      <c r="Y55" s="12">
        <v>249</v>
      </c>
      <c r="Z55" s="12">
        <v>15.85</v>
      </c>
      <c r="AA55" s="38">
        <f t="shared" si="1081"/>
        <v>2.1303763440860216E-2</v>
      </c>
      <c r="AB55" s="2">
        <v>12</v>
      </c>
      <c r="AC55" s="38">
        <f t="shared" si="1081"/>
        <v>1.6129032258064516E-2</v>
      </c>
      <c r="AD55" s="2">
        <v>0</v>
      </c>
      <c r="AE55" s="38">
        <f t="shared" si="1081"/>
        <v>0</v>
      </c>
      <c r="AF55" s="2">
        <v>0</v>
      </c>
      <c r="AG55" s="38">
        <f t="shared" ref="AG55:AG56" si="1200">(W55-AF55)/$V$4</f>
        <v>0.96256720430107523</v>
      </c>
      <c r="AH55" s="41">
        <f>IF((AND(X55=0,Z55=0)),0,(Z55+AF55)/(X55+Z55))</f>
        <v>3.2815734989648029E-2</v>
      </c>
      <c r="AI55" s="38">
        <f t="shared" ref="AI55:AI56" si="1201">AF55/$V$4</f>
        <v>0</v>
      </c>
      <c r="AJ55" s="2">
        <v>25</v>
      </c>
      <c r="AK55" s="2">
        <v>25</v>
      </c>
      <c r="AL55" s="2">
        <v>25</v>
      </c>
      <c r="AM55" s="48">
        <f t="shared" si="106"/>
        <v>1</v>
      </c>
      <c r="AO55" s="77" t="s">
        <v>69</v>
      </c>
      <c r="AP55" s="2" t="s">
        <v>70</v>
      </c>
      <c r="AQ55" s="2">
        <v>713.13</v>
      </c>
      <c r="AR55" s="2">
        <v>374.17</v>
      </c>
      <c r="AS55" s="2">
        <v>338.96</v>
      </c>
      <c r="AT55" s="2">
        <v>6.87</v>
      </c>
      <c r="AU55" s="38">
        <f>AT55/$AP$4</f>
        <v>9.541666666666667E-3</v>
      </c>
      <c r="AV55" s="2">
        <v>0</v>
      </c>
      <c r="AW55" s="38">
        <f>AV55/$AP$4</f>
        <v>0</v>
      </c>
      <c r="AX55" s="2">
        <v>0</v>
      </c>
      <c r="AY55" s="38">
        <f>AX55/$AP$4</f>
        <v>0</v>
      </c>
      <c r="AZ55" s="2">
        <v>0</v>
      </c>
      <c r="BA55" s="38">
        <f>(AQ55-AZ55)/$AP$4</f>
        <v>0.99045833333333333</v>
      </c>
      <c r="BB55" s="41">
        <f t="shared" ref="BB55:BB68" si="1202">IF((AND(AR55=0,AT55=0)),0,(AT55+AZ55)/(AR55+AT55))</f>
        <v>1.8029603191266008E-2</v>
      </c>
      <c r="BC55" s="38">
        <f>AZ55/$AP$4</f>
        <v>0</v>
      </c>
      <c r="BD55" s="2">
        <v>25</v>
      </c>
      <c r="BE55" s="2">
        <v>25</v>
      </c>
      <c r="BF55" s="2">
        <v>25</v>
      </c>
      <c r="BG55" s="48">
        <f t="shared" si="109"/>
        <v>1</v>
      </c>
      <c r="BI55" s="77" t="s">
        <v>69</v>
      </c>
      <c r="BJ55" s="2" t="s">
        <v>70</v>
      </c>
      <c r="BK55" s="2">
        <v>387.1</v>
      </c>
      <c r="BL55" s="12">
        <v>260.51</v>
      </c>
      <c r="BM55" s="2">
        <v>126.59</v>
      </c>
      <c r="BN55" s="2">
        <v>356.9</v>
      </c>
      <c r="BO55" s="38">
        <f>BN55/$BJ$4</f>
        <v>0.47970430107526879</v>
      </c>
      <c r="BP55" s="2">
        <v>0</v>
      </c>
      <c r="BQ55" s="38">
        <f>BP55/$BJ$4</f>
        <v>0</v>
      </c>
      <c r="BR55" s="2">
        <v>0</v>
      </c>
      <c r="BS55" s="38">
        <f>BR55/$BJ$4</f>
        <v>0</v>
      </c>
      <c r="BT55" s="2">
        <v>0</v>
      </c>
      <c r="BU55" s="38">
        <f>(BK55-BT55)/$BJ$4</f>
        <v>0.52029569892473126</v>
      </c>
      <c r="BV55" s="41">
        <f t="shared" si="530"/>
        <v>0.57805996015613614</v>
      </c>
      <c r="BW55" s="38">
        <f>BT55/$BJ$4</f>
        <v>0</v>
      </c>
      <c r="BX55" s="2">
        <v>25</v>
      </c>
      <c r="BY55" s="2">
        <v>25</v>
      </c>
      <c r="BZ55" s="2">
        <v>25</v>
      </c>
      <c r="CA55" s="48">
        <f t="shared" si="111"/>
        <v>1</v>
      </c>
      <c r="CC55" s="77" t="s">
        <v>69</v>
      </c>
      <c r="CD55" s="2" t="s">
        <v>70</v>
      </c>
      <c r="CE55" s="2">
        <v>0</v>
      </c>
      <c r="CF55" s="7">
        <v>0</v>
      </c>
      <c r="CG55" s="2">
        <v>0</v>
      </c>
      <c r="CH55" s="2">
        <v>720</v>
      </c>
      <c r="CI55" s="38">
        <f>CH55/$CD$4</f>
        <v>1</v>
      </c>
      <c r="CJ55" s="12">
        <v>0</v>
      </c>
      <c r="CK55" s="38">
        <f>CJ55/$CD$4</f>
        <v>0</v>
      </c>
      <c r="CL55" s="12">
        <v>0</v>
      </c>
      <c r="CM55" s="38">
        <f>CL55/$CD$4</f>
        <v>0</v>
      </c>
      <c r="CN55" s="2">
        <v>0</v>
      </c>
      <c r="CO55" s="38">
        <f>(CE55-CN55)/$CD$4</f>
        <v>0</v>
      </c>
      <c r="CP55" s="41">
        <f>IF((AND(CF55=0,CH55=0)),0,(CH55+CN55)/(CF55+CH55))</f>
        <v>1</v>
      </c>
      <c r="CQ55" s="38">
        <f>CN55/$CD$4</f>
        <v>0</v>
      </c>
      <c r="CR55" s="2">
        <v>25</v>
      </c>
      <c r="CS55" s="2">
        <v>25</v>
      </c>
      <c r="CT55" s="2">
        <v>0</v>
      </c>
      <c r="CU55" s="48">
        <f t="shared" si="113"/>
        <v>1</v>
      </c>
      <c r="CW55" s="77" t="s">
        <v>69</v>
      </c>
      <c r="CX55" s="2" t="s">
        <v>70</v>
      </c>
      <c r="CY55" s="12">
        <v>368.33</v>
      </c>
      <c r="CZ55" s="12">
        <v>138.30000000000001</v>
      </c>
      <c r="DA55" s="2">
        <v>230.03</v>
      </c>
      <c r="DB55" s="2">
        <v>375.67</v>
      </c>
      <c r="DC55" s="38">
        <f t="shared" ref="DC55:DC68" si="1203">DB55/$CX$4</f>
        <v>0.5049327956989248</v>
      </c>
      <c r="DD55" s="12">
        <v>0</v>
      </c>
      <c r="DE55" s="38">
        <f t="shared" si="1089"/>
        <v>0</v>
      </c>
      <c r="DF55" s="12">
        <v>0</v>
      </c>
      <c r="DG55" s="38">
        <f t="shared" ref="DG55" si="1204">DF55/$CX$4</f>
        <v>0</v>
      </c>
      <c r="DH55" s="12">
        <v>0</v>
      </c>
      <c r="DI55" s="38">
        <f t="shared" ref="DI55:DI68" si="1205">(CY55-DH55)/$CX$4</f>
        <v>0.49506720430107526</v>
      </c>
      <c r="DJ55" s="41">
        <f>IF((AND(CZ55=0,DB55=0)),0,(DB55+DH55)/(CZ55+DB55))</f>
        <v>0.73091814697355872</v>
      </c>
      <c r="DK55" s="38">
        <f t="shared" ref="DK55:DK68" si="1206">DH55/$CX$4</f>
        <v>0</v>
      </c>
      <c r="DL55" s="2">
        <v>25</v>
      </c>
      <c r="DM55" s="2">
        <v>25</v>
      </c>
      <c r="DN55" s="2">
        <v>25</v>
      </c>
      <c r="DO55" s="48">
        <f t="shared" si="116"/>
        <v>1</v>
      </c>
      <c r="DQ55" s="77" t="s">
        <v>69</v>
      </c>
      <c r="DR55" s="2" t="s">
        <v>70</v>
      </c>
      <c r="DS55" s="12">
        <v>550.83000000000004</v>
      </c>
      <c r="DT55" s="12">
        <v>302.33000000000004</v>
      </c>
      <c r="DU55" s="2">
        <v>248.5</v>
      </c>
      <c r="DV55" s="2">
        <v>193.17</v>
      </c>
      <c r="DW55" s="38">
        <f t="shared" ref="DW55:DW68" si="1207">DV55/$DR$4</f>
        <v>0.25963709677419355</v>
      </c>
      <c r="DX55" s="2">
        <v>0</v>
      </c>
      <c r="DY55" s="38">
        <f t="shared" ref="DY55:DY68" si="1208">DX55/$DR$4</f>
        <v>0</v>
      </c>
      <c r="DZ55" s="2">
        <v>0</v>
      </c>
      <c r="EA55" s="38">
        <f t="shared" ref="EA55:EA68" si="1209">DZ55/$DR$4</f>
        <v>0</v>
      </c>
      <c r="EB55" s="2">
        <v>0</v>
      </c>
      <c r="EC55" s="38">
        <f t="shared" ref="EC55:EC68" si="1210">(DS55-EB55)/$DR$4</f>
        <v>0.74036290322580656</v>
      </c>
      <c r="ED55" s="51">
        <f t="shared" ref="ED55:ED68" si="1211">IF((AND(DT55=0,DV55=0)),0,(DV55+EB55)/(DT55+DV55))</f>
        <v>0.38984863773965689</v>
      </c>
      <c r="EE55" s="38">
        <f t="shared" ref="EE55:EE68" si="1212">EB55/$DR$4</f>
        <v>0</v>
      </c>
      <c r="EF55" s="2">
        <v>25</v>
      </c>
      <c r="EG55" s="2">
        <v>25</v>
      </c>
      <c r="EH55" s="2">
        <v>25</v>
      </c>
      <c r="EI55" s="48">
        <f t="shared" si="119"/>
        <v>1</v>
      </c>
      <c r="EK55" s="77" t="s">
        <v>69</v>
      </c>
      <c r="EL55" s="2" t="s">
        <v>70</v>
      </c>
      <c r="EM55" s="2">
        <v>0</v>
      </c>
      <c r="EN55" s="2">
        <v>0</v>
      </c>
      <c r="EO55" s="2">
        <v>0</v>
      </c>
      <c r="EP55" s="2">
        <v>672</v>
      </c>
      <c r="EQ55" s="38">
        <f t="shared" ref="EQ55:EQ68" si="1213">EP55/$EL$4</f>
        <v>1</v>
      </c>
      <c r="ER55" s="2">
        <v>0</v>
      </c>
      <c r="ES55" s="38">
        <f t="shared" ref="ES55:ES68" si="1214">ER55/$EL$4</f>
        <v>0</v>
      </c>
      <c r="ET55" s="2">
        <v>0</v>
      </c>
      <c r="EU55" s="38">
        <f t="shared" ref="EU55:EU68" si="1215">ET55/$EL$4</f>
        <v>0</v>
      </c>
      <c r="EV55" s="2">
        <v>0</v>
      </c>
      <c r="EW55" s="38">
        <f>(EM55-EV55)/$EL$4</f>
        <v>0</v>
      </c>
      <c r="EX55" s="51">
        <f t="shared" si="683"/>
        <v>1</v>
      </c>
      <c r="EY55" s="38">
        <f>EV55/$EL$4</f>
        <v>0</v>
      </c>
      <c r="EZ55" s="2">
        <v>25</v>
      </c>
      <c r="FA55" s="2">
        <v>25</v>
      </c>
      <c r="FB55" s="2">
        <v>0</v>
      </c>
      <c r="FC55" s="48">
        <f t="shared" si="122"/>
        <v>1</v>
      </c>
      <c r="FE55" s="77" t="s">
        <v>69</v>
      </c>
      <c r="FF55" s="2" t="s">
        <v>70</v>
      </c>
      <c r="FG55" s="2">
        <v>0</v>
      </c>
      <c r="FH55" s="2">
        <v>0</v>
      </c>
      <c r="FI55" s="2">
        <v>0</v>
      </c>
      <c r="FJ55" s="2">
        <v>744</v>
      </c>
      <c r="FK55" s="38">
        <f t="shared" ref="FK55:FO68" si="1216">FJ55/$FF$4</f>
        <v>1</v>
      </c>
      <c r="FL55" s="2">
        <v>0</v>
      </c>
      <c r="FM55" s="38">
        <f t="shared" si="1216"/>
        <v>0</v>
      </c>
      <c r="FN55" s="2">
        <v>0</v>
      </c>
      <c r="FO55" s="38">
        <f t="shared" si="1216"/>
        <v>0</v>
      </c>
      <c r="FP55" s="2">
        <v>0</v>
      </c>
      <c r="FQ55" s="38">
        <f t="shared" ref="FQ55:FQ68" si="1217">(FG55-FP55)/$FF$4</f>
        <v>0</v>
      </c>
      <c r="FR55" s="51">
        <f t="shared" si="542"/>
        <v>1</v>
      </c>
      <c r="FS55" s="38">
        <f t="shared" ref="FS55:FS68" si="1218">FP55/$FF$4</f>
        <v>0</v>
      </c>
      <c r="FT55" s="2">
        <v>25</v>
      </c>
      <c r="FU55" s="2">
        <v>25</v>
      </c>
      <c r="FV55" s="2">
        <v>0</v>
      </c>
      <c r="FW55" s="48">
        <f t="shared" si="124"/>
        <v>1</v>
      </c>
      <c r="FY55" s="77" t="s">
        <v>69</v>
      </c>
      <c r="FZ55" s="2" t="s">
        <v>70</v>
      </c>
      <c r="GA55" s="2">
        <v>0</v>
      </c>
      <c r="GB55" s="2">
        <v>0</v>
      </c>
      <c r="GC55" s="2">
        <v>0</v>
      </c>
      <c r="GD55" s="2">
        <v>720</v>
      </c>
      <c r="GE55" s="38">
        <f>GD55/$FZ$4</f>
        <v>1</v>
      </c>
      <c r="GF55" s="2">
        <v>0</v>
      </c>
      <c r="GG55" s="44">
        <v>0</v>
      </c>
      <c r="GH55" s="2">
        <v>0</v>
      </c>
      <c r="GI55" s="58">
        <v>0</v>
      </c>
      <c r="GJ55" s="2">
        <v>0</v>
      </c>
      <c r="GK55" s="38">
        <f t="shared" ref="GK55:GK68" si="1219">(GA55-GJ55)/$FZ$4</f>
        <v>0</v>
      </c>
      <c r="GL55" s="41">
        <f>IF((AND(GB55=0,GD55=0)),0,(GD55+GJ55)/(GB55+GD55))</f>
        <v>1</v>
      </c>
      <c r="GM55" s="38">
        <f t="shared" ref="GM55:GM68" si="1220">GJ55/$FZ$4</f>
        <v>0</v>
      </c>
      <c r="GN55" s="2">
        <v>25</v>
      </c>
      <c r="GO55" s="2">
        <v>25</v>
      </c>
      <c r="GP55" s="2">
        <v>0</v>
      </c>
      <c r="GQ55" s="48">
        <f t="shared" si="127"/>
        <v>1</v>
      </c>
      <c r="GS55" s="77" t="s">
        <v>69</v>
      </c>
      <c r="GT55" s="2" t="s">
        <v>70</v>
      </c>
      <c r="GU55" s="2">
        <v>0</v>
      </c>
      <c r="GV55" s="2">
        <v>0</v>
      </c>
      <c r="GW55" s="2">
        <v>0</v>
      </c>
      <c r="GX55" s="2">
        <v>744</v>
      </c>
      <c r="GY55" s="38">
        <f t="shared" ref="GY55:GY68" si="1221">GX55/$GT$4</f>
        <v>1</v>
      </c>
      <c r="GZ55" s="2">
        <v>0</v>
      </c>
      <c r="HA55" s="38">
        <f t="shared" ref="HA55:HA68" si="1222">GZ55/$GT$4</f>
        <v>0</v>
      </c>
      <c r="HB55" s="2">
        <v>0</v>
      </c>
      <c r="HC55" s="38">
        <f t="shared" ref="HC55:HC68" si="1223">HB55/$GT$4</f>
        <v>0</v>
      </c>
      <c r="HD55" s="2">
        <v>0</v>
      </c>
      <c r="HE55" s="38">
        <f t="shared" ref="HE55:HE68" si="1224">(GU55-HD55)/$GT$4</f>
        <v>0</v>
      </c>
      <c r="HF55" s="41">
        <f t="shared" ref="HF55:HF68" si="1225">IF((AND(GV55=0,GX55=0)),0,(GX55+HD55)/(GV55+GX55))</f>
        <v>1</v>
      </c>
      <c r="HG55" s="38">
        <f t="shared" ref="HG55:HG68" si="1226">HD55/$GT$4</f>
        <v>0</v>
      </c>
      <c r="HH55" s="2">
        <v>25</v>
      </c>
      <c r="HI55" s="2">
        <v>25</v>
      </c>
      <c r="HJ55" s="2">
        <v>0</v>
      </c>
      <c r="HK55" s="48">
        <f>SUM(GY55,HA55,HC55,HE55,HG55)</f>
        <v>1</v>
      </c>
      <c r="HM55" s="77" t="s">
        <v>69</v>
      </c>
      <c r="HN55" s="2" t="s">
        <v>70</v>
      </c>
      <c r="HO55" s="2">
        <v>0</v>
      </c>
      <c r="HP55" s="2">
        <v>0</v>
      </c>
      <c r="HQ55" s="2">
        <v>0</v>
      </c>
      <c r="HR55" s="2">
        <v>720</v>
      </c>
      <c r="HS55" s="38">
        <f>HR55/$HN$4</f>
        <v>1</v>
      </c>
      <c r="HT55" s="2">
        <v>0</v>
      </c>
      <c r="HU55" s="38">
        <f>HT55/$HN$4</f>
        <v>0</v>
      </c>
      <c r="HV55" s="2">
        <v>0</v>
      </c>
      <c r="HW55" s="38">
        <f>HV55/$HN$4</f>
        <v>0</v>
      </c>
      <c r="HX55" s="7">
        <v>0</v>
      </c>
      <c r="HY55" s="2">
        <v>0</v>
      </c>
      <c r="HZ55" s="38">
        <f t="shared" ref="HZ55:HZ68" si="1227">(HO55-HY55)/$HN$4</f>
        <v>0</v>
      </c>
      <c r="IA55" s="41">
        <f t="shared" ref="IA55:IA68" si="1228">IF((AND(HP55=0,HR55=0)),0,(HR55+HX55+HY55)/(HP55+HR55))</f>
        <v>1</v>
      </c>
      <c r="IB55" s="38">
        <f t="shared" ref="IB55:IB68" si="1229">(HY55+HX55)/$HN$4</f>
        <v>0</v>
      </c>
      <c r="IC55" s="2">
        <v>25</v>
      </c>
      <c r="ID55" s="2">
        <v>25</v>
      </c>
      <c r="IE55" s="2">
        <v>0</v>
      </c>
      <c r="IF55" s="48">
        <f t="shared" si="638"/>
        <v>1</v>
      </c>
    </row>
    <row r="56" spans="1:240" ht="14.25">
      <c r="B56" s="2" t="s">
        <v>71</v>
      </c>
      <c r="C56" s="12">
        <v>568.87</v>
      </c>
      <c r="D56" s="12">
        <v>361.93999999999994</v>
      </c>
      <c r="E56" s="2">
        <v>206.93</v>
      </c>
      <c r="F56" s="2">
        <v>175.13</v>
      </c>
      <c r="G56" s="38">
        <f t="shared" ref="G56:K68" si="1230">F56/$B$4</f>
        <v>0.23538978494623655</v>
      </c>
      <c r="H56" s="2">
        <v>0</v>
      </c>
      <c r="I56" s="38">
        <f t="shared" si="1230"/>
        <v>0</v>
      </c>
      <c r="J56" s="2">
        <v>0</v>
      </c>
      <c r="K56" s="38">
        <f t="shared" si="1230"/>
        <v>0</v>
      </c>
      <c r="L56" s="2">
        <v>0</v>
      </c>
      <c r="M56" s="38">
        <f t="shared" si="1080"/>
        <v>0.76461021505376348</v>
      </c>
      <c r="N56" s="41">
        <f t="shared" si="1199"/>
        <v>0.32608412311244345</v>
      </c>
      <c r="O56" s="38">
        <f t="shared" ref="O56:O57" si="1231">L56/$B$4</f>
        <v>0</v>
      </c>
      <c r="P56" s="2">
        <v>25</v>
      </c>
      <c r="Q56" s="2">
        <v>25</v>
      </c>
      <c r="R56" s="2">
        <v>25</v>
      </c>
      <c r="S56" s="48">
        <f t="shared" si="604"/>
        <v>1</v>
      </c>
      <c r="V56" s="2" t="s">
        <v>71</v>
      </c>
      <c r="W56" s="12">
        <v>730.52</v>
      </c>
      <c r="X56" s="12">
        <v>451.06</v>
      </c>
      <c r="Y56" s="12">
        <v>279.45999999999998</v>
      </c>
      <c r="Z56" s="12">
        <v>1.48</v>
      </c>
      <c r="AA56" s="38">
        <f t="shared" si="1081"/>
        <v>1.9892473118279571E-3</v>
      </c>
      <c r="AB56" s="2">
        <v>12</v>
      </c>
      <c r="AC56" s="38">
        <f t="shared" si="1081"/>
        <v>1.6129032258064516E-2</v>
      </c>
      <c r="AD56" s="2">
        <v>0</v>
      </c>
      <c r="AE56" s="38">
        <f t="shared" si="1081"/>
        <v>0</v>
      </c>
      <c r="AF56" s="2">
        <v>0</v>
      </c>
      <c r="AG56" s="38">
        <f t="shared" si="1200"/>
        <v>0.98188172043010746</v>
      </c>
      <c r="AH56" s="41">
        <f t="shared" ref="AH56:AH68" si="1232">IF((AND(X56=0,Z56=0)),0,(Z56+AF56)/(X56+Z56))</f>
        <v>3.2704291333362796E-3</v>
      </c>
      <c r="AI56" s="38">
        <f t="shared" si="1201"/>
        <v>0</v>
      </c>
      <c r="AJ56" s="2">
        <v>25</v>
      </c>
      <c r="AK56" s="2">
        <v>25</v>
      </c>
      <c r="AL56" s="2">
        <v>25</v>
      </c>
      <c r="AM56" s="48">
        <f t="shared" si="106"/>
        <v>0.99999999999999989</v>
      </c>
      <c r="AP56" s="2" t="s">
        <v>71</v>
      </c>
      <c r="AQ56" s="12">
        <v>704.3</v>
      </c>
      <c r="AR56" s="2">
        <v>336.15000000000003</v>
      </c>
      <c r="AS56" s="2">
        <v>368.15</v>
      </c>
      <c r="AT56" s="12">
        <v>15.7</v>
      </c>
      <c r="AU56" s="38">
        <f t="shared" ref="AU56:AU68" si="1233">AT56/$AP$4</f>
        <v>2.1805555555555554E-2</v>
      </c>
      <c r="AV56" s="2">
        <v>0</v>
      </c>
      <c r="AW56" s="38">
        <f t="shared" ref="AW56:AW68" si="1234">AV56/$AP$4</f>
        <v>0</v>
      </c>
      <c r="AX56" s="2">
        <v>0</v>
      </c>
      <c r="AY56" s="38">
        <f t="shared" ref="AY56:AY68" si="1235">AX56/$AP$4</f>
        <v>0</v>
      </c>
      <c r="AZ56" s="2">
        <v>0</v>
      </c>
      <c r="BA56" s="38">
        <f>(AQ56-AZ56)/$AP$4</f>
        <v>0.97819444444444437</v>
      </c>
      <c r="BB56" s="41">
        <f t="shared" si="1202"/>
        <v>4.4621287480460417E-2</v>
      </c>
      <c r="BC56" s="38">
        <f>AZ56/$AP$4</f>
        <v>0</v>
      </c>
      <c r="BD56" s="2">
        <v>25</v>
      </c>
      <c r="BE56" s="2">
        <v>25</v>
      </c>
      <c r="BF56" s="2">
        <v>25</v>
      </c>
      <c r="BG56" s="48">
        <f t="shared" si="109"/>
        <v>0.99999999999999989</v>
      </c>
      <c r="BJ56" s="2" t="s">
        <v>71</v>
      </c>
      <c r="BK56" s="2">
        <v>677.72</v>
      </c>
      <c r="BL56" s="12">
        <v>208.98999999999998</v>
      </c>
      <c r="BM56" s="2">
        <v>468.73</v>
      </c>
      <c r="BN56" s="2">
        <v>66.28</v>
      </c>
      <c r="BO56" s="38">
        <f t="shared" ref="BO56:BS68" si="1236">BN56/$BJ$4</f>
        <v>8.9086021505376339E-2</v>
      </c>
      <c r="BP56" s="2">
        <v>0</v>
      </c>
      <c r="BQ56" s="38">
        <f t="shared" si="1236"/>
        <v>0</v>
      </c>
      <c r="BR56" s="2">
        <v>0</v>
      </c>
      <c r="BS56" s="38">
        <f t="shared" si="1236"/>
        <v>0</v>
      </c>
      <c r="BT56" s="2">
        <v>0</v>
      </c>
      <c r="BU56" s="38">
        <f t="shared" ref="BU56:BU60" si="1237">(BK56-BT56)/$BJ$4</f>
        <v>0.91091397849462374</v>
      </c>
      <c r="BV56" s="41">
        <f t="shared" si="530"/>
        <v>0.24078177789079813</v>
      </c>
      <c r="BW56" s="38">
        <f t="shared" ref="BW56:BW60" si="1238">BT56/$BJ$4</f>
        <v>0</v>
      </c>
      <c r="BX56" s="2">
        <v>25</v>
      </c>
      <c r="BY56" s="2">
        <v>25</v>
      </c>
      <c r="BZ56" s="2">
        <v>25</v>
      </c>
      <c r="CA56" s="48">
        <f t="shared" si="111"/>
        <v>1</v>
      </c>
      <c r="CD56" s="2" t="s">
        <v>71</v>
      </c>
      <c r="CE56" s="2">
        <v>719.83</v>
      </c>
      <c r="CF56" s="12">
        <v>17.109999999999971</v>
      </c>
      <c r="CG56" s="2">
        <v>702.72</v>
      </c>
      <c r="CH56" s="2">
        <v>0.17</v>
      </c>
      <c r="CI56" s="38">
        <f t="shared" ref="CI56:CK56" si="1239">CH56/$CD$4</f>
        <v>2.3611111111111112E-4</v>
      </c>
      <c r="CJ56" s="12">
        <v>0</v>
      </c>
      <c r="CK56" s="38">
        <f t="shared" si="1239"/>
        <v>0</v>
      </c>
      <c r="CL56" s="12">
        <v>0</v>
      </c>
      <c r="CM56" s="38">
        <f t="shared" ref="CM56" si="1240">CL56/$CD$4</f>
        <v>0</v>
      </c>
      <c r="CN56" s="2">
        <v>0</v>
      </c>
      <c r="CO56" s="38">
        <f t="shared" ref="CO56:CO60" si="1241">(CE56-CN56)/$CD$4</f>
        <v>0.9997638888888889</v>
      </c>
      <c r="CP56" s="41">
        <f t="shared" ref="CP56:CP68" si="1242">IF((AND(CF56=0,CH56=0)),0,(CH56+CN56)/(CF56+CH56))</f>
        <v>9.8379629629629789E-3</v>
      </c>
      <c r="CQ56" s="38">
        <f t="shared" ref="CQ56:CQ60" si="1243">CN56/$CD$4</f>
        <v>0</v>
      </c>
      <c r="CR56" s="2">
        <v>25</v>
      </c>
      <c r="CS56" s="2">
        <v>25</v>
      </c>
      <c r="CT56" s="2">
        <v>25</v>
      </c>
      <c r="CU56" s="48">
        <f t="shared" si="113"/>
        <v>1</v>
      </c>
      <c r="CX56" s="2" t="s">
        <v>71</v>
      </c>
      <c r="CY56" s="12">
        <v>673.17</v>
      </c>
      <c r="CZ56" s="12">
        <v>127.55999999999999</v>
      </c>
      <c r="DA56" s="2">
        <v>545.61</v>
      </c>
      <c r="DB56" s="2">
        <v>4.25</v>
      </c>
      <c r="DC56" s="38">
        <f t="shared" si="1203"/>
        <v>5.7123655913978496E-3</v>
      </c>
      <c r="DD56" s="12">
        <v>0</v>
      </c>
      <c r="DE56" s="38">
        <f t="shared" si="1089"/>
        <v>0</v>
      </c>
      <c r="DF56" s="12">
        <v>66.58</v>
      </c>
      <c r="DG56" s="38">
        <f t="shared" ref="DG56" si="1244">DF56/$CX$4</f>
        <v>8.948924731182796E-2</v>
      </c>
      <c r="DH56" s="12">
        <v>0</v>
      </c>
      <c r="DI56" s="38">
        <f t="shared" si="1205"/>
        <v>0.90479838709677418</v>
      </c>
      <c r="DJ56" s="41">
        <f t="shared" ref="DJ56" si="1245">IF((AND(CZ56=0,DB56=0)),0,(DB56+DH56)/(CZ56+DB56))</f>
        <v>3.2243380623624911E-2</v>
      </c>
      <c r="DK56" s="38">
        <f t="shared" si="1206"/>
        <v>0</v>
      </c>
      <c r="DL56" s="2">
        <v>25</v>
      </c>
      <c r="DM56" s="2">
        <v>25</v>
      </c>
      <c r="DN56" s="2">
        <v>25</v>
      </c>
      <c r="DO56" s="48">
        <f t="shared" si="116"/>
        <v>1</v>
      </c>
      <c r="DR56" s="2" t="s">
        <v>71</v>
      </c>
      <c r="DS56" s="12">
        <v>627.6</v>
      </c>
      <c r="DT56" s="12">
        <v>362.04999999999995</v>
      </c>
      <c r="DU56" s="2">
        <v>265.55</v>
      </c>
      <c r="DV56" s="2">
        <v>116.4</v>
      </c>
      <c r="DW56" s="38">
        <f t="shared" si="1207"/>
        <v>0.15645161290322582</v>
      </c>
      <c r="DX56" s="2">
        <v>0</v>
      </c>
      <c r="DY56" s="38">
        <f t="shared" si="1208"/>
        <v>0</v>
      </c>
      <c r="DZ56" s="2">
        <v>0</v>
      </c>
      <c r="EA56" s="38">
        <f t="shared" si="1209"/>
        <v>0</v>
      </c>
      <c r="EB56" s="2">
        <v>0</v>
      </c>
      <c r="EC56" s="38">
        <f t="shared" si="1210"/>
        <v>0.84354838709677427</v>
      </c>
      <c r="ED56" s="51">
        <f t="shared" si="1211"/>
        <v>0.24328560978158642</v>
      </c>
      <c r="EE56" s="38">
        <f t="shared" si="1212"/>
        <v>0</v>
      </c>
      <c r="EF56" s="2">
        <v>25</v>
      </c>
      <c r="EG56" s="2">
        <v>25</v>
      </c>
      <c r="EH56" s="2">
        <v>25</v>
      </c>
      <c r="EI56" s="48">
        <f t="shared" si="119"/>
        <v>1</v>
      </c>
      <c r="EL56" s="2" t="s">
        <v>71</v>
      </c>
      <c r="EM56" s="2">
        <v>632.5</v>
      </c>
      <c r="EN56" s="2">
        <v>309.02</v>
      </c>
      <c r="EO56" s="2">
        <v>323.48</v>
      </c>
      <c r="EP56" s="2">
        <v>0</v>
      </c>
      <c r="EQ56" s="38">
        <f t="shared" si="1213"/>
        <v>0</v>
      </c>
      <c r="ER56" s="12">
        <v>39.5</v>
      </c>
      <c r="ES56" s="38">
        <f t="shared" si="1214"/>
        <v>5.8779761904761904E-2</v>
      </c>
      <c r="ET56" s="2">
        <v>0</v>
      </c>
      <c r="EU56" s="38">
        <f t="shared" si="1215"/>
        <v>0</v>
      </c>
      <c r="EV56" s="2">
        <v>0</v>
      </c>
      <c r="EW56" s="38">
        <f t="shared" ref="EW56:EW57" si="1246">(EM56-EV56)/$EL$4</f>
        <v>0.94122023809523814</v>
      </c>
      <c r="EX56" s="51">
        <f t="shared" si="683"/>
        <v>0</v>
      </c>
      <c r="EY56" s="38">
        <f t="shared" ref="EY56:EY57" si="1247">EV56/$EL$4</f>
        <v>0</v>
      </c>
      <c r="EZ56" s="2">
        <v>25</v>
      </c>
      <c r="FA56" s="2">
        <v>25</v>
      </c>
      <c r="FB56" s="2">
        <v>25</v>
      </c>
      <c r="FC56" s="48">
        <f t="shared" si="122"/>
        <v>1</v>
      </c>
      <c r="FF56" s="2" t="s">
        <v>71</v>
      </c>
      <c r="FG56" s="2">
        <v>610.41999999999996</v>
      </c>
      <c r="FH56" s="2">
        <v>241.88</v>
      </c>
      <c r="FI56" s="2">
        <v>368.54</v>
      </c>
      <c r="FJ56" s="2">
        <v>133.58000000000001</v>
      </c>
      <c r="FK56" s="38">
        <f t="shared" si="1216"/>
        <v>0.17954301075268819</v>
      </c>
      <c r="FL56" s="2">
        <v>0</v>
      </c>
      <c r="FM56" s="38">
        <f t="shared" si="1216"/>
        <v>0</v>
      </c>
      <c r="FN56" s="2">
        <v>0</v>
      </c>
      <c r="FO56" s="38">
        <f t="shared" si="1216"/>
        <v>0</v>
      </c>
      <c r="FP56" s="2">
        <v>0</v>
      </c>
      <c r="FQ56" s="38">
        <f t="shared" si="1217"/>
        <v>0.82045698924731181</v>
      </c>
      <c r="FR56" s="51">
        <f t="shared" si="542"/>
        <v>0.35577691365258618</v>
      </c>
      <c r="FS56" s="38">
        <f t="shared" si="1218"/>
        <v>0</v>
      </c>
      <c r="FT56" s="2">
        <v>25</v>
      </c>
      <c r="FU56" s="2">
        <v>25</v>
      </c>
      <c r="FV56" s="2">
        <v>25</v>
      </c>
      <c r="FW56" s="48">
        <f t="shared" si="124"/>
        <v>1</v>
      </c>
      <c r="FZ56" s="2" t="s">
        <v>71</v>
      </c>
      <c r="GA56" s="2">
        <v>661.84</v>
      </c>
      <c r="GB56" s="12">
        <v>331.6</v>
      </c>
      <c r="GC56" s="2">
        <v>330.24</v>
      </c>
      <c r="GD56" s="2">
        <v>58.16</v>
      </c>
      <c r="GE56" s="38">
        <f t="shared" ref="GE56" si="1248">GD56/$FZ$4</f>
        <v>8.0777777777777768E-2</v>
      </c>
      <c r="GF56" s="2">
        <v>0</v>
      </c>
      <c r="GG56" s="44">
        <v>0</v>
      </c>
      <c r="GH56" s="2">
        <v>0</v>
      </c>
      <c r="GI56" s="58">
        <v>0</v>
      </c>
      <c r="GJ56" s="2">
        <v>0</v>
      </c>
      <c r="GK56" s="38">
        <f t="shared" si="1219"/>
        <v>0.91922222222222227</v>
      </c>
      <c r="GL56" s="41">
        <f t="shared" ref="GL56" si="1249">IF((AND(GB56=0,GD56=0)),0,(GD56+GJ56)/(GB56+GD56))</f>
        <v>0.14922003284072249</v>
      </c>
      <c r="GM56" s="38">
        <f t="shared" si="1220"/>
        <v>0</v>
      </c>
      <c r="GN56" s="2">
        <v>25</v>
      </c>
      <c r="GO56" s="2">
        <v>25</v>
      </c>
      <c r="GP56" s="2">
        <v>25</v>
      </c>
      <c r="GQ56" s="48">
        <f t="shared" si="127"/>
        <v>1</v>
      </c>
      <c r="GT56" s="2" t="s">
        <v>71</v>
      </c>
      <c r="GU56" s="12">
        <v>267.3</v>
      </c>
      <c r="GV56" s="2">
        <v>141.07</v>
      </c>
      <c r="GW56" s="2">
        <v>126.24</v>
      </c>
      <c r="GX56" s="2">
        <v>476.7</v>
      </c>
      <c r="GY56" s="38">
        <f t="shared" si="1221"/>
        <v>0.64072580645161292</v>
      </c>
      <c r="GZ56" s="2">
        <v>0</v>
      </c>
      <c r="HA56" s="38">
        <f t="shared" si="1222"/>
        <v>0</v>
      </c>
      <c r="HB56" s="2">
        <v>0</v>
      </c>
      <c r="HC56" s="38">
        <f t="shared" si="1223"/>
        <v>0</v>
      </c>
      <c r="HD56" s="2">
        <v>0</v>
      </c>
      <c r="HE56" s="38">
        <f t="shared" si="1224"/>
        <v>0.35927419354838713</v>
      </c>
      <c r="HF56" s="41">
        <f t="shared" si="1225"/>
        <v>0.77164640562021469</v>
      </c>
      <c r="HG56" s="38">
        <f t="shared" si="1226"/>
        <v>0</v>
      </c>
      <c r="HH56" s="2">
        <v>25</v>
      </c>
      <c r="HI56" s="2">
        <v>25</v>
      </c>
      <c r="HJ56" s="2">
        <v>25</v>
      </c>
      <c r="HK56" s="48">
        <f>SUM(GY56,HA56,HC56,HE56,HG56)</f>
        <v>1</v>
      </c>
      <c r="HN56" s="2" t="s">
        <v>71</v>
      </c>
      <c r="HO56" s="2">
        <v>517.41999999999996</v>
      </c>
      <c r="HP56" s="12">
        <v>74.900000000000006</v>
      </c>
      <c r="HQ56" s="2">
        <v>442.52</v>
      </c>
      <c r="HR56" s="2">
        <v>202.58</v>
      </c>
      <c r="HS56" s="38">
        <f t="shared" ref="HS56:HS59" si="1250">HR56/$HN$4</f>
        <v>0.28136111111111112</v>
      </c>
      <c r="HT56" s="2">
        <v>0</v>
      </c>
      <c r="HU56" s="38">
        <f t="shared" ref="HU56:HU59" si="1251">HT56/$HN$4</f>
        <v>0</v>
      </c>
      <c r="HV56" s="2">
        <v>0</v>
      </c>
      <c r="HW56" s="38">
        <f t="shared" ref="HW56:HW59" si="1252">HV56/$HN$4</f>
        <v>0</v>
      </c>
      <c r="HX56" s="7">
        <v>0</v>
      </c>
      <c r="HY56" s="2">
        <v>0</v>
      </c>
      <c r="HZ56" s="38">
        <f t="shared" si="1227"/>
        <v>0.71863888888888883</v>
      </c>
      <c r="IA56" s="41">
        <f t="shared" si="1228"/>
        <v>0.73007063572149344</v>
      </c>
      <c r="IB56" s="38">
        <f t="shared" si="1229"/>
        <v>0</v>
      </c>
      <c r="IC56" s="2">
        <v>25</v>
      </c>
      <c r="ID56" s="2">
        <v>25</v>
      </c>
      <c r="IE56" s="2">
        <v>25</v>
      </c>
      <c r="IF56" s="48">
        <f t="shared" si="638"/>
        <v>1</v>
      </c>
    </row>
    <row r="57" spans="1:240" ht="14.25">
      <c r="B57" s="2" t="s">
        <v>72</v>
      </c>
      <c r="C57" s="12">
        <v>568.86</v>
      </c>
      <c r="D57" s="12">
        <v>369.72</v>
      </c>
      <c r="E57" s="2">
        <v>199.14</v>
      </c>
      <c r="F57" s="2">
        <v>175.14</v>
      </c>
      <c r="G57" s="38">
        <f t="shared" si="1230"/>
        <v>0.23540322580645159</v>
      </c>
      <c r="H57" s="2">
        <v>0</v>
      </c>
      <c r="I57" s="38">
        <f t="shared" si="1230"/>
        <v>0</v>
      </c>
      <c r="J57" s="2">
        <v>0</v>
      </c>
      <c r="K57" s="38">
        <f t="shared" si="1230"/>
        <v>0</v>
      </c>
      <c r="L57" s="2">
        <v>0</v>
      </c>
      <c r="M57" s="38">
        <f t="shared" si="1080"/>
        <v>0.76459677419354843</v>
      </c>
      <c r="N57" s="41">
        <f t="shared" si="1199"/>
        <v>0.32144037000330355</v>
      </c>
      <c r="O57" s="38">
        <f t="shared" si="1231"/>
        <v>0</v>
      </c>
      <c r="P57" s="2">
        <v>25</v>
      </c>
      <c r="Q57" s="2">
        <v>25</v>
      </c>
      <c r="R57" s="2">
        <v>25</v>
      </c>
      <c r="S57" s="48">
        <f t="shared" si="604"/>
        <v>1</v>
      </c>
      <c r="V57" s="2" t="s">
        <v>72</v>
      </c>
      <c r="W57" s="12">
        <v>730.52</v>
      </c>
      <c r="X57" s="12">
        <v>474.7299999999999</v>
      </c>
      <c r="Y57" s="12">
        <v>255.79000000000008</v>
      </c>
      <c r="Z57" s="12">
        <v>1.48</v>
      </c>
      <c r="AA57" s="38">
        <f t="shared" si="1081"/>
        <v>1.9892473118279571E-3</v>
      </c>
      <c r="AB57" s="2">
        <v>12</v>
      </c>
      <c r="AC57" s="38">
        <f t="shared" si="1081"/>
        <v>1.6129032258064516E-2</v>
      </c>
      <c r="AD57" s="2">
        <v>0</v>
      </c>
      <c r="AE57" s="38">
        <f t="shared" si="1081"/>
        <v>0</v>
      </c>
      <c r="AF57" s="2">
        <v>0</v>
      </c>
      <c r="AG57" s="38">
        <f t="shared" ref="AG57:AG68" si="1253">(W57-AF57)/$V$4</f>
        <v>0.98188172043010746</v>
      </c>
      <c r="AH57" s="41">
        <f t="shared" si="1232"/>
        <v>3.1078725772243341E-3</v>
      </c>
      <c r="AI57" s="38">
        <f t="shared" ref="AI57:AI68" si="1254">AF57/$V$4</f>
        <v>0</v>
      </c>
      <c r="AJ57" s="2">
        <v>25</v>
      </c>
      <c r="AK57" s="2">
        <v>25</v>
      </c>
      <c r="AL57" s="2">
        <v>25</v>
      </c>
      <c r="AM57" s="48">
        <f t="shared" si="106"/>
        <v>0.99999999999999989</v>
      </c>
      <c r="AP57" s="2" t="s">
        <v>72</v>
      </c>
      <c r="AQ57" s="2">
        <v>717.73</v>
      </c>
      <c r="AR57" s="2">
        <v>358.96</v>
      </c>
      <c r="AS57" s="2">
        <v>358.77000000000004</v>
      </c>
      <c r="AT57" s="2">
        <v>2.27</v>
      </c>
      <c r="AU57" s="38">
        <f t="shared" si="1233"/>
        <v>3.1527777777777778E-3</v>
      </c>
      <c r="AV57" s="2">
        <v>0</v>
      </c>
      <c r="AW57" s="38">
        <f t="shared" si="1234"/>
        <v>0</v>
      </c>
      <c r="AX57" s="2">
        <v>0</v>
      </c>
      <c r="AY57" s="38">
        <f t="shared" si="1235"/>
        <v>0</v>
      </c>
      <c r="AZ57" s="2">
        <v>0</v>
      </c>
      <c r="BA57" s="38">
        <f t="shared" ref="BA57:BA64" si="1255">(AQ57-AZ57)/$AP$4</f>
        <v>0.99684722222222222</v>
      </c>
      <c r="BB57" s="41">
        <f t="shared" si="1202"/>
        <v>6.2840849320377609E-3</v>
      </c>
      <c r="BC57" s="38">
        <f t="shared" ref="BC57:BC64" si="1256">AZ57/$AP$4</f>
        <v>0</v>
      </c>
      <c r="BD57" s="2">
        <v>25</v>
      </c>
      <c r="BE57" s="2">
        <v>25</v>
      </c>
      <c r="BF57" s="2">
        <v>25</v>
      </c>
      <c r="BG57" s="48">
        <f t="shared" si="109"/>
        <v>1</v>
      </c>
      <c r="BJ57" s="2" t="s">
        <v>72</v>
      </c>
      <c r="BK57" s="2">
        <v>678.62</v>
      </c>
      <c r="BL57" s="12">
        <v>213.51</v>
      </c>
      <c r="BM57" s="2">
        <v>465.11</v>
      </c>
      <c r="BN57" s="2">
        <v>65.38</v>
      </c>
      <c r="BO57" s="38">
        <f t="shared" si="1236"/>
        <v>8.7876344086021504E-2</v>
      </c>
      <c r="BP57" s="2">
        <v>0</v>
      </c>
      <c r="BQ57" s="38">
        <f t="shared" si="1236"/>
        <v>0</v>
      </c>
      <c r="BR57" s="2">
        <v>0</v>
      </c>
      <c r="BS57" s="38">
        <f t="shared" si="1236"/>
        <v>0</v>
      </c>
      <c r="BT57" s="2">
        <v>0</v>
      </c>
      <c r="BU57" s="38">
        <f t="shared" si="1237"/>
        <v>0.91212365591397848</v>
      </c>
      <c r="BV57" s="41">
        <f t="shared" si="530"/>
        <v>0.23442934490300835</v>
      </c>
      <c r="BW57" s="38">
        <f t="shared" si="1238"/>
        <v>0</v>
      </c>
      <c r="BX57" s="2">
        <v>25</v>
      </c>
      <c r="BY57" s="2">
        <v>25</v>
      </c>
      <c r="BZ57" s="2">
        <v>25</v>
      </c>
      <c r="CA57" s="48">
        <f t="shared" si="111"/>
        <v>1</v>
      </c>
      <c r="CD57" s="2" t="s">
        <v>72</v>
      </c>
      <c r="CE57" s="2">
        <v>719.83</v>
      </c>
      <c r="CF57" s="12">
        <v>17.910000000000039</v>
      </c>
      <c r="CG57" s="2">
        <v>701.92</v>
      </c>
      <c r="CH57" s="2">
        <v>0.17</v>
      </c>
      <c r="CI57" s="38">
        <f t="shared" ref="CI57:CK57" si="1257">CH57/$CD$4</f>
        <v>2.3611111111111112E-4</v>
      </c>
      <c r="CJ57" s="12">
        <v>0</v>
      </c>
      <c r="CK57" s="38">
        <f t="shared" si="1257"/>
        <v>0</v>
      </c>
      <c r="CL57" s="12">
        <v>0</v>
      </c>
      <c r="CM57" s="38">
        <f t="shared" ref="CM57" si="1258">CL57/$CD$4</f>
        <v>0</v>
      </c>
      <c r="CN57" s="2">
        <v>0</v>
      </c>
      <c r="CO57" s="38">
        <f t="shared" si="1241"/>
        <v>0.9997638888888889</v>
      </c>
      <c r="CP57" s="41">
        <f t="shared" si="1242"/>
        <v>9.4026548672566171E-3</v>
      </c>
      <c r="CQ57" s="38">
        <f t="shared" si="1243"/>
        <v>0</v>
      </c>
      <c r="CR57" s="2">
        <v>25</v>
      </c>
      <c r="CS57" s="2">
        <v>25</v>
      </c>
      <c r="CT57" s="2">
        <v>25</v>
      </c>
      <c r="CU57" s="48">
        <f t="shared" si="113"/>
        <v>1</v>
      </c>
      <c r="CX57" s="2" t="s">
        <v>72</v>
      </c>
      <c r="CY57" s="12">
        <v>677.42</v>
      </c>
      <c r="CZ57" s="12">
        <v>147.68</v>
      </c>
      <c r="DA57" s="2">
        <v>529.74</v>
      </c>
      <c r="DB57" s="2">
        <v>0</v>
      </c>
      <c r="DC57" s="38">
        <f t="shared" si="1203"/>
        <v>0</v>
      </c>
      <c r="DD57" s="12">
        <v>0</v>
      </c>
      <c r="DE57" s="38">
        <f t="shared" si="1089"/>
        <v>0</v>
      </c>
      <c r="DF57" s="12">
        <v>66.58</v>
      </c>
      <c r="DG57" s="38">
        <f t="shared" ref="DG57" si="1259">DF57/$CX$4</f>
        <v>8.948924731182796E-2</v>
      </c>
      <c r="DH57" s="12">
        <v>0</v>
      </c>
      <c r="DI57" s="38">
        <f t="shared" si="1205"/>
        <v>0.91051075268817194</v>
      </c>
      <c r="DJ57" s="41">
        <f>IF((AND(CZ57=0,DB57=0)),0,(DB57+DH57)/(CZ57+DB57))</f>
        <v>0</v>
      </c>
      <c r="DK57" s="38">
        <f t="shared" si="1206"/>
        <v>0</v>
      </c>
      <c r="DL57" s="2">
        <v>25</v>
      </c>
      <c r="DM57" s="2">
        <v>25</v>
      </c>
      <c r="DN57" s="2">
        <v>25</v>
      </c>
      <c r="DO57" s="48">
        <f t="shared" si="116"/>
        <v>0.99999999999999989</v>
      </c>
      <c r="DR57" s="2" t="s">
        <v>72</v>
      </c>
      <c r="DS57" s="12">
        <v>629.65</v>
      </c>
      <c r="DT57" s="12">
        <v>398.14</v>
      </c>
      <c r="DU57" s="2">
        <v>231.51</v>
      </c>
      <c r="DV57" s="2">
        <v>114.35</v>
      </c>
      <c r="DW57" s="38">
        <f t="shared" si="1207"/>
        <v>0.15369623655913978</v>
      </c>
      <c r="DX57" s="2">
        <v>0</v>
      </c>
      <c r="DY57" s="38">
        <f t="shared" si="1208"/>
        <v>0</v>
      </c>
      <c r="DZ57" s="2">
        <v>0</v>
      </c>
      <c r="EA57" s="38">
        <f t="shared" si="1209"/>
        <v>0</v>
      </c>
      <c r="EB57" s="2">
        <v>0</v>
      </c>
      <c r="EC57" s="38">
        <f t="shared" si="1210"/>
        <v>0.84630376344086022</v>
      </c>
      <c r="ED57" s="51">
        <f t="shared" si="1211"/>
        <v>0.22312630490351029</v>
      </c>
      <c r="EE57" s="38">
        <f t="shared" si="1212"/>
        <v>0</v>
      </c>
      <c r="EF57" s="2">
        <v>25</v>
      </c>
      <c r="EG57" s="2">
        <v>25</v>
      </c>
      <c r="EH57" s="2">
        <v>25</v>
      </c>
      <c r="EI57" s="48">
        <f t="shared" si="119"/>
        <v>1</v>
      </c>
      <c r="EL57" s="2" t="s">
        <v>72</v>
      </c>
      <c r="EM57" s="2">
        <v>639.74</v>
      </c>
      <c r="EN57" s="2">
        <v>356.02000000000004</v>
      </c>
      <c r="EO57" s="2">
        <v>283.71999999999997</v>
      </c>
      <c r="EP57" s="2">
        <v>0</v>
      </c>
      <c r="EQ57" s="38">
        <f t="shared" si="1213"/>
        <v>0</v>
      </c>
      <c r="ER57" s="2">
        <v>32.26</v>
      </c>
      <c r="ES57" s="38">
        <f t="shared" si="1214"/>
        <v>4.8005952380952378E-2</v>
      </c>
      <c r="ET57" s="2">
        <v>0</v>
      </c>
      <c r="EU57" s="38">
        <f t="shared" si="1215"/>
        <v>0</v>
      </c>
      <c r="EV57" s="2">
        <v>0</v>
      </c>
      <c r="EW57" s="38">
        <f t="shared" si="1246"/>
        <v>0.9519940476190476</v>
      </c>
      <c r="EX57" s="51">
        <f t="shared" si="683"/>
        <v>0</v>
      </c>
      <c r="EY57" s="38">
        <f t="shared" si="1247"/>
        <v>0</v>
      </c>
      <c r="EZ57" s="2">
        <v>25</v>
      </c>
      <c r="FA57" s="2">
        <v>25</v>
      </c>
      <c r="FB57" s="2">
        <v>25</v>
      </c>
      <c r="FC57" s="48">
        <f t="shared" si="122"/>
        <v>1</v>
      </c>
      <c r="FF57" s="2" t="s">
        <v>72</v>
      </c>
      <c r="FG57" s="2">
        <v>627.28</v>
      </c>
      <c r="FH57" s="2">
        <v>281.39</v>
      </c>
      <c r="FI57" s="2">
        <v>345.89</v>
      </c>
      <c r="FJ57" s="2">
        <v>116.72</v>
      </c>
      <c r="FK57" s="38">
        <f t="shared" si="1216"/>
        <v>0.15688172043010754</v>
      </c>
      <c r="FL57" s="2">
        <v>0</v>
      </c>
      <c r="FM57" s="38">
        <f t="shared" si="1216"/>
        <v>0</v>
      </c>
      <c r="FN57" s="2">
        <v>0</v>
      </c>
      <c r="FO57" s="38">
        <f t="shared" si="1216"/>
        <v>0</v>
      </c>
      <c r="FP57" s="2">
        <v>0</v>
      </c>
      <c r="FQ57" s="38">
        <f t="shared" si="1217"/>
        <v>0.84311827956989238</v>
      </c>
      <c r="FR57" s="51">
        <f t="shared" si="542"/>
        <v>0.29318530054507547</v>
      </c>
      <c r="FS57" s="38">
        <f t="shared" si="1218"/>
        <v>0</v>
      </c>
      <c r="FT57" s="2">
        <v>25</v>
      </c>
      <c r="FU57" s="2">
        <v>25</v>
      </c>
      <c r="FV57" s="2">
        <v>25</v>
      </c>
      <c r="FW57" s="48">
        <f t="shared" si="124"/>
        <v>0.99999999999999989</v>
      </c>
      <c r="FZ57" s="2" t="s">
        <v>72</v>
      </c>
      <c r="GA57" s="12">
        <v>717.4</v>
      </c>
      <c r="GB57" s="2">
        <v>396.18</v>
      </c>
      <c r="GC57" s="2">
        <v>321.22000000000003</v>
      </c>
      <c r="GD57" s="12">
        <v>2.6</v>
      </c>
      <c r="GE57" s="38">
        <f t="shared" ref="GE57" si="1260">GD57/$FZ$4</f>
        <v>3.6111111111111114E-3</v>
      </c>
      <c r="GF57" s="2">
        <v>0</v>
      </c>
      <c r="GG57" s="44">
        <v>0</v>
      </c>
      <c r="GH57" s="2">
        <v>0</v>
      </c>
      <c r="GI57" s="58">
        <v>0</v>
      </c>
      <c r="GJ57" s="2">
        <v>0</v>
      </c>
      <c r="GK57" s="38">
        <f t="shared" si="1219"/>
        <v>0.99638888888888888</v>
      </c>
      <c r="GL57" s="41">
        <f>IF((AND(GB57=0,GD57=0)),0,(GD57+GJ57)/(GB57+GD57))</f>
        <v>6.5198856512362702E-3</v>
      </c>
      <c r="GM57" s="38">
        <f t="shared" si="1220"/>
        <v>0</v>
      </c>
      <c r="GN57" s="2">
        <v>25</v>
      </c>
      <c r="GO57" s="2">
        <v>25</v>
      </c>
      <c r="GP57" s="2">
        <v>25</v>
      </c>
      <c r="GQ57" s="48">
        <f t="shared" si="127"/>
        <v>1</v>
      </c>
      <c r="GT57" s="2" t="s">
        <v>72</v>
      </c>
      <c r="GU57" s="12">
        <v>741.9</v>
      </c>
      <c r="GV57" s="2">
        <v>342.35</v>
      </c>
      <c r="GW57" s="2">
        <v>399.54999999999995</v>
      </c>
      <c r="GX57" s="2">
        <v>2.1</v>
      </c>
      <c r="GY57" s="38">
        <f t="shared" si="1221"/>
        <v>2.8225806451612906E-3</v>
      </c>
      <c r="GZ57" s="2">
        <v>0</v>
      </c>
      <c r="HA57" s="38">
        <f t="shared" si="1222"/>
        <v>0</v>
      </c>
      <c r="HB57" s="2">
        <v>0</v>
      </c>
      <c r="HC57" s="38">
        <f t="shared" si="1223"/>
        <v>0</v>
      </c>
      <c r="HD57" s="2">
        <v>0</v>
      </c>
      <c r="HE57" s="38">
        <f t="shared" si="1224"/>
        <v>0.99717741935483872</v>
      </c>
      <c r="HF57" s="41">
        <f t="shared" si="1225"/>
        <v>6.0966758600667723E-3</v>
      </c>
      <c r="HG57" s="38">
        <f t="shared" si="1226"/>
        <v>0</v>
      </c>
      <c r="HH57" s="2">
        <v>25</v>
      </c>
      <c r="HI57" s="2">
        <v>25</v>
      </c>
      <c r="HJ57" s="2">
        <v>25</v>
      </c>
      <c r="HK57" s="48">
        <f>SUM(GY57,HA57,HC57,HE57,HG57)</f>
        <v>1</v>
      </c>
      <c r="HN57" s="2" t="s">
        <v>72</v>
      </c>
      <c r="HO57" s="2">
        <v>720</v>
      </c>
      <c r="HP57" s="2">
        <v>482.72</v>
      </c>
      <c r="HQ57" s="2">
        <v>237.28</v>
      </c>
      <c r="HR57" s="2">
        <v>0</v>
      </c>
      <c r="HS57" s="38">
        <f t="shared" si="1250"/>
        <v>0</v>
      </c>
      <c r="HT57" s="2">
        <v>0</v>
      </c>
      <c r="HU57" s="38">
        <f t="shared" si="1251"/>
        <v>0</v>
      </c>
      <c r="HV57" s="2">
        <v>0</v>
      </c>
      <c r="HW57" s="38">
        <f t="shared" si="1252"/>
        <v>0</v>
      </c>
      <c r="HX57" s="7">
        <v>0</v>
      </c>
      <c r="HY57" s="2">
        <v>0</v>
      </c>
      <c r="HZ57" s="38">
        <f t="shared" si="1227"/>
        <v>1</v>
      </c>
      <c r="IA57" s="41">
        <f t="shared" si="1228"/>
        <v>0</v>
      </c>
      <c r="IB57" s="38">
        <f t="shared" si="1229"/>
        <v>0</v>
      </c>
      <c r="IC57" s="2">
        <v>25</v>
      </c>
      <c r="ID57" s="2">
        <v>25</v>
      </c>
      <c r="IE57" s="2">
        <v>25</v>
      </c>
      <c r="IF57" s="48">
        <f t="shared" si="638"/>
        <v>1</v>
      </c>
    </row>
    <row r="58" spans="1:240" ht="14.25">
      <c r="B58" s="2" t="s">
        <v>73</v>
      </c>
      <c r="C58" s="12">
        <v>0</v>
      </c>
      <c r="D58" s="12">
        <v>0</v>
      </c>
      <c r="E58" s="2">
        <v>0</v>
      </c>
      <c r="F58" s="2">
        <v>744</v>
      </c>
      <c r="G58" s="38">
        <f t="shared" si="1230"/>
        <v>1</v>
      </c>
      <c r="H58" s="2">
        <v>0</v>
      </c>
      <c r="I58" s="38">
        <f t="shared" si="1230"/>
        <v>0</v>
      </c>
      <c r="J58" s="2">
        <v>0</v>
      </c>
      <c r="K58" s="38">
        <f t="shared" si="1230"/>
        <v>0</v>
      </c>
      <c r="L58" s="2">
        <v>0</v>
      </c>
      <c r="M58" s="38">
        <f t="shared" si="1080"/>
        <v>0</v>
      </c>
      <c r="N58" s="41">
        <f t="shared" si="1199"/>
        <v>1</v>
      </c>
      <c r="O58" s="38">
        <f>L58/$B$4</f>
        <v>0</v>
      </c>
      <c r="P58" s="2">
        <v>25</v>
      </c>
      <c r="Q58" s="2">
        <v>25</v>
      </c>
      <c r="R58" s="2">
        <v>0</v>
      </c>
      <c r="S58" s="48">
        <f t="shared" si="604"/>
        <v>1</v>
      </c>
      <c r="V58" s="2" t="s">
        <v>73</v>
      </c>
      <c r="W58" s="12">
        <v>0</v>
      </c>
      <c r="X58" s="12">
        <v>0</v>
      </c>
      <c r="Y58" s="12">
        <v>0</v>
      </c>
      <c r="Z58" s="12">
        <v>744</v>
      </c>
      <c r="AA58" s="38">
        <f t="shared" si="1081"/>
        <v>1</v>
      </c>
      <c r="AB58" s="2">
        <v>0</v>
      </c>
      <c r="AC58" s="38">
        <f t="shared" si="1081"/>
        <v>0</v>
      </c>
      <c r="AD58" s="2">
        <v>0</v>
      </c>
      <c r="AE58" s="38">
        <f t="shared" si="1081"/>
        <v>0</v>
      </c>
      <c r="AF58" s="2">
        <v>0</v>
      </c>
      <c r="AG58" s="38">
        <f t="shared" si="1253"/>
        <v>0</v>
      </c>
      <c r="AH58" s="41">
        <f t="shared" si="1232"/>
        <v>1</v>
      </c>
      <c r="AI58" s="38">
        <f t="shared" si="1254"/>
        <v>0</v>
      </c>
      <c r="AJ58" s="2">
        <v>25</v>
      </c>
      <c r="AK58" s="2">
        <v>25</v>
      </c>
      <c r="AL58" s="2">
        <v>0</v>
      </c>
      <c r="AM58" s="48">
        <f t="shared" si="106"/>
        <v>1</v>
      </c>
      <c r="AP58" s="2" t="s">
        <v>73</v>
      </c>
      <c r="AQ58" s="2">
        <v>0</v>
      </c>
      <c r="AR58" s="2">
        <v>0</v>
      </c>
      <c r="AS58" s="2">
        <v>0</v>
      </c>
      <c r="AT58" s="2">
        <v>720</v>
      </c>
      <c r="AU58" s="38">
        <f t="shared" si="1233"/>
        <v>1</v>
      </c>
      <c r="AV58" s="2">
        <v>0</v>
      </c>
      <c r="AW58" s="38">
        <f t="shared" si="1234"/>
        <v>0</v>
      </c>
      <c r="AX58" s="2">
        <v>0</v>
      </c>
      <c r="AY58" s="38">
        <f t="shared" si="1235"/>
        <v>0</v>
      </c>
      <c r="AZ58" s="2">
        <v>0</v>
      </c>
      <c r="BA58" s="38">
        <f t="shared" si="1255"/>
        <v>0</v>
      </c>
      <c r="BB58" s="41">
        <f t="shared" si="1202"/>
        <v>1</v>
      </c>
      <c r="BC58" s="38">
        <f t="shared" si="1256"/>
        <v>0</v>
      </c>
      <c r="BD58" s="2">
        <v>25</v>
      </c>
      <c r="BE58" s="2">
        <v>25</v>
      </c>
      <c r="BF58" s="2">
        <v>0</v>
      </c>
      <c r="BG58" s="48">
        <f t="shared" si="109"/>
        <v>1</v>
      </c>
      <c r="BJ58" s="2" t="s">
        <v>73</v>
      </c>
      <c r="BK58" s="2">
        <v>263.89999999999998</v>
      </c>
      <c r="BL58" s="12">
        <v>38.370000000000005</v>
      </c>
      <c r="BM58" s="2">
        <v>225.53</v>
      </c>
      <c r="BN58" s="2">
        <v>480.1</v>
      </c>
      <c r="BO58" s="38">
        <f t="shared" si="1236"/>
        <v>0.64529569892473126</v>
      </c>
      <c r="BP58" s="2">
        <v>0</v>
      </c>
      <c r="BQ58" s="38">
        <f t="shared" si="1236"/>
        <v>0</v>
      </c>
      <c r="BR58" s="2">
        <v>0</v>
      </c>
      <c r="BS58" s="38">
        <f t="shared" si="1236"/>
        <v>0</v>
      </c>
      <c r="BT58" s="2">
        <v>0</v>
      </c>
      <c r="BU58" s="38">
        <f t="shared" si="1237"/>
        <v>0.35470430107526879</v>
      </c>
      <c r="BV58" s="41">
        <f t="shared" si="530"/>
        <v>0.92599378941886701</v>
      </c>
      <c r="BW58" s="38">
        <f t="shared" si="1238"/>
        <v>0</v>
      </c>
      <c r="BX58" s="2">
        <v>25</v>
      </c>
      <c r="BY58" s="2">
        <v>25</v>
      </c>
      <c r="BZ58" s="2">
        <v>25</v>
      </c>
      <c r="CA58" s="48">
        <f t="shared" si="111"/>
        <v>1</v>
      </c>
      <c r="CD58" s="2" t="s">
        <v>73</v>
      </c>
      <c r="CE58" s="2">
        <v>719.83</v>
      </c>
      <c r="CF58" s="12">
        <v>26.469999999999985</v>
      </c>
      <c r="CG58" s="2">
        <v>693.36</v>
      </c>
      <c r="CH58" s="2">
        <v>0.17</v>
      </c>
      <c r="CI58" s="38">
        <f t="shared" ref="CI58:CK58" si="1261">CH58/$CD$4</f>
        <v>2.3611111111111112E-4</v>
      </c>
      <c r="CJ58" s="12">
        <v>0</v>
      </c>
      <c r="CK58" s="38">
        <f t="shared" si="1261"/>
        <v>0</v>
      </c>
      <c r="CL58" s="12">
        <v>0</v>
      </c>
      <c r="CM58" s="38">
        <f t="shared" ref="CM58" si="1262">CL58/$CD$4</f>
        <v>0</v>
      </c>
      <c r="CN58" s="2">
        <v>0</v>
      </c>
      <c r="CO58" s="38">
        <f t="shared" si="1241"/>
        <v>0.9997638888888889</v>
      </c>
      <c r="CP58" s="41">
        <f t="shared" si="1242"/>
        <v>6.381381381381385E-3</v>
      </c>
      <c r="CQ58" s="38">
        <f t="shared" si="1243"/>
        <v>0</v>
      </c>
      <c r="CR58" s="2">
        <v>25</v>
      </c>
      <c r="CS58" s="2">
        <v>25</v>
      </c>
      <c r="CT58" s="2">
        <v>25</v>
      </c>
      <c r="CU58" s="48">
        <f t="shared" si="113"/>
        <v>1</v>
      </c>
      <c r="CX58" s="2" t="s">
        <v>73</v>
      </c>
      <c r="CY58" s="12">
        <v>475.92</v>
      </c>
      <c r="CZ58" s="12">
        <v>143.65000000000003</v>
      </c>
      <c r="DA58" s="2">
        <v>332.27</v>
      </c>
      <c r="DB58" s="12">
        <v>201.5</v>
      </c>
      <c r="DC58" s="38">
        <f t="shared" si="1203"/>
        <v>0.27083333333333331</v>
      </c>
      <c r="DD58" s="12">
        <v>0</v>
      </c>
      <c r="DE58" s="38">
        <f t="shared" si="1089"/>
        <v>0</v>
      </c>
      <c r="DF58" s="12">
        <v>66.58</v>
      </c>
      <c r="DG58" s="38">
        <f t="shared" ref="DG58" si="1263">DF58/$CX$4</f>
        <v>8.948924731182796E-2</v>
      </c>
      <c r="DH58" s="12">
        <v>0</v>
      </c>
      <c r="DI58" s="38">
        <f t="shared" si="1205"/>
        <v>0.63967741935483868</v>
      </c>
      <c r="DJ58" s="41">
        <f t="shared" ref="DJ58" si="1264">IF((AND(CZ58=0,DB58=0)),0,(DB58+DH58)/(CZ58+DB58))</f>
        <v>0.58380414312617701</v>
      </c>
      <c r="DK58" s="38">
        <f t="shared" si="1206"/>
        <v>0</v>
      </c>
      <c r="DL58" s="2">
        <v>25</v>
      </c>
      <c r="DM58" s="2">
        <v>25</v>
      </c>
      <c r="DN58" s="2">
        <v>25</v>
      </c>
      <c r="DO58" s="48">
        <f t="shared" si="116"/>
        <v>1</v>
      </c>
      <c r="DR58" s="2" t="s">
        <v>73</v>
      </c>
      <c r="DS58" s="12">
        <v>652.47</v>
      </c>
      <c r="DT58" s="12">
        <v>390.37</v>
      </c>
      <c r="DU58" s="2">
        <v>262.10000000000002</v>
      </c>
      <c r="DV58" s="2">
        <v>91.53</v>
      </c>
      <c r="DW58" s="38">
        <f t="shared" si="1207"/>
        <v>0.1230241935483871</v>
      </c>
      <c r="DX58" s="2">
        <v>0</v>
      </c>
      <c r="DY58" s="38">
        <f t="shared" si="1208"/>
        <v>0</v>
      </c>
      <c r="DZ58" s="2">
        <v>0</v>
      </c>
      <c r="EA58" s="38">
        <f t="shared" si="1209"/>
        <v>0</v>
      </c>
      <c r="EB58" s="2">
        <v>0</v>
      </c>
      <c r="EC58" s="38">
        <f t="shared" si="1210"/>
        <v>0.87697580645161299</v>
      </c>
      <c r="ED58" s="51">
        <f t="shared" si="1211"/>
        <v>0.18993567130109981</v>
      </c>
      <c r="EE58" s="38">
        <f t="shared" si="1212"/>
        <v>0</v>
      </c>
      <c r="EF58" s="2">
        <v>25</v>
      </c>
      <c r="EG58" s="2">
        <v>25</v>
      </c>
      <c r="EH58" s="2">
        <v>25</v>
      </c>
      <c r="EI58" s="48">
        <f t="shared" si="119"/>
        <v>1</v>
      </c>
      <c r="EL58" s="2" t="s">
        <v>73</v>
      </c>
      <c r="EM58" s="2">
        <v>632.30999999999995</v>
      </c>
      <c r="EN58" s="2">
        <v>360.11999999999995</v>
      </c>
      <c r="EO58" s="2">
        <v>272.19000000000005</v>
      </c>
      <c r="EP58" s="2">
        <v>0</v>
      </c>
      <c r="EQ58" s="38">
        <f t="shared" si="1213"/>
        <v>0</v>
      </c>
      <c r="ER58" s="2">
        <v>39.69</v>
      </c>
      <c r="ES58" s="38">
        <f t="shared" si="1214"/>
        <v>5.9062499999999997E-2</v>
      </c>
      <c r="ET58" s="2">
        <v>0</v>
      </c>
      <c r="EU58" s="38">
        <f t="shared" si="1215"/>
        <v>0</v>
      </c>
      <c r="EV58" s="2">
        <v>0</v>
      </c>
      <c r="EW58" s="38">
        <f t="shared" ref="EW58:EW67" si="1265">(EM58-EV58)/$EL$4</f>
        <v>0.94093749999999987</v>
      </c>
      <c r="EX58" s="51">
        <f t="shared" si="683"/>
        <v>0</v>
      </c>
      <c r="EY58" s="38">
        <f t="shared" ref="EY58:EY67" si="1266">EV58/$EL$4</f>
        <v>0</v>
      </c>
      <c r="EZ58" s="2">
        <v>25</v>
      </c>
      <c r="FA58" s="2">
        <v>25</v>
      </c>
      <c r="FB58" s="2">
        <v>25</v>
      </c>
      <c r="FC58" s="48">
        <f t="shared" si="122"/>
        <v>0.99999999999999989</v>
      </c>
      <c r="FF58" s="2" t="s">
        <v>73</v>
      </c>
      <c r="FG58" s="2">
        <v>743.63</v>
      </c>
      <c r="FH58" s="2">
        <v>413.53</v>
      </c>
      <c r="FI58" s="2">
        <v>330.1</v>
      </c>
      <c r="FJ58" s="2">
        <v>0.37</v>
      </c>
      <c r="FK58" s="38">
        <f t="shared" si="1216"/>
        <v>4.9731182795698927E-4</v>
      </c>
      <c r="FL58" s="2">
        <v>0</v>
      </c>
      <c r="FM58" s="38">
        <f t="shared" si="1216"/>
        <v>0</v>
      </c>
      <c r="FN58" s="2">
        <v>0</v>
      </c>
      <c r="FO58" s="38">
        <f t="shared" si="1216"/>
        <v>0</v>
      </c>
      <c r="FP58" s="2">
        <v>0</v>
      </c>
      <c r="FQ58" s="38">
        <f t="shared" si="1217"/>
        <v>0.99950268817204302</v>
      </c>
      <c r="FR58" s="51">
        <f t="shared" si="542"/>
        <v>8.9393573326890555E-4</v>
      </c>
      <c r="FS58" s="38">
        <f t="shared" si="1218"/>
        <v>0</v>
      </c>
      <c r="FT58" s="2">
        <v>25</v>
      </c>
      <c r="FU58" s="2">
        <v>25</v>
      </c>
      <c r="FV58" s="2">
        <v>25</v>
      </c>
      <c r="FW58" s="48">
        <f t="shared" si="124"/>
        <v>1</v>
      </c>
      <c r="FZ58" s="2" t="s">
        <v>73</v>
      </c>
      <c r="GA58" s="2">
        <v>720</v>
      </c>
      <c r="GB58" s="2">
        <v>436.75</v>
      </c>
      <c r="GC58" s="2">
        <v>283.25</v>
      </c>
      <c r="GD58" s="2">
        <v>0</v>
      </c>
      <c r="GE58" s="38">
        <f t="shared" ref="GE58" si="1267">GD58/$FZ$4</f>
        <v>0</v>
      </c>
      <c r="GF58" s="2">
        <v>0</v>
      </c>
      <c r="GG58" s="44">
        <v>0</v>
      </c>
      <c r="GH58" s="2">
        <v>0</v>
      </c>
      <c r="GI58" s="58">
        <v>0</v>
      </c>
      <c r="GJ58" s="2">
        <v>0</v>
      </c>
      <c r="GK58" s="38">
        <f t="shared" si="1219"/>
        <v>1</v>
      </c>
      <c r="GL58" s="41">
        <f t="shared" ref="GL58:GL68" si="1268">IF((AND(GB58=0,GD58=0)),0,(GD58+GJ58)/(GB58+GD58))</f>
        <v>0</v>
      </c>
      <c r="GM58" s="38">
        <f t="shared" si="1220"/>
        <v>0</v>
      </c>
      <c r="GN58" s="2">
        <v>25</v>
      </c>
      <c r="GO58" s="2">
        <v>25</v>
      </c>
      <c r="GP58" s="2">
        <v>25</v>
      </c>
      <c r="GQ58" s="48">
        <f t="shared" si="127"/>
        <v>1</v>
      </c>
      <c r="GT58" s="2" t="s">
        <v>73</v>
      </c>
      <c r="GU58" s="2">
        <v>744</v>
      </c>
      <c r="GV58" s="2">
        <v>435.02</v>
      </c>
      <c r="GW58" s="2">
        <v>308.98</v>
      </c>
      <c r="GX58" s="2">
        <v>0</v>
      </c>
      <c r="GY58" s="38">
        <f t="shared" si="1221"/>
        <v>0</v>
      </c>
      <c r="GZ58" s="2">
        <v>0</v>
      </c>
      <c r="HA58" s="38">
        <f t="shared" si="1222"/>
        <v>0</v>
      </c>
      <c r="HB58" s="2">
        <v>0</v>
      </c>
      <c r="HC58" s="38">
        <f t="shared" si="1223"/>
        <v>0</v>
      </c>
      <c r="HD58" s="2">
        <v>0</v>
      </c>
      <c r="HE58" s="38">
        <f t="shared" si="1224"/>
        <v>1</v>
      </c>
      <c r="HF58" s="41">
        <f t="shared" si="1225"/>
        <v>0</v>
      </c>
      <c r="HG58" s="38">
        <f t="shared" si="1226"/>
        <v>0</v>
      </c>
      <c r="HH58" s="2">
        <v>25</v>
      </c>
      <c r="HI58" s="2">
        <v>25</v>
      </c>
      <c r="HJ58" s="2">
        <v>25</v>
      </c>
      <c r="HK58" s="48">
        <f>SUM(GY58,HA58,HC58,HE58,HG58)</f>
        <v>1</v>
      </c>
      <c r="HN58" s="2" t="s">
        <v>73</v>
      </c>
      <c r="HO58" s="2">
        <v>720</v>
      </c>
      <c r="HP58" s="2">
        <v>474.03</v>
      </c>
      <c r="HQ58" s="2">
        <v>245.97</v>
      </c>
      <c r="HR58" s="2">
        <v>0</v>
      </c>
      <c r="HS58" s="38">
        <f t="shared" si="1250"/>
        <v>0</v>
      </c>
      <c r="HT58" s="2">
        <v>0</v>
      </c>
      <c r="HU58" s="38">
        <f t="shared" si="1251"/>
        <v>0</v>
      </c>
      <c r="HV58" s="2">
        <v>0</v>
      </c>
      <c r="HW58" s="38">
        <f t="shared" si="1252"/>
        <v>0</v>
      </c>
      <c r="HX58" s="7">
        <v>0</v>
      </c>
      <c r="HY58" s="2">
        <v>0</v>
      </c>
      <c r="HZ58" s="38">
        <f t="shared" si="1227"/>
        <v>1</v>
      </c>
      <c r="IA58" s="41">
        <f t="shared" si="1228"/>
        <v>0</v>
      </c>
      <c r="IB58" s="38">
        <f t="shared" si="1229"/>
        <v>0</v>
      </c>
      <c r="IC58" s="2">
        <v>25</v>
      </c>
      <c r="ID58" s="2">
        <v>25</v>
      </c>
      <c r="IE58" s="2">
        <v>25</v>
      </c>
      <c r="IF58" s="48">
        <f t="shared" si="638"/>
        <v>1</v>
      </c>
    </row>
    <row r="59" spans="1:240" ht="14.25">
      <c r="B59" s="2" t="s">
        <v>74</v>
      </c>
      <c r="C59" s="12">
        <v>744</v>
      </c>
      <c r="D59" s="12">
        <v>478.33</v>
      </c>
      <c r="E59" s="2">
        <v>265.67</v>
      </c>
      <c r="F59" s="2">
        <v>0</v>
      </c>
      <c r="G59" s="38">
        <f t="shared" si="1230"/>
        <v>0</v>
      </c>
      <c r="H59" s="2">
        <v>0</v>
      </c>
      <c r="I59" s="38">
        <f t="shared" si="1230"/>
        <v>0</v>
      </c>
      <c r="J59" s="2">
        <v>0</v>
      </c>
      <c r="K59" s="38">
        <f t="shared" si="1230"/>
        <v>0</v>
      </c>
      <c r="L59" s="2">
        <v>0</v>
      </c>
      <c r="M59" s="38">
        <f t="shared" si="1080"/>
        <v>1</v>
      </c>
      <c r="N59" s="41">
        <f t="shared" si="1199"/>
        <v>0</v>
      </c>
      <c r="O59" s="38">
        <f t="shared" ref="O59:O68" si="1269">L59/$B$4</f>
        <v>0</v>
      </c>
      <c r="P59" s="2">
        <v>25</v>
      </c>
      <c r="Q59" s="2">
        <v>25</v>
      </c>
      <c r="R59" s="2">
        <v>25</v>
      </c>
      <c r="S59" s="48">
        <f t="shared" si="604"/>
        <v>1</v>
      </c>
      <c r="V59" s="2" t="s">
        <v>74</v>
      </c>
      <c r="W59" s="12">
        <v>732</v>
      </c>
      <c r="X59" s="12">
        <v>448.05999999999995</v>
      </c>
      <c r="Y59" s="12">
        <v>283.94000000000005</v>
      </c>
      <c r="Z59" s="12">
        <v>0</v>
      </c>
      <c r="AA59" s="38">
        <f t="shared" si="1081"/>
        <v>0</v>
      </c>
      <c r="AB59" s="2">
        <v>12</v>
      </c>
      <c r="AC59" s="38">
        <f t="shared" si="1081"/>
        <v>1.6129032258064516E-2</v>
      </c>
      <c r="AD59" s="2">
        <v>0</v>
      </c>
      <c r="AE59" s="38">
        <f t="shared" si="1081"/>
        <v>0</v>
      </c>
      <c r="AF59" s="2">
        <v>0</v>
      </c>
      <c r="AG59" s="38">
        <f t="shared" si="1253"/>
        <v>0.9838709677419355</v>
      </c>
      <c r="AH59" s="41">
        <f t="shared" si="1232"/>
        <v>0</v>
      </c>
      <c r="AI59" s="38">
        <f t="shared" si="1254"/>
        <v>0</v>
      </c>
      <c r="AJ59" s="2">
        <v>25</v>
      </c>
      <c r="AK59" s="2">
        <v>25</v>
      </c>
      <c r="AL59" s="2">
        <v>25</v>
      </c>
      <c r="AM59" s="48">
        <f t="shared" si="106"/>
        <v>1</v>
      </c>
      <c r="AP59" s="2" t="s">
        <v>74</v>
      </c>
      <c r="AQ59" s="2">
        <v>717.73</v>
      </c>
      <c r="AR59" s="2">
        <v>345.77</v>
      </c>
      <c r="AS59" s="2">
        <v>371.96000000000004</v>
      </c>
      <c r="AT59" s="2">
        <v>2.27</v>
      </c>
      <c r="AU59" s="38">
        <f t="shared" si="1233"/>
        <v>3.1527777777777778E-3</v>
      </c>
      <c r="AV59" s="2">
        <v>0</v>
      </c>
      <c r="AW59" s="38">
        <f t="shared" si="1234"/>
        <v>0</v>
      </c>
      <c r="AX59" s="2">
        <v>0</v>
      </c>
      <c r="AY59" s="38">
        <f t="shared" si="1235"/>
        <v>0</v>
      </c>
      <c r="AZ59" s="2">
        <v>0</v>
      </c>
      <c r="BA59" s="38">
        <f t="shared" si="1255"/>
        <v>0.99684722222222222</v>
      </c>
      <c r="BB59" s="41">
        <f t="shared" si="1202"/>
        <v>6.5222388231237797E-3</v>
      </c>
      <c r="BC59" s="38">
        <f t="shared" si="1256"/>
        <v>0</v>
      </c>
      <c r="BD59" s="2">
        <v>25</v>
      </c>
      <c r="BE59" s="2">
        <v>25</v>
      </c>
      <c r="BF59" s="2">
        <v>25</v>
      </c>
      <c r="BG59" s="48">
        <f t="shared" si="109"/>
        <v>1</v>
      </c>
      <c r="BJ59" s="2" t="s">
        <v>74</v>
      </c>
      <c r="BK59" s="2">
        <v>556.95000000000005</v>
      </c>
      <c r="BL59" s="12">
        <v>207.2</v>
      </c>
      <c r="BM59" s="2">
        <v>349.75</v>
      </c>
      <c r="BN59" s="2">
        <v>187.05</v>
      </c>
      <c r="BO59" s="38">
        <f t="shared" si="1236"/>
        <v>0.25141129032258064</v>
      </c>
      <c r="BP59" s="2">
        <v>0</v>
      </c>
      <c r="BQ59" s="38">
        <f t="shared" si="1236"/>
        <v>0</v>
      </c>
      <c r="BR59" s="2">
        <v>0</v>
      </c>
      <c r="BS59" s="38">
        <f t="shared" si="1236"/>
        <v>0</v>
      </c>
      <c r="BT59" s="2">
        <v>0</v>
      </c>
      <c r="BU59" s="38">
        <f t="shared" si="1237"/>
        <v>0.74858870967741942</v>
      </c>
      <c r="BV59" s="41">
        <f t="shared" si="530"/>
        <v>0.47444514901712115</v>
      </c>
      <c r="BW59" s="38">
        <f t="shared" si="1238"/>
        <v>0</v>
      </c>
      <c r="BX59" s="2">
        <v>25</v>
      </c>
      <c r="BY59" s="2">
        <v>25</v>
      </c>
      <c r="BZ59" s="2">
        <v>25</v>
      </c>
      <c r="CA59" s="48">
        <f t="shared" si="111"/>
        <v>1</v>
      </c>
      <c r="CD59" s="2" t="s">
        <v>74</v>
      </c>
      <c r="CE59" s="2">
        <v>719.83</v>
      </c>
      <c r="CF59" s="12">
        <v>39.719999999999985</v>
      </c>
      <c r="CG59" s="2">
        <v>680.11</v>
      </c>
      <c r="CH59" s="2">
        <v>0.17</v>
      </c>
      <c r="CI59" s="38">
        <f t="shared" ref="CI59:CK59" si="1270">CH59/$CD$4</f>
        <v>2.3611111111111112E-4</v>
      </c>
      <c r="CJ59" s="12">
        <v>0</v>
      </c>
      <c r="CK59" s="38">
        <f t="shared" si="1270"/>
        <v>0</v>
      </c>
      <c r="CL59" s="12">
        <v>0</v>
      </c>
      <c r="CM59" s="38">
        <f t="shared" ref="CM59" si="1271">CL59/$CD$4</f>
        <v>0</v>
      </c>
      <c r="CN59" s="2">
        <v>0</v>
      </c>
      <c r="CO59" s="38">
        <f t="shared" si="1241"/>
        <v>0.9997638888888889</v>
      </c>
      <c r="CP59" s="41">
        <f t="shared" si="1242"/>
        <v>4.2617197292554544E-3</v>
      </c>
      <c r="CQ59" s="38">
        <f t="shared" si="1243"/>
        <v>0</v>
      </c>
      <c r="CR59" s="2">
        <v>25</v>
      </c>
      <c r="CS59" s="2">
        <v>25</v>
      </c>
      <c r="CT59" s="2">
        <v>25</v>
      </c>
      <c r="CU59" s="48">
        <f t="shared" si="113"/>
        <v>1</v>
      </c>
      <c r="CX59" s="2" t="s">
        <v>74</v>
      </c>
      <c r="CY59" s="12">
        <v>677.42</v>
      </c>
      <c r="CZ59" s="12">
        <v>153.17000000000002</v>
      </c>
      <c r="DA59" s="2">
        <v>524.25</v>
      </c>
      <c r="DB59" s="2">
        <v>0</v>
      </c>
      <c r="DC59" s="38">
        <f t="shared" si="1203"/>
        <v>0</v>
      </c>
      <c r="DD59" s="12">
        <v>0</v>
      </c>
      <c r="DE59" s="38">
        <f t="shared" si="1089"/>
        <v>0</v>
      </c>
      <c r="DF59" s="12">
        <v>66.58</v>
      </c>
      <c r="DG59" s="38">
        <f t="shared" ref="DG59" si="1272">DF59/$CX$4</f>
        <v>8.948924731182796E-2</v>
      </c>
      <c r="DH59" s="12">
        <v>0</v>
      </c>
      <c r="DI59" s="38">
        <f t="shared" si="1205"/>
        <v>0.91051075268817194</v>
      </c>
      <c r="DJ59" s="41">
        <f>IF((AND(CZ59=0,DB59=0)),0,(DB59+DH59)/(CZ59+DB59))</f>
        <v>0</v>
      </c>
      <c r="DK59" s="38">
        <f t="shared" si="1206"/>
        <v>0</v>
      </c>
      <c r="DL59" s="2">
        <v>25</v>
      </c>
      <c r="DM59" s="2">
        <v>25</v>
      </c>
      <c r="DN59" s="2">
        <v>25</v>
      </c>
      <c r="DO59" s="48">
        <f t="shared" si="116"/>
        <v>0.99999999999999989</v>
      </c>
      <c r="DR59" s="2" t="s">
        <v>74</v>
      </c>
      <c r="DS59" s="12">
        <v>573.86</v>
      </c>
      <c r="DT59" s="12">
        <v>355.33000000000004</v>
      </c>
      <c r="DU59" s="2">
        <v>218.53</v>
      </c>
      <c r="DV59" s="2">
        <v>170.14</v>
      </c>
      <c r="DW59" s="38">
        <f t="shared" si="1207"/>
        <v>0.22868279569892472</v>
      </c>
      <c r="DX59" s="2">
        <v>0</v>
      </c>
      <c r="DY59" s="38">
        <f t="shared" si="1208"/>
        <v>0</v>
      </c>
      <c r="DZ59" s="2">
        <v>0</v>
      </c>
      <c r="EA59" s="38">
        <f t="shared" si="1209"/>
        <v>0</v>
      </c>
      <c r="EB59" s="2">
        <v>0</v>
      </c>
      <c r="EC59" s="38">
        <f t="shared" si="1210"/>
        <v>0.77131720430107531</v>
      </c>
      <c r="ED59" s="51">
        <f t="shared" si="1211"/>
        <v>0.32378632462367019</v>
      </c>
      <c r="EE59" s="38">
        <f t="shared" si="1212"/>
        <v>0</v>
      </c>
      <c r="EF59" s="2">
        <v>25</v>
      </c>
      <c r="EG59" s="2">
        <v>25</v>
      </c>
      <c r="EH59" s="2">
        <v>25</v>
      </c>
      <c r="EI59" s="48">
        <f t="shared" si="119"/>
        <v>1</v>
      </c>
      <c r="EL59" s="2" t="s">
        <v>74</v>
      </c>
      <c r="EM59" s="2">
        <v>634.23</v>
      </c>
      <c r="EN59" s="2">
        <v>330.49</v>
      </c>
      <c r="EO59" s="2">
        <v>303.74</v>
      </c>
      <c r="EP59" s="2">
        <v>0</v>
      </c>
      <c r="EQ59" s="38">
        <f t="shared" si="1213"/>
        <v>0</v>
      </c>
      <c r="ER59" s="2">
        <v>37.770000000000003</v>
      </c>
      <c r="ES59" s="38">
        <f t="shared" si="1214"/>
        <v>5.6205357142857147E-2</v>
      </c>
      <c r="ET59" s="2">
        <v>0</v>
      </c>
      <c r="EU59" s="38">
        <f t="shared" si="1215"/>
        <v>0</v>
      </c>
      <c r="EV59" s="2">
        <v>0</v>
      </c>
      <c r="EW59" s="38">
        <f t="shared" si="1265"/>
        <v>0.94379464285714287</v>
      </c>
      <c r="EX59" s="51">
        <f t="shared" si="683"/>
        <v>0</v>
      </c>
      <c r="EY59" s="38">
        <f t="shared" si="1266"/>
        <v>0</v>
      </c>
      <c r="EZ59" s="2">
        <v>25</v>
      </c>
      <c r="FA59" s="2">
        <v>25</v>
      </c>
      <c r="FB59" s="2">
        <v>25</v>
      </c>
      <c r="FC59" s="48">
        <f t="shared" si="122"/>
        <v>1</v>
      </c>
      <c r="FF59" s="2" t="s">
        <v>74</v>
      </c>
      <c r="FG59" s="2">
        <v>744</v>
      </c>
      <c r="FH59" s="2">
        <v>422.73</v>
      </c>
      <c r="FI59" s="2">
        <v>321.27</v>
      </c>
      <c r="FJ59" s="2">
        <v>0</v>
      </c>
      <c r="FK59" s="38">
        <f t="shared" si="1216"/>
        <v>0</v>
      </c>
      <c r="FL59" s="2">
        <v>0</v>
      </c>
      <c r="FM59" s="38">
        <f t="shared" si="1216"/>
        <v>0</v>
      </c>
      <c r="FN59" s="2">
        <v>0</v>
      </c>
      <c r="FO59" s="38">
        <f t="shared" si="1216"/>
        <v>0</v>
      </c>
      <c r="FP59" s="2">
        <v>0</v>
      </c>
      <c r="FQ59" s="38">
        <f t="shared" si="1217"/>
        <v>1</v>
      </c>
      <c r="FR59" s="51">
        <f t="shared" si="542"/>
        <v>0</v>
      </c>
      <c r="FS59" s="38">
        <f t="shared" si="1218"/>
        <v>0</v>
      </c>
      <c r="FT59" s="2">
        <v>25</v>
      </c>
      <c r="FU59" s="2">
        <v>25</v>
      </c>
      <c r="FV59" s="2">
        <v>25</v>
      </c>
      <c r="FW59" s="48">
        <f t="shared" si="124"/>
        <v>1</v>
      </c>
      <c r="FZ59" s="2" t="s">
        <v>74</v>
      </c>
      <c r="GA59" s="2">
        <v>720</v>
      </c>
      <c r="GB59" s="2">
        <v>391.38</v>
      </c>
      <c r="GC59" s="2">
        <v>328.62</v>
      </c>
      <c r="GD59" s="2">
        <v>0</v>
      </c>
      <c r="GE59" s="38">
        <f t="shared" ref="GE59" si="1273">GD59/$FZ$4</f>
        <v>0</v>
      </c>
      <c r="GF59" s="2">
        <v>0</v>
      </c>
      <c r="GG59" s="44">
        <v>0</v>
      </c>
      <c r="GH59" s="2">
        <v>0</v>
      </c>
      <c r="GI59" s="58">
        <v>0</v>
      </c>
      <c r="GJ59" s="2">
        <v>0</v>
      </c>
      <c r="GK59" s="38">
        <f t="shared" si="1219"/>
        <v>1</v>
      </c>
      <c r="GL59" s="41">
        <f t="shared" si="1268"/>
        <v>0</v>
      </c>
      <c r="GM59" s="38">
        <f t="shared" si="1220"/>
        <v>0</v>
      </c>
      <c r="GN59" s="2">
        <v>25</v>
      </c>
      <c r="GO59" s="2">
        <v>25</v>
      </c>
      <c r="GP59" s="2">
        <v>25</v>
      </c>
      <c r="GQ59" s="48">
        <f t="shared" si="127"/>
        <v>1</v>
      </c>
      <c r="GT59" s="2" t="s">
        <v>74</v>
      </c>
      <c r="GU59" s="12">
        <v>741.9</v>
      </c>
      <c r="GV59" s="2">
        <v>423.35</v>
      </c>
      <c r="GW59" s="2">
        <v>318.54999999999995</v>
      </c>
      <c r="GX59" s="2">
        <v>2.1</v>
      </c>
      <c r="GY59" s="38">
        <f t="shared" si="1221"/>
        <v>2.8225806451612906E-3</v>
      </c>
      <c r="GZ59" s="2">
        <v>0</v>
      </c>
      <c r="HA59" s="38">
        <f t="shared" si="1222"/>
        <v>0</v>
      </c>
      <c r="HB59" s="2">
        <v>0</v>
      </c>
      <c r="HC59" s="38">
        <f t="shared" si="1223"/>
        <v>0</v>
      </c>
      <c r="HD59" s="2">
        <v>0</v>
      </c>
      <c r="HE59" s="38">
        <f t="shared" si="1224"/>
        <v>0.99717741935483872</v>
      </c>
      <c r="HF59" s="41">
        <f t="shared" si="1225"/>
        <v>4.935950170407803E-3</v>
      </c>
      <c r="HG59" s="38">
        <f t="shared" si="1226"/>
        <v>0</v>
      </c>
      <c r="HH59" s="2">
        <v>25</v>
      </c>
      <c r="HI59" s="2">
        <v>25</v>
      </c>
      <c r="HJ59" s="2">
        <v>25</v>
      </c>
      <c r="HK59" s="48">
        <f>SUM(GY59,HA59,HC59,HE59,HG59)</f>
        <v>1</v>
      </c>
      <c r="HN59" s="2" t="s">
        <v>74</v>
      </c>
      <c r="HO59" s="2">
        <v>720</v>
      </c>
      <c r="HP59" s="2">
        <v>477.04</v>
      </c>
      <c r="HQ59" s="2">
        <v>242.96</v>
      </c>
      <c r="HR59" s="2">
        <v>0</v>
      </c>
      <c r="HS59" s="38">
        <f t="shared" si="1250"/>
        <v>0</v>
      </c>
      <c r="HT59" s="2">
        <v>0</v>
      </c>
      <c r="HU59" s="38">
        <f t="shared" si="1251"/>
        <v>0</v>
      </c>
      <c r="HV59" s="2">
        <v>0</v>
      </c>
      <c r="HW59" s="38">
        <f t="shared" si="1252"/>
        <v>0</v>
      </c>
      <c r="HX59" s="7">
        <v>0</v>
      </c>
      <c r="HY59" s="2">
        <v>0</v>
      </c>
      <c r="HZ59" s="38">
        <f t="shared" si="1227"/>
        <v>1</v>
      </c>
      <c r="IA59" s="41">
        <f t="shared" si="1228"/>
        <v>0</v>
      </c>
      <c r="IB59" s="38">
        <f t="shared" si="1229"/>
        <v>0</v>
      </c>
      <c r="IC59" s="2">
        <v>25</v>
      </c>
      <c r="ID59" s="2">
        <v>25</v>
      </c>
      <c r="IE59" s="2">
        <v>25</v>
      </c>
      <c r="IF59" s="48">
        <f t="shared" si="638"/>
        <v>1</v>
      </c>
    </row>
    <row r="60" spans="1:240" ht="14.25">
      <c r="B60" s="2" t="s">
        <v>75</v>
      </c>
      <c r="C60" s="12">
        <v>566.91</v>
      </c>
      <c r="D60" s="12">
        <v>389.56999999999994</v>
      </c>
      <c r="E60" s="2">
        <v>177.34</v>
      </c>
      <c r="F60" s="2">
        <v>177.09</v>
      </c>
      <c r="G60" s="38">
        <f t="shared" si="1230"/>
        <v>0.23802419354838711</v>
      </c>
      <c r="H60" s="2">
        <v>0</v>
      </c>
      <c r="I60" s="38">
        <f t="shared" si="1230"/>
        <v>0</v>
      </c>
      <c r="J60" s="2">
        <v>0</v>
      </c>
      <c r="K60" s="38">
        <f t="shared" si="1230"/>
        <v>0</v>
      </c>
      <c r="L60" s="2">
        <v>0</v>
      </c>
      <c r="M60" s="38">
        <f t="shared" si="1080"/>
        <v>0.76197580645161289</v>
      </c>
      <c r="N60" s="41">
        <f t="shared" si="1199"/>
        <v>0.31251544135813364</v>
      </c>
      <c r="O60" s="38">
        <f t="shared" si="1269"/>
        <v>0</v>
      </c>
      <c r="P60" s="2">
        <v>25</v>
      </c>
      <c r="Q60" s="2">
        <v>25</v>
      </c>
      <c r="R60" s="2">
        <v>25</v>
      </c>
      <c r="S60" s="48">
        <f t="shared" si="604"/>
        <v>1</v>
      </c>
      <c r="V60" s="2" t="s">
        <v>75</v>
      </c>
      <c r="W60" s="12">
        <v>730.52</v>
      </c>
      <c r="X60" s="12">
        <v>459.11</v>
      </c>
      <c r="Y60" s="12">
        <v>271.40999999999997</v>
      </c>
      <c r="Z60" s="12">
        <v>1.48</v>
      </c>
      <c r="AA60" s="38">
        <f t="shared" si="1081"/>
        <v>1.9892473118279571E-3</v>
      </c>
      <c r="AB60" s="2">
        <v>12</v>
      </c>
      <c r="AC60" s="38">
        <f t="shared" si="1081"/>
        <v>1.6129032258064516E-2</v>
      </c>
      <c r="AD60" s="2">
        <v>0</v>
      </c>
      <c r="AE60" s="38">
        <f t="shared" si="1081"/>
        <v>0</v>
      </c>
      <c r="AF60" s="2">
        <v>0</v>
      </c>
      <c r="AG60" s="38">
        <f t="shared" si="1253"/>
        <v>0.98188172043010746</v>
      </c>
      <c r="AH60" s="41">
        <f t="shared" si="1232"/>
        <v>3.2132699363859396E-3</v>
      </c>
      <c r="AI60" s="38">
        <f t="shared" si="1254"/>
        <v>0</v>
      </c>
      <c r="AJ60" s="2">
        <v>25</v>
      </c>
      <c r="AK60" s="2">
        <v>25</v>
      </c>
      <c r="AL60" s="2">
        <v>25</v>
      </c>
      <c r="AM60" s="48">
        <f t="shared" si="106"/>
        <v>0.99999999999999989</v>
      </c>
      <c r="AP60" s="2" t="s">
        <v>75</v>
      </c>
      <c r="AQ60" s="2">
        <v>717.73</v>
      </c>
      <c r="AR60" s="2">
        <v>378.31999999999988</v>
      </c>
      <c r="AS60" s="2">
        <v>339.41000000000014</v>
      </c>
      <c r="AT60" s="2">
        <v>2.27</v>
      </c>
      <c r="AU60" s="38">
        <f t="shared" si="1233"/>
        <v>3.1527777777777778E-3</v>
      </c>
      <c r="AV60" s="2">
        <v>0</v>
      </c>
      <c r="AW60" s="38">
        <f t="shared" si="1234"/>
        <v>0</v>
      </c>
      <c r="AX60" s="2">
        <v>0</v>
      </c>
      <c r="AY60" s="38">
        <f t="shared" si="1235"/>
        <v>0</v>
      </c>
      <c r="AZ60" s="2">
        <v>0</v>
      </c>
      <c r="BA60" s="38">
        <f t="shared" si="1255"/>
        <v>0.99684722222222222</v>
      </c>
      <c r="BB60" s="41">
        <f t="shared" si="1202"/>
        <v>5.9644236580046793E-3</v>
      </c>
      <c r="BC60" s="38">
        <f t="shared" si="1256"/>
        <v>0</v>
      </c>
      <c r="BD60" s="2">
        <v>25</v>
      </c>
      <c r="BE60" s="2">
        <v>25</v>
      </c>
      <c r="BF60" s="2">
        <v>25</v>
      </c>
      <c r="BG60" s="48">
        <f t="shared" si="109"/>
        <v>1</v>
      </c>
      <c r="BJ60" s="2" t="s">
        <v>75</v>
      </c>
      <c r="BK60" s="2">
        <v>678.11</v>
      </c>
      <c r="BL60" s="12">
        <v>224.05</v>
      </c>
      <c r="BM60" s="2">
        <v>454.06</v>
      </c>
      <c r="BN60" s="2">
        <v>65.89</v>
      </c>
      <c r="BO60" s="38">
        <f t="shared" si="1236"/>
        <v>8.8561827956989247E-2</v>
      </c>
      <c r="BP60" s="2">
        <v>0</v>
      </c>
      <c r="BQ60" s="38">
        <f t="shared" si="1236"/>
        <v>0</v>
      </c>
      <c r="BR60" s="2">
        <v>0</v>
      </c>
      <c r="BS60" s="38">
        <f t="shared" si="1236"/>
        <v>0</v>
      </c>
      <c r="BT60" s="2">
        <v>0</v>
      </c>
      <c r="BU60" s="38">
        <f t="shared" si="1237"/>
        <v>0.91143817204301081</v>
      </c>
      <c r="BV60" s="41">
        <f t="shared" si="530"/>
        <v>0.22725391460302133</v>
      </c>
      <c r="BW60" s="38">
        <f t="shared" si="1238"/>
        <v>0</v>
      </c>
      <c r="BX60" s="2">
        <v>25</v>
      </c>
      <c r="BY60" s="2">
        <v>25</v>
      </c>
      <c r="BZ60" s="2">
        <v>25</v>
      </c>
      <c r="CA60" s="48">
        <f t="shared" si="111"/>
        <v>1</v>
      </c>
      <c r="CD60" s="2" t="s">
        <v>75</v>
      </c>
      <c r="CE60" s="2">
        <v>719.83</v>
      </c>
      <c r="CF60" s="12">
        <v>22.639999999999944</v>
      </c>
      <c r="CG60" s="2">
        <v>697.19</v>
      </c>
      <c r="CH60" s="2">
        <v>0.17</v>
      </c>
      <c r="CI60" s="38">
        <f t="shared" ref="CI60:CK60" si="1274">CH60/$CD$4</f>
        <v>2.3611111111111112E-4</v>
      </c>
      <c r="CJ60" s="12">
        <v>0</v>
      </c>
      <c r="CK60" s="38">
        <f t="shared" si="1274"/>
        <v>0</v>
      </c>
      <c r="CL60" s="12">
        <v>0</v>
      </c>
      <c r="CM60" s="38">
        <f t="shared" ref="CM60" si="1275">CL60/$CD$4</f>
        <v>0</v>
      </c>
      <c r="CN60" s="2">
        <v>0</v>
      </c>
      <c r="CO60" s="38">
        <f t="shared" si="1241"/>
        <v>0.9997638888888889</v>
      </c>
      <c r="CP60" s="41">
        <f t="shared" si="1242"/>
        <v>7.4528715475668753E-3</v>
      </c>
      <c r="CQ60" s="38">
        <f t="shared" si="1243"/>
        <v>0</v>
      </c>
      <c r="CR60" s="2">
        <v>25</v>
      </c>
      <c r="CS60" s="2">
        <v>25</v>
      </c>
      <c r="CT60" s="2">
        <v>25</v>
      </c>
      <c r="CU60" s="48">
        <f t="shared" si="113"/>
        <v>1</v>
      </c>
      <c r="CX60" s="2" t="s">
        <v>75</v>
      </c>
      <c r="CY60" s="12">
        <v>677.42</v>
      </c>
      <c r="CZ60" s="12">
        <v>147.82999999999998</v>
      </c>
      <c r="DA60" s="2">
        <v>529.59</v>
      </c>
      <c r="DB60" s="2">
        <v>0</v>
      </c>
      <c r="DC60" s="38">
        <f t="shared" si="1203"/>
        <v>0</v>
      </c>
      <c r="DD60" s="12">
        <v>0</v>
      </c>
      <c r="DE60" s="38">
        <f t="shared" si="1089"/>
        <v>0</v>
      </c>
      <c r="DF60" s="12">
        <v>66.58</v>
      </c>
      <c r="DG60" s="38">
        <f t="shared" ref="DG60" si="1276">DF60/$CX$4</f>
        <v>8.948924731182796E-2</v>
      </c>
      <c r="DH60" s="12">
        <v>0</v>
      </c>
      <c r="DI60" s="38">
        <f t="shared" si="1205"/>
        <v>0.91051075268817194</v>
      </c>
      <c r="DJ60" s="41">
        <f t="shared" ref="DJ60" si="1277">IF((AND(CZ60=0,DB60=0)),0,(DB60+DH60)/(CZ60+DB60))</f>
        <v>0</v>
      </c>
      <c r="DK60" s="38">
        <f t="shared" si="1206"/>
        <v>0</v>
      </c>
      <c r="DL60" s="2">
        <v>25</v>
      </c>
      <c r="DM60" s="2">
        <v>25</v>
      </c>
      <c r="DN60" s="2">
        <v>25</v>
      </c>
      <c r="DO60" s="48">
        <f t="shared" si="116"/>
        <v>0.99999999999999989</v>
      </c>
      <c r="DR60" s="2" t="s">
        <v>75</v>
      </c>
      <c r="DS60" s="12">
        <v>699.98</v>
      </c>
      <c r="DT60" s="12">
        <v>435.70000000000005</v>
      </c>
      <c r="DU60" s="2">
        <v>264.27999999999997</v>
      </c>
      <c r="DV60" s="2">
        <v>44.02</v>
      </c>
      <c r="DW60" s="38">
        <f t="shared" si="1207"/>
        <v>5.9166666666666673E-2</v>
      </c>
      <c r="DX60" s="2">
        <v>0</v>
      </c>
      <c r="DY60" s="38">
        <f t="shared" si="1208"/>
        <v>0</v>
      </c>
      <c r="DZ60" s="2">
        <v>0</v>
      </c>
      <c r="EA60" s="38">
        <f t="shared" si="1209"/>
        <v>0</v>
      </c>
      <c r="EB60" s="2">
        <v>0</v>
      </c>
      <c r="EC60" s="38">
        <f t="shared" si="1210"/>
        <v>0.94083333333333341</v>
      </c>
      <c r="ED60" s="51">
        <f t="shared" si="1211"/>
        <v>9.1761861085633292E-2</v>
      </c>
      <c r="EE60" s="38">
        <f t="shared" si="1212"/>
        <v>0</v>
      </c>
      <c r="EF60" s="2">
        <v>25</v>
      </c>
      <c r="EG60" s="2">
        <v>25</v>
      </c>
      <c r="EH60" s="2">
        <v>25</v>
      </c>
      <c r="EI60" s="48">
        <f t="shared" si="119"/>
        <v>1</v>
      </c>
      <c r="EL60" s="2" t="s">
        <v>75</v>
      </c>
      <c r="EM60" s="2">
        <v>672</v>
      </c>
      <c r="EN60" s="2">
        <v>389.00000000000006</v>
      </c>
      <c r="EO60" s="2">
        <v>282.99999999999994</v>
      </c>
      <c r="EP60" s="2">
        <v>0</v>
      </c>
      <c r="EQ60" s="38">
        <f t="shared" si="1213"/>
        <v>0</v>
      </c>
      <c r="ER60" s="2">
        <v>0</v>
      </c>
      <c r="ES60" s="38">
        <f t="shared" si="1214"/>
        <v>0</v>
      </c>
      <c r="ET60" s="2">
        <v>0</v>
      </c>
      <c r="EU60" s="38">
        <f t="shared" si="1215"/>
        <v>0</v>
      </c>
      <c r="EV60" s="2">
        <v>0</v>
      </c>
      <c r="EW60" s="38">
        <f t="shared" si="1265"/>
        <v>1</v>
      </c>
      <c r="EX60" s="51">
        <f t="shared" si="683"/>
        <v>0</v>
      </c>
      <c r="EY60" s="38">
        <f t="shared" si="1266"/>
        <v>0</v>
      </c>
      <c r="EZ60" s="2">
        <v>25</v>
      </c>
      <c r="FA60" s="2">
        <v>25</v>
      </c>
      <c r="FB60" s="2">
        <v>25</v>
      </c>
      <c r="FC60" s="48">
        <f t="shared" si="122"/>
        <v>1</v>
      </c>
      <c r="FF60" s="2" t="s">
        <v>75</v>
      </c>
      <c r="FG60" s="2">
        <v>710.01</v>
      </c>
      <c r="FH60" s="2">
        <v>351.63</v>
      </c>
      <c r="FI60" s="2">
        <v>358.38</v>
      </c>
      <c r="FJ60" s="2">
        <v>0.57999999999999996</v>
      </c>
      <c r="FK60" s="38">
        <f t="shared" si="1216"/>
        <v>7.7956989247311822E-4</v>
      </c>
      <c r="FL60" s="2">
        <v>33.409999999999997</v>
      </c>
      <c r="FM60" s="38">
        <f t="shared" si="1216"/>
        <v>4.4905913978494617E-2</v>
      </c>
      <c r="FN60" s="2">
        <v>0</v>
      </c>
      <c r="FO60" s="38">
        <f t="shared" si="1216"/>
        <v>0</v>
      </c>
      <c r="FP60" s="2">
        <v>0</v>
      </c>
      <c r="FQ60" s="38">
        <f t="shared" si="1217"/>
        <v>0.95431451612903229</v>
      </c>
      <c r="FR60" s="51">
        <f t="shared" si="542"/>
        <v>1.6467448397262997E-3</v>
      </c>
      <c r="FS60" s="38">
        <f t="shared" si="1218"/>
        <v>0</v>
      </c>
      <c r="FT60" s="2">
        <v>25</v>
      </c>
      <c r="FU60" s="2">
        <v>25</v>
      </c>
      <c r="FV60" s="2">
        <v>25</v>
      </c>
      <c r="FW60" s="48">
        <f t="shared" si="124"/>
        <v>1</v>
      </c>
      <c r="FZ60" s="2" t="s">
        <v>75</v>
      </c>
      <c r="GA60" s="12">
        <v>717.4</v>
      </c>
      <c r="GB60" s="2">
        <v>399.93</v>
      </c>
      <c r="GC60" s="2">
        <v>317.47000000000003</v>
      </c>
      <c r="GD60" s="12">
        <v>2.6</v>
      </c>
      <c r="GE60" s="38">
        <f t="shared" ref="GE60" si="1278">GD60/$FZ$4</f>
        <v>3.6111111111111114E-3</v>
      </c>
      <c r="GF60" s="2">
        <v>0</v>
      </c>
      <c r="GG60" s="44">
        <v>0</v>
      </c>
      <c r="GH60" s="2">
        <v>0</v>
      </c>
      <c r="GI60" s="58">
        <v>0</v>
      </c>
      <c r="GJ60" s="2">
        <v>0</v>
      </c>
      <c r="GK60" s="38">
        <f t="shared" si="1219"/>
        <v>0.99638888888888888</v>
      </c>
      <c r="GL60" s="41">
        <f t="shared" si="1268"/>
        <v>6.4591459021687819E-3</v>
      </c>
      <c r="GM60" s="38">
        <f t="shared" si="1220"/>
        <v>0</v>
      </c>
      <c r="GN60" s="2">
        <v>25</v>
      </c>
      <c r="GO60" s="2">
        <v>25</v>
      </c>
      <c r="GP60" s="2">
        <v>25</v>
      </c>
      <c r="GQ60" s="48">
        <f t="shared" si="127"/>
        <v>1</v>
      </c>
      <c r="GT60" s="2" t="s">
        <v>75</v>
      </c>
      <c r="GU60" s="2">
        <v>744</v>
      </c>
      <c r="GV60" s="2">
        <v>359.73</v>
      </c>
      <c r="GW60" s="2">
        <v>384.27</v>
      </c>
      <c r="GX60" s="2">
        <v>0</v>
      </c>
      <c r="GY60" s="38">
        <f t="shared" si="1221"/>
        <v>0</v>
      </c>
      <c r="GZ60" s="2">
        <v>0</v>
      </c>
      <c r="HA60" s="38">
        <f t="shared" si="1222"/>
        <v>0</v>
      </c>
      <c r="HB60" s="2">
        <v>0</v>
      </c>
      <c r="HC60" s="38">
        <f t="shared" si="1223"/>
        <v>0</v>
      </c>
      <c r="HD60" s="2">
        <v>0</v>
      </c>
      <c r="HE60" s="38">
        <f t="shared" si="1224"/>
        <v>1</v>
      </c>
      <c r="HF60" s="41">
        <f t="shared" si="1225"/>
        <v>0</v>
      </c>
      <c r="HG60" s="38">
        <f t="shared" si="1226"/>
        <v>0</v>
      </c>
      <c r="HH60" s="2">
        <v>25</v>
      </c>
      <c r="HI60" s="2">
        <v>25</v>
      </c>
      <c r="HJ60" s="2">
        <v>25</v>
      </c>
      <c r="HK60" s="48">
        <f>SUM(GY60,HA60,HC60,HE60,HG60)</f>
        <v>1</v>
      </c>
      <c r="HN60" s="2" t="s">
        <v>75</v>
      </c>
      <c r="HO60" s="2">
        <v>719.17</v>
      </c>
      <c r="HP60" s="2">
        <v>279.29000000000002</v>
      </c>
      <c r="HQ60" s="2">
        <v>439.88</v>
      </c>
      <c r="HR60" s="2">
        <v>0.83</v>
      </c>
      <c r="HS60" s="38">
        <f t="shared" ref="HS60" si="1279">HR60/$HN$4</f>
        <v>1.1527777777777777E-3</v>
      </c>
      <c r="HT60" s="2">
        <v>0</v>
      </c>
      <c r="HU60" s="38">
        <f t="shared" ref="HU60" si="1280">HT60/$HN$4</f>
        <v>0</v>
      </c>
      <c r="HV60" s="2">
        <v>0</v>
      </c>
      <c r="HW60" s="38">
        <f t="shared" ref="HW60" si="1281">HV60/$HN$4</f>
        <v>0</v>
      </c>
      <c r="HX60" s="7">
        <v>0</v>
      </c>
      <c r="HY60" s="2">
        <v>0</v>
      </c>
      <c r="HZ60" s="38">
        <f t="shared" si="1227"/>
        <v>0.99884722222222222</v>
      </c>
      <c r="IA60" s="41">
        <f t="shared" si="1228"/>
        <v>2.9630158503498498E-3</v>
      </c>
      <c r="IB60" s="38">
        <f t="shared" si="1229"/>
        <v>0</v>
      </c>
      <c r="IC60" s="2">
        <v>25</v>
      </c>
      <c r="ID60" s="2">
        <v>25</v>
      </c>
      <c r="IE60" s="2">
        <v>25</v>
      </c>
      <c r="IF60" s="48">
        <f t="shared" si="638"/>
        <v>1</v>
      </c>
    </row>
    <row r="61" spans="1:240" ht="14.25">
      <c r="B61" s="2" t="s">
        <v>76</v>
      </c>
      <c r="C61" s="12">
        <v>744</v>
      </c>
      <c r="D61" s="12">
        <v>528.95000000000005</v>
      </c>
      <c r="E61" s="2">
        <v>215.05</v>
      </c>
      <c r="F61" s="2">
        <v>0</v>
      </c>
      <c r="G61" s="38">
        <f>F61/$B$4</f>
        <v>0</v>
      </c>
      <c r="H61" s="2">
        <v>0</v>
      </c>
      <c r="I61" s="38">
        <f>H61/$B$4</f>
        <v>0</v>
      </c>
      <c r="J61" s="2">
        <v>0</v>
      </c>
      <c r="K61" s="38">
        <f>J61/$B$4</f>
        <v>0</v>
      </c>
      <c r="L61" s="2">
        <v>0</v>
      </c>
      <c r="M61" s="38">
        <f t="shared" si="1080"/>
        <v>1</v>
      </c>
      <c r="N61" s="41">
        <f t="shared" si="1199"/>
        <v>0</v>
      </c>
      <c r="O61" s="38">
        <f t="shared" si="1269"/>
        <v>0</v>
      </c>
      <c r="P61" s="2">
        <v>25</v>
      </c>
      <c r="Q61" s="2">
        <v>25</v>
      </c>
      <c r="R61" s="2">
        <v>25</v>
      </c>
      <c r="S61" s="48">
        <f t="shared" si="604"/>
        <v>1</v>
      </c>
      <c r="V61" s="2" t="s">
        <v>76</v>
      </c>
      <c r="W61" s="12">
        <v>732</v>
      </c>
      <c r="X61" s="12">
        <v>556.95000000000005</v>
      </c>
      <c r="Y61" s="12">
        <v>175.04999999999995</v>
      </c>
      <c r="Z61" s="12">
        <v>0</v>
      </c>
      <c r="AA61" s="38">
        <f t="shared" si="1081"/>
        <v>0</v>
      </c>
      <c r="AB61" s="2">
        <v>12</v>
      </c>
      <c r="AC61" s="38">
        <f t="shared" si="1081"/>
        <v>1.6129032258064516E-2</v>
      </c>
      <c r="AD61" s="2">
        <v>0</v>
      </c>
      <c r="AE61" s="38">
        <f t="shared" si="1081"/>
        <v>0</v>
      </c>
      <c r="AF61" s="2">
        <v>0</v>
      </c>
      <c r="AG61" s="38">
        <f t="shared" si="1253"/>
        <v>0.9838709677419355</v>
      </c>
      <c r="AH61" s="41">
        <f t="shared" si="1232"/>
        <v>0</v>
      </c>
      <c r="AI61" s="38">
        <f t="shared" si="1254"/>
        <v>0</v>
      </c>
      <c r="AJ61" s="2">
        <v>25</v>
      </c>
      <c r="AK61" s="2">
        <v>25</v>
      </c>
      <c r="AL61" s="2">
        <v>25</v>
      </c>
      <c r="AM61" s="48">
        <f t="shared" si="106"/>
        <v>1</v>
      </c>
      <c r="AP61" s="2" t="s">
        <v>76</v>
      </c>
      <c r="AQ61" s="2">
        <v>504.25</v>
      </c>
      <c r="AR61" s="2">
        <v>262.82999999999993</v>
      </c>
      <c r="AS61" s="2">
        <v>241.42000000000007</v>
      </c>
      <c r="AT61" s="2">
        <v>215.75</v>
      </c>
      <c r="AU61" s="38">
        <f t="shared" si="1233"/>
        <v>0.29965277777777777</v>
      </c>
      <c r="AV61" s="2">
        <v>0</v>
      </c>
      <c r="AW61" s="38">
        <f t="shared" si="1234"/>
        <v>0</v>
      </c>
      <c r="AX61" s="2">
        <v>0</v>
      </c>
      <c r="AY61" s="38">
        <f t="shared" si="1235"/>
        <v>0</v>
      </c>
      <c r="AZ61" s="2">
        <v>0</v>
      </c>
      <c r="BA61" s="38">
        <f t="shared" si="1255"/>
        <v>0.70034722222222223</v>
      </c>
      <c r="BB61" s="41">
        <f t="shared" si="1202"/>
        <v>0.45081282126290284</v>
      </c>
      <c r="BC61" s="38">
        <f t="shared" si="1256"/>
        <v>0</v>
      </c>
      <c r="BD61" s="2">
        <v>25</v>
      </c>
      <c r="BE61" s="2">
        <v>25</v>
      </c>
      <c r="BF61" s="2">
        <v>25</v>
      </c>
      <c r="BG61" s="48">
        <f t="shared" si="109"/>
        <v>1</v>
      </c>
      <c r="BJ61" s="2" t="s">
        <v>76</v>
      </c>
      <c r="BK61" s="2">
        <v>657.08</v>
      </c>
      <c r="BL61" s="12">
        <v>401.82</v>
      </c>
      <c r="BM61" s="2">
        <v>255.26</v>
      </c>
      <c r="BN61" s="2">
        <v>86.92</v>
      </c>
      <c r="BO61" s="38">
        <f>BN61/$BJ$4</f>
        <v>0.11682795698924732</v>
      </c>
      <c r="BP61" s="2">
        <v>0</v>
      </c>
      <c r="BQ61" s="38">
        <f>BP61/$BJ$4</f>
        <v>0</v>
      </c>
      <c r="BR61" s="2">
        <v>0</v>
      </c>
      <c r="BS61" s="38">
        <f>BR61/$BJ$4</f>
        <v>0</v>
      </c>
      <c r="BT61" s="2">
        <v>0</v>
      </c>
      <c r="BU61" s="38">
        <f>(BK61-BT61)/$BJ$4</f>
        <v>0.88317204301075269</v>
      </c>
      <c r="BV61" s="41">
        <f t="shared" si="530"/>
        <v>0.17784507099889513</v>
      </c>
      <c r="BW61" s="38">
        <f>BT61/$BJ$4</f>
        <v>0</v>
      </c>
      <c r="BX61" s="2">
        <v>25</v>
      </c>
      <c r="BY61" s="2">
        <v>25</v>
      </c>
      <c r="BZ61" s="2">
        <v>25</v>
      </c>
      <c r="CA61" s="48">
        <f t="shared" si="111"/>
        <v>1</v>
      </c>
      <c r="CD61" s="2" t="s">
        <v>76</v>
      </c>
      <c r="CE61" s="12">
        <v>707.5</v>
      </c>
      <c r="CF61" s="12">
        <v>33.659999999999968</v>
      </c>
      <c r="CG61" s="2">
        <v>673.84</v>
      </c>
      <c r="CH61" s="12">
        <v>12.5</v>
      </c>
      <c r="CI61" s="38">
        <f>CH61/$CD$4</f>
        <v>1.7361111111111112E-2</v>
      </c>
      <c r="CJ61" s="12">
        <v>0</v>
      </c>
      <c r="CK61" s="38">
        <f>CJ61/$CD$4</f>
        <v>0</v>
      </c>
      <c r="CL61" s="12">
        <v>0</v>
      </c>
      <c r="CM61" s="38">
        <f>CL61/$CD$4</f>
        <v>0</v>
      </c>
      <c r="CN61" s="2">
        <v>0</v>
      </c>
      <c r="CO61" s="38">
        <f>(CE61-CN61)/$CD$4</f>
        <v>0.98263888888888884</v>
      </c>
      <c r="CP61" s="41">
        <f t="shared" si="1242"/>
        <v>0.27079722703639536</v>
      </c>
      <c r="CQ61" s="38">
        <f>CN61/$CD$4</f>
        <v>0</v>
      </c>
      <c r="CR61" s="2">
        <v>25</v>
      </c>
      <c r="CS61" s="2">
        <v>25</v>
      </c>
      <c r="CT61" s="2">
        <v>25</v>
      </c>
      <c r="CU61" s="48">
        <f t="shared" si="113"/>
        <v>1</v>
      </c>
      <c r="CX61" s="2" t="s">
        <v>76</v>
      </c>
      <c r="CY61" s="12">
        <v>677.42</v>
      </c>
      <c r="CZ61" s="12">
        <v>145.94999999999999</v>
      </c>
      <c r="DA61" s="2">
        <v>531.47</v>
      </c>
      <c r="DB61" s="2">
        <v>0</v>
      </c>
      <c r="DC61" s="38">
        <f t="shared" si="1203"/>
        <v>0</v>
      </c>
      <c r="DD61" s="12">
        <v>0</v>
      </c>
      <c r="DE61" s="38">
        <f t="shared" si="1089"/>
        <v>0</v>
      </c>
      <c r="DF61" s="12">
        <v>66.58</v>
      </c>
      <c r="DG61" s="38">
        <f t="shared" ref="DG61" si="1282">DF61/$CX$4</f>
        <v>8.948924731182796E-2</v>
      </c>
      <c r="DH61" s="12">
        <v>0</v>
      </c>
      <c r="DI61" s="38">
        <f t="shared" si="1205"/>
        <v>0.91051075268817194</v>
      </c>
      <c r="DJ61" s="41">
        <f>IF((AND(CZ61=0,DB61=0)),0,(DB61+DH61)/(CZ61+DB61))</f>
        <v>0</v>
      </c>
      <c r="DK61" s="38">
        <f t="shared" si="1206"/>
        <v>0</v>
      </c>
      <c r="DL61" s="2">
        <v>25</v>
      </c>
      <c r="DM61" s="2">
        <v>25</v>
      </c>
      <c r="DN61" s="2">
        <v>25</v>
      </c>
      <c r="DO61" s="48">
        <f t="shared" si="116"/>
        <v>0.99999999999999989</v>
      </c>
      <c r="DR61" s="2" t="s">
        <v>76</v>
      </c>
      <c r="DS61" s="12">
        <v>684.49</v>
      </c>
      <c r="DT61" s="12">
        <v>405.62</v>
      </c>
      <c r="DU61" s="2">
        <v>278.87</v>
      </c>
      <c r="DV61" s="2">
        <v>59.51</v>
      </c>
      <c r="DW61" s="38">
        <f t="shared" si="1207"/>
        <v>7.9986559139784946E-2</v>
      </c>
      <c r="DX61" s="2">
        <v>0</v>
      </c>
      <c r="DY61" s="38">
        <f t="shared" si="1208"/>
        <v>0</v>
      </c>
      <c r="DZ61" s="2">
        <v>0</v>
      </c>
      <c r="EA61" s="38">
        <f t="shared" si="1209"/>
        <v>0</v>
      </c>
      <c r="EB61" s="2">
        <v>0</v>
      </c>
      <c r="EC61" s="38">
        <f t="shared" si="1210"/>
        <v>0.92001344086021508</v>
      </c>
      <c r="ED61" s="51">
        <f t="shared" si="1211"/>
        <v>0.12794272568959214</v>
      </c>
      <c r="EE61" s="38">
        <f t="shared" si="1212"/>
        <v>0</v>
      </c>
      <c r="EF61" s="2">
        <v>25</v>
      </c>
      <c r="EG61" s="2">
        <v>25</v>
      </c>
      <c r="EH61" s="2">
        <v>25</v>
      </c>
      <c r="EI61" s="48">
        <f t="shared" si="119"/>
        <v>1</v>
      </c>
      <c r="EL61" s="2" t="s">
        <v>76</v>
      </c>
      <c r="EM61" s="2">
        <v>672</v>
      </c>
      <c r="EN61" s="2">
        <v>392.96000000000009</v>
      </c>
      <c r="EO61" s="2">
        <v>279.03999999999991</v>
      </c>
      <c r="EP61" s="2">
        <v>0</v>
      </c>
      <c r="EQ61" s="38">
        <f t="shared" si="1213"/>
        <v>0</v>
      </c>
      <c r="ER61" s="2">
        <v>0</v>
      </c>
      <c r="ES61" s="38">
        <f t="shared" si="1214"/>
        <v>0</v>
      </c>
      <c r="ET61" s="2">
        <v>0</v>
      </c>
      <c r="EU61" s="38">
        <f t="shared" si="1215"/>
        <v>0</v>
      </c>
      <c r="EV61" s="2">
        <v>0</v>
      </c>
      <c r="EW61" s="38">
        <f t="shared" si="1265"/>
        <v>1</v>
      </c>
      <c r="EX61" s="51">
        <f t="shared" si="683"/>
        <v>0</v>
      </c>
      <c r="EY61" s="38">
        <f t="shared" si="1266"/>
        <v>0</v>
      </c>
      <c r="EZ61" s="2">
        <v>25</v>
      </c>
      <c r="FA61" s="2">
        <v>25</v>
      </c>
      <c r="FB61" s="2">
        <v>25</v>
      </c>
      <c r="FC61" s="48">
        <f t="shared" si="122"/>
        <v>1</v>
      </c>
      <c r="FF61" s="2" t="s">
        <v>76</v>
      </c>
      <c r="FG61" s="2">
        <v>744</v>
      </c>
      <c r="FH61" s="2">
        <v>417.73</v>
      </c>
      <c r="FI61" s="2">
        <v>326.27</v>
      </c>
      <c r="FJ61" s="2">
        <v>0</v>
      </c>
      <c r="FK61" s="38">
        <f t="shared" si="1216"/>
        <v>0</v>
      </c>
      <c r="FL61" s="2">
        <v>0</v>
      </c>
      <c r="FM61" s="38">
        <f t="shared" si="1216"/>
        <v>0</v>
      </c>
      <c r="FN61" s="2">
        <v>0</v>
      </c>
      <c r="FO61" s="38">
        <f t="shared" si="1216"/>
        <v>0</v>
      </c>
      <c r="FP61" s="2">
        <v>0</v>
      </c>
      <c r="FQ61" s="38">
        <f t="shared" si="1217"/>
        <v>1</v>
      </c>
      <c r="FR61" s="51">
        <f t="shared" si="542"/>
        <v>0</v>
      </c>
      <c r="FS61" s="38">
        <f t="shared" si="1218"/>
        <v>0</v>
      </c>
      <c r="FT61" s="2">
        <v>25</v>
      </c>
      <c r="FU61" s="2">
        <v>25</v>
      </c>
      <c r="FV61" s="2">
        <v>25</v>
      </c>
      <c r="FW61" s="48">
        <f t="shared" si="124"/>
        <v>1</v>
      </c>
      <c r="FZ61" s="2" t="s">
        <v>76</v>
      </c>
      <c r="GA61" s="2">
        <v>716.48</v>
      </c>
      <c r="GB61" s="2">
        <v>433.63</v>
      </c>
      <c r="GC61" s="2">
        <v>282.85000000000002</v>
      </c>
      <c r="GD61" s="2">
        <v>3.52</v>
      </c>
      <c r="GE61" s="38">
        <f t="shared" ref="GE61" si="1283">GD61/$FZ$4</f>
        <v>4.8888888888888888E-3</v>
      </c>
      <c r="GF61" s="2">
        <v>0</v>
      </c>
      <c r="GG61" s="44">
        <v>0</v>
      </c>
      <c r="GH61" s="2">
        <v>0</v>
      </c>
      <c r="GI61" s="58">
        <v>0</v>
      </c>
      <c r="GJ61" s="2">
        <v>0</v>
      </c>
      <c r="GK61" s="38">
        <f t="shared" si="1219"/>
        <v>0.99511111111111117</v>
      </c>
      <c r="GL61" s="41">
        <f t="shared" si="1268"/>
        <v>8.0521560105227038E-3</v>
      </c>
      <c r="GM61" s="38">
        <f t="shared" si="1220"/>
        <v>0</v>
      </c>
      <c r="GN61" s="2">
        <v>25</v>
      </c>
      <c r="GO61" s="2">
        <v>25</v>
      </c>
      <c r="GP61" s="2">
        <v>25</v>
      </c>
      <c r="GQ61" s="48">
        <f t="shared" si="127"/>
        <v>1</v>
      </c>
      <c r="GT61" s="2" t="s">
        <v>76</v>
      </c>
      <c r="GU61" s="12">
        <v>741.9</v>
      </c>
      <c r="GV61" s="2">
        <v>438.43</v>
      </c>
      <c r="GW61" s="2">
        <v>303.46999999999997</v>
      </c>
      <c r="GX61" s="2">
        <v>2.1</v>
      </c>
      <c r="GY61" s="38">
        <f t="shared" si="1221"/>
        <v>2.8225806451612906E-3</v>
      </c>
      <c r="GZ61" s="2">
        <v>0</v>
      </c>
      <c r="HA61" s="38">
        <f t="shared" si="1222"/>
        <v>0</v>
      </c>
      <c r="HB61" s="2">
        <v>0</v>
      </c>
      <c r="HC61" s="38">
        <f t="shared" si="1223"/>
        <v>0</v>
      </c>
      <c r="HD61" s="2">
        <v>0</v>
      </c>
      <c r="HE61" s="38">
        <f t="shared" si="1224"/>
        <v>0.99717741935483872</v>
      </c>
      <c r="HF61" s="41">
        <f t="shared" si="1225"/>
        <v>4.7669852223458107E-3</v>
      </c>
      <c r="HG61" s="38">
        <f t="shared" si="1226"/>
        <v>0</v>
      </c>
      <c r="HH61" s="2">
        <v>25</v>
      </c>
      <c r="HI61" s="2">
        <v>25</v>
      </c>
      <c r="HJ61" s="2">
        <v>25</v>
      </c>
      <c r="HK61" s="48">
        <f>SUM(GY61,HA61,HC61,HE61,HG61)</f>
        <v>1</v>
      </c>
      <c r="HN61" s="2" t="s">
        <v>76</v>
      </c>
      <c r="HO61" s="2">
        <v>702.92</v>
      </c>
      <c r="HP61" s="2">
        <v>487.86</v>
      </c>
      <c r="HQ61" s="2">
        <v>215.06</v>
      </c>
      <c r="HR61" s="2">
        <v>17.079999999999998</v>
      </c>
      <c r="HS61" s="38">
        <f t="shared" ref="HS61" si="1284">HR61/$HN$4</f>
        <v>2.3722222222222221E-2</v>
      </c>
      <c r="HT61" s="2">
        <v>0</v>
      </c>
      <c r="HU61" s="38">
        <f t="shared" ref="HU61" si="1285">HT61/$HN$4</f>
        <v>0</v>
      </c>
      <c r="HV61" s="2">
        <v>0</v>
      </c>
      <c r="HW61" s="38">
        <f t="shared" ref="HW61" si="1286">HV61/$HN$4</f>
        <v>0</v>
      </c>
      <c r="HX61" s="7">
        <v>0</v>
      </c>
      <c r="HY61" s="2">
        <v>0</v>
      </c>
      <c r="HZ61" s="38">
        <f t="shared" si="1227"/>
        <v>0.97627777777777769</v>
      </c>
      <c r="IA61" s="41">
        <f t="shared" si="1228"/>
        <v>3.3825801085277454E-2</v>
      </c>
      <c r="IB61" s="38">
        <f t="shared" si="1229"/>
        <v>0</v>
      </c>
      <c r="IC61" s="2">
        <v>25</v>
      </c>
      <c r="ID61" s="2">
        <v>25</v>
      </c>
      <c r="IE61" s="2">
        <v>25</v>
      </c>
      <c r="IF61" s="48">
        <f t="shared" si="638"/>
        <v>0.99999999999999989</v>
      </c>
    </row>
    <row r="62" spans="1:240" ht="14.25">
      <c r="B62" s="2" t="s">
        <v>77</v>
      </c>
      <c r="C62" s="12">
        <v>744</v>
      </c>
      <c r="D62" s="12">
        <v>393.03</v>
      </c>
      <c r="E62" s="2">
        <v>350.97</v>
      </c>
      <c r="F62" s="2">
        <v>0</v>
      </c>
      <c r="G62" s="38">
        <f t="shared" si="1230"/>
        <v>0</v>
      </c>
      <c r="H62" s="2">
        <v>0</v>
      </c>
      <c r="I62" s="38">
        <f t="shared" si="1230"/>
        <v>0</v>
      </c>
      <c r="J62" s="2">
        <v>0</v>
      </c>
      <c r="K62" s="38">
        <f t="shared" si="1230"/>
        <v>0</v>
      </c>
      <c r="L62" s="2">
        <v>0</v>
      </c>
      <c r="M62" s="38">
        <f t="shared" si="1080"/>
        <v>1</v>
      </c>
      <c r="N62" s="41">
        <f t="shared" si="1199"/>
        <v>0</v>
      </c>
      <c r="O62" s="38">
        <f t="shared" si="1269"/>
        <v>0</v>
      </c>
      <c r="P62" s="2">
        <v>25</v>
      </c>
      <c r="Q62" s="2">
        <v>25</v>
      </c>
      <c r="R62" s="2">
        <v>25</v>
      </c>
      <c r="S62" s="48">
        <f t="shared" si="604"/>
        <v>1</v>
      </c>
      <c r="V62" s="2" t="s">
        <v>77</v>
      </c>
      <c r="W62" s="12">
        <v>732</v>
      </c>
      <c r="X62" s="12">
        <v>508.39</v>
      </c>
      <c r="Y62" s="12">
        <v>223.61</v>
      </c>
      <c r="Z62" s="12">
        <v>0</v>
      </c>
      <c r="AA62" s="38">
        <f t="shared" si="1081"/>
        <v>0</v>
      </c>
      <c r="AB62" s="2">
        <v>12</v>
      </c>
      <c r="AC62" s="38">
        <f t="shared" si="1081"/>
        <v>1.6129032258064516E-2</v>
      </c>
      <c r="AD62" s="2">
        <v>0</v>
      </c>
      <c r="AE62" s="38">
        <f t="shared" si="1081"/>
        <v>0</v>
      </c>
      <c r="AF62" s="2">
        <v>0</v>
      </c>
      <c r="AG62" s="38">
        <f t="shared" si="1253"/>
        <v>0.9838709677419355</v>
      </c>
      <c r="AH62" s="41">
        <f t="shared" si="1232"/>
        <v>0</v>
      </c>
      <c r="AI62" s="38">
        <f t="shared" si="1254"/>
        <v>0</v>
      </c>
      <c r="AJ62" s="2">
        <v>25</v>
      </c>
      <c r="AK62" s="2">
        <v>25</v>
      </c>
      <c r="AL62" s="2">
        <v>25</v>
      </c>
      <c r="AM62" s="48">
        <f t="shared" si="106"/>
        <v>1</v>
      </c>
      <c r="AP62" s="2" t="s">
        <v>77</v>
      </c>
      <c r="AQ62" s="2">
        <v>717.73</v>
      </c>
      <c r="AR62" s="2">
        <v>448.78999999999996</v>
      </c>
      <c r="AS62" s="2">
        <v>268.94000000000005</v>
      </c>
      <c r="AT62" s="2">
        <v>2.27</v>
      </c>
      <c r="AU62" s="38">
        <f t="shared" si="1233"/>
        <v>3.1527777777777778E-3</v>
      </c>
      <c r="AV62" s="2">
        <v>0</v>
      </c>
      <c r="AW62" s="38">
        <f t="shared" si="1234"/>
        <v>0</v>
      </c>
      <c r="AX62" s="2">
        <v>0</v>
      </c>
      <c r="AY62" s="38">
        <f t="shared" si="1235"/>
        <v>0</v>
      </c>
      <c r="AZ62" s="2">
        <v>0</v>
      </c>
      <c r="BA62" s="38">
        <f t="shared" si="1255"/>
        <v>0.99684722222222222</v>
      </c>
      <c r="BB62" s="41">
        <f t="shared" si="1202"/>
        <v>5.0325898993482023E-3</v>
      </c>
      <c r="BC62" s="38">
        <f t="shared" si="1256"/>
        <v>0</v>
      </c>
      <c r="BD62" s="2">
        <v>25</v>
      </c>
      <c r="BE62" s="2">
        <v>25</v>
      </c>
      <c r="BF62" s="2">
        <v>25</v>
      </c>
      <c r="BG62" s="48">
        <f t="shared" si="109"/>
        <v>1</v>
      </c>
      <c r="BJ62" s="2" t="s">
        <v>77</v>
      </c>
      <c r="BK62" s="2">
        <v>657.09</v>
      </c>
      <c r="BL62" s="12">
        <v>405.36</v>
      </c>
      <c r="BM62" s="2">
        <v>251.73</v>
      </c>
      <c r="BN62" s="2">
        <v>86.91</v>
      </c>
      <c r="BO62" s="38">
        <f t="shared" si="1236"/>
        <v>0.11681451612903225</v>
      </c>
      <c r="BP62" s="2">
        <v>0</v>
      </c>
      <c r="BQ62" s="38">
        <f t="shared" si="1236"/>
        <v>0</v>
      </c>
      <c r="BR62" s="2">
        <v>0</v>
      </c>
      <c r="BS62" s="38">
        <f t="shared" si="1236"/>
        <v>0</v>
      </c>
      <c r="BT62" s="2">
        <v>0</v>
      </c>
      <c r="BU62" s="38">
        <f t="shared" ref="BU62:BU64" si="1287">(BK62-BT62)/$BJ$4</f>
        <v>0.88318548387096774</v>
      </c>
      <c r="BV62" s="41">
        <f t="shared" si="530"/>
        <v>0.17654945456761534</v>
      </c>
      <c r="BW62" s="38">
        <f t="shared" ref="BW62:BW64" si="1288">BT62/$BJ$4</f>
        <v>0</v>
      </c>
      <c r="BX62" s="2">
        <v>25</v>
      </c>
      <c r="BY62" s="2">
        <v>25</v>
      </c>
      <c r="BZ62" s="2">
        <v>25</v>
      </c>
      <c r="CA62" s="48">
        <f t="shared" si="111"/>
        <v>1</v>
      </c>
      <c r="CD62" s="2" t="s">
        <v>77</v>
      </c>
      <c r="CE62" s="2">
        <v>717.95</v>
      </c>
      <c r="CF62" s="12">
        <v>34.140000000000057</v>
      </c>
      <c r="CG62" s="2">
        <v>683.81</v>
      </c>
      <c r="CH62" s="2">
        <v>2.0499999999999998</v>
      </c>
      <c r="CI62" s="38">
        <f t="shared" ref="CI62:CK62" si="1289">CH62/$CD$4</f>
        <v>2.8472222222222219E-3</v>
      </c>
      <c r="CJ62" s="12">
        <v>0</v>
      </c>
      <c r="CK62" s="38">
        <f t="shared" si="1289"/>
        <v>0</v>
      </c>
      <c r="CL62" s="12">
        <v>0</v>
      </c>
      <c r="CM62" s="38">
        <f t="shared" ref="CM62" si="1290">CL62/$CD$4</f>
        <v>0</v>
      </c>
      <c r="CN62" s="2">
        <v>0</v>
      </c>
      <c r="CO62" s="38">
        <f t="shared" ref="CO62:CO64" si="1291">(CE62-CN62)/$CD$4</f>
        <v>0.99715277777777789</v>
      </c>
      <c r="CP62" s="41">
        <f t="shared" si="1242"/>
        <v>5.6645482177396983E-2</v>
      </c>
      <c r="CQ62" s="38">
        <f t="shared" ref="CQ62:CQ64" si="1292">CN62/$CD$4</f>
        <v>0</v>
      </c>
      <c r="CR62" s="2">
        <v>25</v>
      </c>
      <c r="CS62" s="2">
        <v>25</v>
      </c>
      <c r="CT62" s="2">
        <v>25</v>
      </c>
      <c r="CU62" s="48">
        <f t="shared" si="113"/>
        <v>1</v>
      </c>
      <c r="CX62" s="2" t="s">
        <v>77</v>
      </c>
      <c r="CY62" s="12">
        <v>69.12</v>
      </c>
      <c r="CZ62" s="12">
        <v>1.6299999999999955</v>
      </c>
      <c r="DA62" s="2">
        <v>67.489999999999995</v>
      </c>
      <c r="DB62" s="2">
        <v>674.88</v>
      </c>
      <c r="DC62" s="38">
        <f t="shared" si="1203"/>
        <v>0.90709677419354839</v>
      </c>
      <c r="DD62" s="12">
        <v>0</v>
      </c>
      <c r="DE62" s="38">
        <f t="shared" si="1089"/>
        <v>0</v>
      </c>
      <c r="DF62" s="12">
        <v>0</v>
      </c>
      <c r="DG62" s="38">
        <f t="shared" ref="DG62" si="1293">DF62/$CX$4</f>
        <v>0</v>
      </c>
      <c r="DH62" s="12">
        <v>0</v>
      </c>
      <c r="DI62" s="38">
        <f t="shared" si="1205"/>
        <v>9.290322580645162E-2</v>
      </c>
      <c r="DJ62" s="41">
        <f t="shared" ref="DJ62" si="1294">IF((AND(CZ62=0,DB62=0)),0,(DB62+DH62)/(CZ62+DB62))</f>
        <v>0.99759057515779515</v>
      </c>
      <c r="DK62" s="38">
        <f t="shared" si="1206"/>
        <v>0</v>
      </c>
      <c r="DL62" s="2">
        <v>25</v>
      </c>
      <c r="DM62" s="2">
        <v>25</v>
      </c>
      <c r="DN62" s="2">
        <v>25</v>
      </c>
      <c r="DO62" s="48">
        <f t="shared" si="116"/>
        <v>1</v>
      </c>
      <c r="DR62" s="2" t="s">
        <v>77</v>
      </c>
      <c r="DS62" s="12">
        <v>0</v>
      </c>
      <c r="DT62" s="12">
        <v>0</v>
      </c>
      <c r="DU62" s="2">
        <v>0</v>
      </c>
      <c r="DV62" s="2">
        <v>744</v>
      </c>
      <c r="DW62" s="38">
        <f t="shared" si="1207"/>
        <v>1</v>
      </c>
      <c r="DX62" s="2">
        <v>0</v>
      </c>
      <c r="DY62" s="38">
        <f t="shared" si="1208"/>
        <v>0</v>
      </c>
      <c r="DZ62" s="2">
        <v>0</v>
      </c>
      <c r="EA62" s="38">
        <f t="shared" si="1209"/>
        <v>0</v>
      </c>
      <c r="EB62" s="2">
        <v>0</v>
      </c>
      <c r="EC62" s="38">
        <f t="shared" si="1210"/>
        <v>0</v>
      </c>
      <c r="ED62" s="51">
        <f t="shared" si="1211"/>
        <v>1</v>
      </c>
      <c r="EE62" s="38">
        <f t="shared" si="1212"/>
        <v>0</v>
      </c>
      <c r="EF62" s="2">
        <v>25</v>
      </c>
      <c r="EG62" s="2">
        <v>25</v>
      </c>
      <c r="EH62" s="2">
        <v>0</v>
      </c>
      <c r="EI62" s="48">
        <f t="shared" si="119"/>
        <v>1</v>
      </c>
      <c r="EL62" s="2" t="s">
        <v>77</v>
      </c>
      <c r="EM62" s="2">
        <v>0</v>
      </c>
      <c r="EN62" s="2">
        <v>0</v>
      </c>
      <c r="EO62" s="2">
        <v>0</v>
      </c>
      <c r="EP62" s="2">
        <v>672</v>
      </c>
      <c r="EQ62" s="38">
        <f t="shared" si="1213"/>
        <v>1</v>
      </c>
      <c r="ER62" s="2">
        <v>0</v>
      </c>
      <c r="ES62" s="38">
        <f t="shared" si="1214"/>
        <v>0</v>
      </c>
      <c r="ET62" s="2">
        <v>0</v>
      </c>
      <c r="EU62" s="38">
        <f t="shared" si="1215"/>
        <v>0</v>
      </c>
      <c r="EV62" s="2">
        <v>0</v>
      </c>
      <c r="EW62" s="38">
        <f t="shared" si="1265"/>
        <v>0</v>
      </c>
      <c r="EX62" s="51">
        <f t="shared" si="683"/>
        <v>1</v>
      </c>
      <c r="EY62" s="38">
        <f t="shared" si="1266"/>
        <v>0</v>
      </c>
      <c r="EZ62" s="2">
        <v>25</v>
      </c>
      <c r="FA62" s="2">
        <v>25</v>
      </c>
      <c r="FB62" s="2">
        <v>0</v>
      </c>
      <c r="FC62" s="48">
        <f t="shared" si="122"/>
        <v>1</v>
      </c>
      <c r="FF62" s="2" t="s">
        <v>77</v>
      </c>
      <c r="FG62" s="2">
        <v>0</v>
      </c>
      <c r="FH62" s="2">
        <v>0</v>
      </c>
      <c r="FI62" s="2">
        <v>0</v>
      </c>
      <c r="FJ62" s="2">
        <v>744</v>
      </c>
      <c r="FK62" s="38">
        <f t="shared" si="1216"/>
        <v>1</v>
      </c>
      <c r="FL62" s="2">
        <v>0</v>
      </c>
      <c r="FM62" s="38">
        <f t="shared" si="1216"/>
        <v>0</v>
      </c>
      <c r="FN62" s="2">
        <v>0</v>
      </c>
      <c r="FO62" s="38">
        <f t="shared" si="1216"/>
        <v>0</v>
      </c>
      <c r="FP62" s="2">
        <v>0</v>
      </c>
      <c r="FQ62" s="38">
        <f t="shared" si="1217"/>
        <v>0</v>
      </c>
      <c r="FR62" s="51">
        <f t="shared" si="542"/>
        <v>1</v>
      </c>
      <c r="FS62" s="38">
        <f t="shared" si="1218"/>
        <v>0</v>
      </c>
      <c r="FT62" s="2">
        <v>25</v>
      </c>
      <c r="FU62" s="2">
        <v>25</v>
      </c>
      <c r="FV62" s="2">
        <v>0</v>
      </c>
      <c r="FW62" s="48">
        <f t="shared" si="124"/>
        <v>1</v>
      </c>
      <c r="FZ62" s="2" t="s">
        <v>77</v>
      </c>
      <c r="GA62" s="2">
        <v>0</v>
      </c>
      <c r="GB62" s="2">
        <v>0</v>
      </c>
      <c r="GC62" s="2">
        <v>0</v>
      </c>
      <c r="GD62" s="2">
        <v>720</v>
      </c>
      <c r="GE62" s="38">
        <f t="shared" ref="GE62" si="1295">GD62/$FZ$4</f>
        <v>1</v>
      </c>
      <c r="GF62" s="2">
        <v>0</v>
      </c>
      <c r="GG62" s="44">
        <v>0</v>
      </c>
      <c r="GH62" s="2">
        <v>0</v>
      </c>
      <c r="GI62" s="58">
        <v>0</v>
      </c>
      <c r="GJ62" s="2">
        <v>0</v>
      </c>
      <c r="GK62" s="38">
        <f t="shared" si="1219"/>
        <v>0</v>
      </c>
      <c r="GL62" s="41">
        <f t="shared" si="1268"/>
        <v>1</v>
      </c>
      <c r="GM62" s="38">
        <f t="shared" si="1220"/>
        <v>0</v>
      </c>
      <c r="GN62" s="2">
        <v>25</v>
      </c>
      <c r="GO62" s="2">
        <v>25</v>
      </c>
      <c r="GP62" s="2">
        <v>0</v>
      </c>
      <c r="GQ62" s="48">
        <f t="shared" si="127"/>
        <v>1</v>
      </c>
      <c r="GT62" s="2" t="s">
        <v>77</v>
      </c>
      <c r="GU62" s="2">
        <v>0</v>
      </c>
      <c r="GV62" s="2">
        <v>0</v>
      </c>
      <c r="GW62" s="2">
        <v>0</v>
      </c>
      <c r="GX62" s="2">
        <v>744</v>
      </c>
      <c r="GY62" s="38">
        <f t="shared" si="1221"/>
        <v>1</v>
      </c>
      <c r="GZ62" s="2">
        <v>0</v>
      </c>
      <c r="HA62" s="38">
        <f t="shared" si="1222"/>
        <v>0</v>
      </c>
      <c r="HB62" s="2">
        <v>0</v>
      </c>
      <c r="HC62" s="38">
        <f t="shared" si="1223"/>
        <v>0</v>
      </c>
      <c r="HD62" s="2">
        <v>0</v>
      </c>
      <c r="HE62" s="38">
        <f t="shared" si="1224"/>
        <v>0</v>
      </c>
      <c r="HF62" s="41">
        <f t="shared" si="1225"/>
        <v>1</v>
      </c>
      <c r="HG62" s="38">
        <f t="shared" si="1226"/>
        <v>0</v>
      </c>
      <c r="HH62" s="2">
        <v>25</v>
      </c>
      <c r="HI62" s="2">
        <v>25</v>
      </c>
      <c r="HJ62" s="2">
        <v>0</v>
      </c>
      <c r="HK62" s="48">
        <f>SUM(GY62,HA62,HC62,HE62,HG62)</f>
        <v>1</v>
      </c>
      <c r="HN62" s="2" t="s">
        <v>77</v>
      </c>
      <c r="HO62" s="2">
        <v>0</v>
      </c>
      <c r="HP62" s="2">
        <v>0</v>
      </c>
      <c r="HQ62" s="2">
        <v>0</v>
      </c>
      <c r="HR62" s="2">
        <v>720</v>
      </c>
      <c r="HS62" s="38">
        <f t="shared" ref="HS62" si="1296">HR62/$HN$4</f>
        <v>1</v>
      </c>
      <c r="HT62" s="2">
        <v>0</v>
      </c>
      <c r="HU62" s="38">
        <f t="shared" ref="HU62" si="1297">HT62/$HN$4</f>
        <v>0</v>
      </c>
      <c r="HV62" s="2">
        <v>0</v>
      </c>
      <c r="HW62" s="38">
        <f t="shared" ref="HW62" si="1298">HV62/$HN$4</f>
        <v>0</v>
      </c>
      <c r="HX62" s="7">
        <v>0</v>
      </c>
      <c r="HY62" s="2">
        <v>0</v>
      </c>
      <c r="HZ62" s="38">
        <f t="shared" si="1227"/>
        <v>0</v>
      </c>
      <c r="IA62" s="41">
        <f t="shared" si="1228"/>
        <v>1</v>
      </c>
      <c r="IB62" s="38">
        <f t="shared" si="1229"/>
        <v>0</v>
      </c>
      <c r="IC62" s="2">
        <v>25</v>
      </c>
      <c r="ID62" s="2">
        <v>25</v>
      </c>
      <c r="IE62" s="2">
        <v>0</v>
      </c>
      <c r="IF62" s="48">
        <f t="shared" si="638"/>
        <v>1</v>
      </c>
    </row>
    <row r="63" spans="1:240" ht="14.25">
      <c r="B63" s="2" t="s">
        <v>78</v>
      </c>
      <c r="C63" s="12">
        <v>0</v>
      </c>
      <c r="D63" s="12">
        <v>0</v>
      </c>
      <c r="E63" s="2">
        <v>0</v>
      </c>
      <c r="F63" s="2">
        <v>744</v>
      </c>
      <c r="G63" s="38">
        <f t="shared" si="1230"/>
        <v>1</v>
      </c>
      <c r="H63" s="2">
        <v>0</v>
      </c>
      <c r="I63" s="38">
        <f t="shared" si="1230"/>
        <v>0</v>
      </c>
      <c r="J63" s="2">
        <v>0</v>
      </c>
      <c r="K63" s="38">
        <f t="shared" si="1230"/>
        <v>0</v>
      </c>
      <c r="L63" s="2">
        <v>0</v>
      </c>
      <c r="M63" s="38">
        <f t="shared" si="1080"/>
        <v>0</v>
      </c>
      <c r="N63" s="41">
        <f t="shared" si="1199"/>
        <v>1</v>
      </c>
      <c r="O63" s="38">
        <f t="shared" si="1269"/>
        <v>0</v>
      </c>
      <c r="P63" s="2">
        <v>25</v>
      </c>
      <c r="Q63" s="2">
        <v>25</v>
      </c>
      <c r="R63" s="2">
        <v>0</v>
      </c>
      <c r="S63" s="48">
        <f t="shared" si="604"/>
        <v>1</v>
      </c>
      <c r="V63" s="2" t="s">
        <v>78</v>
      </c>
      <c r="W63" s="12">
        <v>0</v>
      </c>
      <c r="X63" s="12">
        <v>0</v>
      </c>
      <c r="Y63" s="12">
        <v>0</v>
      </c>
      <c r="Z63" s="12">
        <v>744</v>
      </c>
      <c r="AA63" s="38">
        <f t="shared" si="1081"/>
        <v>1</v>
      </c>
      <c r="AB63" s="2">
        <v>0</v>
      </c>
      <c r="AC63" s="38">
        <f t="shared" si="1081"/>
        <v>0</v>
      </c>
      <c r="AD63" s="2">
        <v>0</v>
      </c>
      <c r="AE63" s="38">
        <f t="shared" si="1081"/>
        <v>0</v>
      </c>
      <c r="AF63" s="2">
        <v>0</v>
      </c>
      <c r="AG63" s="38">
        <f t="shared" si="1253"/>
        <v>0</v>
      </c>
      <c r="AH63" s="41">
        <f t="shared" si="1232"/>
        <v>1</v>
      </c>
      <c r="AI63" s="38">
        <f t="shared" si="1254"/>
        <v>0</v>
      </c>
      <c r="AJ63" s="2">
        <v>25</v>
      </c>
      <c r="AK63" s="2">
        <v>25</v>
      </c>
      <c r="AL63" s="2">
        <v>0</v>
      </c>
      <c r="AM63" s="48">
        <f t="shared" si="106"/>
        <v>1</v>
      </c>
      <c r="AP63" s="2" t="s">
        <v>78</v>
      </c>
      <c r="AQ63" s="2">
        <v>0</v>
      </c>
      <c r="AR63" s="2">
        <v>0</v>
      </c>
      <c r="AS63" s="2">
        <v>0</v>
      </c>
      <c r="AT63" s="2">
        <v>720</v>
      </c>
      <c r="AU63" s="38">
        <f t="shared" si="1233"/>
        <v>1</v>
      </c>
      <c r="AV63" s="2">
        <v>0</v>
      </c>
      <c r="AW63" s="38">
        <f t="shared" si="1234"/>
        <v>0</v>
      </c>
      <c r="AX63" s="2">
        <v>0</v>
      </c>
      <c r="AY63" s="38">
        <f t="shared" si="1235"/>
        <v>0</v>
      </c>
      <c r="AZ63" s="2">
        <v>0</v>
      </c>
      <c r="BA63" s="38">
        <f t="shared" si="1255"/>
        <v>0</v>
      </c>
      <c r="BB63" s="41">
        <f t="shared" si="1202"/>
        <v>1</v>
      </c>
      <c r="BC63" s="38">
        <f t="shared" si="1256"/>
        <v>0</v>
      </c>
      <c r="BD63" s="2">
        <v>25</v>
      </c>
      <c r="BE63" s="2">
        <v>25</v>
      </c>
      <c r="BF63" s="2">
        <v>0</v>
      </c>
      <c r="BG63" s="48">
        <f t="shared" si="109"/>
        <v>1</v>
      </c>
      <c r="BJ63" s="2" t="s">
        <v>78</v>
      </c>
      <c r="BK63" s="2">
        <v>0</v>
      </c>
      <c r="BL63" s="12">
        <v>0</v>
      </c>
      <c r="BM63" s="2">
        <v>0</v>
      </c>
      <c r="BN63" s="2">
        <v>744</v>
      </c>
      <c r="BO63" s="38">
        <f t="shared" si="1236"/>
        <v>1</v>
      </c>
      <c r="BP63" s="2">
        <v>0</v>
      </c>
      <c r="BQ63" s="38">
        <f t="shared" si="1236"/>
        <v>0</v>
      </c>
      <c r="BR63" s="2">
        <v>0</v>
      </c>
      <c r="BS63" s="38">
        <f t="shared" si="1236"/>
        <v>0</v>
      </c>
      <c r="BT63" s="2">
        <v>0</v>
      </c>
      <c r="BU63" s="38">
        <f t="shared" si="1287"/>
        <v>0</v>
      </c>
      <c r="BV63" s="41">
        <f t="shared" si="530"/>
        <v>1</v>
      </c>
      <c r="BW63" s="38">
        <f t="shared" si="1288"/>
        <v>0</v>
      </c>
      <c r="BX63" s="2">
        <v>25</v>
      </c>
      <c r="BY63" s="2">
        <v>25</v>
      </c>
      <c r="BZ63" s="2">
        <v>0</v>
      </c>
      <c r="CA63" s="48">
        <f t="shared" si="111"/>
        <v>1</v>
      </c>
      <c r="CD63" s="2" t="s">
        <v>78</v>
      </c>
      <c r="CE63" s="2">
        <v>0</v>
      </c>
      <c r="CF63" s="7">
        <v>0</v>
      </c>
      <c r="CG63" s="2">
        <v>0</v>
      </c>
      <c r="CH63" s="2">
        <v>720</v>
      </c>
      <c r="CI63" s="38">
        <f t="shared" ref="CI63:CK63" si="1299">CH63/$CD$4</f>
        <v>1</v>
      </c>
      <c r="CJ63" s="12">
        <v>0</v>
      </c>
      <c r="CK63" s="38">
        <f t="shared" si="1299"/>
        <v>0</v>
      </c>
      <c r="CL63" s="12">
        <v>0</v>
      </c>
      <c r="CM63" s="38">
        <f t="shared" ref="CM63" si="1300">CL63/$CD$4</f>
        <v>0</v>
      </c>
      <c r="CN63" s="2">
        <v>0</v>
      </c>
      <c r="CO63" s="38">
        <f t="shared" si="1291"/>
        <v>0</v>
      </c>
      <c r="CP63" s="41">
        <f t="shared" si="1242"/>
        <v>1</v>
      </c>
      <c r="CQ63" s="38">
        <f t="shared" si="1292"/>
        <v>0</v>
      </c>
      <c r="CR63" s="2">
        <v>25</v>
      </c>
      <c r="CS63" s="2">
        <v>25</v>
      </c>
      <c r="CT63" s="2">
        <v>0</v>
      </c>
      <c r="CU63" s="48">
        <f t="shared" si="113"/>
        <v>1</v>
      </c>
      <c r="CX63" s="2" t="s">
        <v>78</v>
      </c>
      <c r="CY63" s="12">
        <v>0</v>
      </c>
      <c r="CZ63" s="12">
        <v>0</v>
      </c>
      <c r="DA63" s="12">
        <v>0</v>
      </c>
      <c r="DB63" s="2">
        <v>744</v>
      </c>
      <c r="DC63" s="38">
        <f t="shared" si="1203"/>
        <v>1</v>
      </c>
      <c r="DD63" s="12">
        <v>0</v>
      </c>
      <c r="DE63" s="38">
        <f t="shared" si="1089"/>
        <v>0</v>
      </c>
      <c r="DF63" s="12">
        <v>0</v>
      </c>
      <c r="DG63" s="38">
        <f t="shared" ref="DG63" si="1301">DF63/$CX$4</f>
        <v>0</v>
      </c>
      <c r="DH63" s="12">
        <v>0</v>
      </c>
      <c r="DI63" s="38">
        <f t="shared" si="1205"/>
        <v>0</v>
      </c>
      <c r="DJ63" s="41">
        <f>IF((AND(CZ63=0,DB63=0)),0,(DB63+DH63)/(CZ63+DB63))</f>
        <v>1</v>
      </c>
      <c r="DK63" s="38">
        <f t="shared" si="1206"/>
        <v>0</v>
      </c>
      <c r="DL63" s="2">
        <v>25</v>
      </c>
      <c r="DM63" s="2">
        <v>25</v>
      </c>
      <c r="DN63" s="2">
        <v>0</v>
      </c>
      <c r="DO63" s="48">
        <f t="shared" si="116"/>
        <v>1</v>
      </c>
      <c r="DR63" s="2" t="s">
        <v>78</v>
      </c>
      <c r="DS63" s="12">
        <v>0</v>
      </c>
      <c r="DT63" s="12">
        <v>0</v>
      </c>
      <c r="DU63" s="2">
        <v>0</v>
      </c>
      <c r="DV63" s="2">
        <v>744</v>
      </c>
      <c r="DW63" s="38">
        <f t="shared" si="1207"/>
        <v>1</v>
      </c>
      <c r="DX63" s="2">
        <v>0</v>
      </c>
      <c r="DY63" s="38">
        <f t="shared" si="1208"/>
        <v>0</v>
      </c>
      <c r="DZ63" s="2">
        <v>0</v>
      </c>
      <c r="EA63" s="38">
        <f t="shared" si="1209"/>
        <v>0</v>
      </c>
      <c r="EB63" s="2">
        <v>0</v>
      </c>
      <c r="EC63" s="38">
        <f t="shared" si="1210"/>
        <v>0</v>
      </c>
      <c r="ED63" s="51">
        <f t="shared" si="1211"/>
        <v>1</v>
      </c>
      <c r="EE63" s="38">
        <f t="shared" si="1212"/>
        <v>0</v>
      </c>
      <c r="EF63" s="2">
        <v>25</v>
      </c>
      <c r="EG63" s="2">
        <v>25</v>
      </c>
      <c r="EH63" s="2">
        <v>0</v>
      </c>
      <c r="EI63" s="48">
        <f t="shared" si="119"/>
        <v>1</v>
      </c>
      <c r="EL63" s="2" t="s">
        <v>78</v>
      </c>
      <c r="EM63" s="2">
        <v>0</v>
      </c>
      <c r="EN63" s="2">
        <v>0</v>
      </c>
      <c r="EO63" s="2">
        <v>0</v>
      </c>
      <c r="EP63" s="2">
        <v>672</v>
      </c>
      <c r="EQ63" s="38">
        <f t="shared" si="1213"/>
        <v>1</v>
      </c>
      <c r="ER63" s="2">
        <v>0</v>
      </c>
      <c r="ES63" s="38">
        <f t="shared" si="1214"/>
        <v>0</v>
      </c>
      <c r="ET63" s="2">
        <v>0</v>
      </c>
      <c r="EU63" s="38">
        <f t="shared" si="1215"/>
        <v>0</v>
      </c>
      <c r="EV63" s="2">
        <v>0</v>
      </c>
      <c r="EW63" s="38">
        <f t="shared" si="1265"/>
        <v>0</v>
      </c>
      <c r="EX63" s="51">
        <f t="shared" si="683"/>
        <v>1</v>
      </c>
      <c r="EY63" s="38">
        <f t="shared" si="1266"/>
        <v>0</v>
      </c>
      <c r="EZ63" s="2">
        <v>25</v>
      </c>
      <c r="FA63" s="2">
        <v>25</v>
      </c>
      <c r="FB63" s="2">
        <v>0</v>
      </c>
      <c r="FC63" s="48">
        <f t="shared" si="122"/>
        <v>1</v>
      </c>
      <c r="FF63" s="2" t="s">
        <v>78</v>
      </c>
      <c r="FG63" s="2">
        <v>0</v>
      </c>
      <c r="FH63" s="2">
        <v>0</v>
      </c>
      <c r="FI63" s="2">
        <v>0</v>
      </c>
      <c r="FJ63" s="2">
        <v>744</v>
      </c>
      <c r="FK63" s="38">
        <f t="shared" si="1216"/>
        <v>1</v>
      </c>
      <c r="FL63" s="2">
        <v>0</v>
      </c>
      <c r="FM63" s="38">
        <f t="shared" si="1216"/>
        <v>0</v>
      </c>
      <c r="FN63" s="2">
        <v>0</v>
      </c>
      <c r="FO63" s="38">
        <f t="shared" si="1216"/>
        <v>0</v>
      </c>
      <c r="FP63" s="2">
        <v>0</v>
      </c>
      <c r="FQ63" s="38">
        <f t="shared" si="1217"/>
        <v>0</v>
      </c>
      <c r="FR63" s="51">
        <f t="shared" si="542"/>
        <v>1</v>
      </c>
      <c r="FS63" s="38">
        <f t="shared" si="1218"/>
        <v>0</v>
      </c>
      <c r="FT63" s="2">
        <v>25</v>
      </c>
      <c r="FU63" s="2">
        <v>25</v>
      </c>
      <c r="FV63" s="2">
        <v>0</v>
      </c>
      <c r="FW63" s="48">
        <f t="shared" si="124"/>
        <v>1</v>
      </c>
      <c r="FZ63" s="2" t="s">
        <v>78</v>
      </c>
      <c r="GA63" s="2">
        <v>0</v>
      </c>
      <c r="GB63" s="2">
        <v>0</v>
      </c>
      <c r="GC63" s="2">
        <v>0</v>
      </c>
      <c r="GD63" s="2">
        <v>720</v>
      </c>
      <c r="GE63" s="38">
        <f t="shared" ref="GE63" si="1302">GD63/$FZ$4</f>
        <v>1</v>
      </c>
      <c r="GF63" s="2">
        <v>0</v>
      </c>
      <c r="GG63" s="44">
        <v>0</v>
      </c>
      <c r="GH63" s="2">
        <v>0</v>
      </c>
      <c r="GI63" s="58">
        <v>0</v>
      </c>
      <c r="GJ63" s="2">
        <v>0</v>
      </c>
      <c r="GK63" s="38">
        <f t="shared" si="1219"/>
        <v>0</v>
      </c>
      <c r="GL63" s="41">
        <f t="shared" si="1268"/>
        <v>1</v>
      </c>
      <c r="GM63" s="38">
        <f t="shared" si="1220"/>
        <v>0</v>
      </c>
      <c r="GN63" s="2">
        <v>25</v>
      </c>
      <c r="GO63" s="2">
        <v>25</v>
      </c>
      <c r="GP63" s="2">
        <v>0</v>
      </c>
      <c r="GQ63" s="48">
        <f t="shared" si="127"/>
        <v>1</v>
      </c>
      <c r="GT63" s="2" t="s">
        <v>78</v>
      </c>
      <c r="GU63" s="2">
        <v>0</v>
      </c>
      <c r="GV63" s="2">
        <v>0</v>
      </c>
      <c r="GW63" s="2">
        <v>0</v>
      </c>
      <c r="GX63" s="2">
        <v>744</v>
      </c>
      <c r="GY63" s="38">
        <f t="shared" si="1221"/>
        <v>1</v>
      </c>
      <c r="GZ63" s="2">
        <v>0</v>
      </c>
      <c r="HA63" s="38">
        <f t="shared" si="1222"/>
        <v>0</v>
      </c>
      <c r="HB63" s="2">
        <v>0</v>
      </c>
      <c r="HC63" s="38">
        <f t="shared" si="1223"/>
        <v>0</v>
      </c>
      <c r="HD63" s="2">
        <v>0</v>
      </c>
      <c r="HE63" s="38">
        <f t="shared" si="1224"/>
        <v>0</v>
      </c>
      <c r="HF63" s="41">
        <f t="shared" si="1225"/>
        <v>1</v>
      </c>
      <c r="HG63" s="38">
        <f t="shared" si="1226"/>
        <v>0</v>
      </c>
      <c r="HH63" s="2">
        <v>25</v>
      </c>
      <c r="HI63" s="2">
        <v>25</v>
      </c>
      <c r="HJ63" s="2">
        <v>0</v>
      </c>
      <c r="HK63" s="48">
        <f>SUM(GY63,HA63,HC63,HE63,HG63)</f>
        <v>1</v>
      </c>
      <c r="HN63" s="2" t="s">
        <v>78</v>
      </c>
      <c r="HO63" s="2">
        <v>0</v>
      </c>
      <c r="HP63" s="2">
        <v>0</v>
      </c>
      <c r="HQ63" s="2">
        <v>0</v>
      </c>
      <c r="HR63" s="2">
        <v>720</v>
      </c>
      <c r="HS63" s="38">
        <f t="shared" ref="HS63" si="1303">HR63/$HN$4</f>
        <v>1</v>
      </c>
      <c r="HT63" s="2">
        <v>0</v>
      </c>
      <c r="HU63" s="38">
        <f t="shared" ref="HU63" si="1304">HT63/$HN$4</f>
        <v>0</v>
      </c>
      <c r="HV63" s="2">
        <v>0</v>
      </c>
      <c r="HW63" s="38">
        <f t="shared" ref="HW63" si="1305">HV63/$HN$4</f>
        <v>0</v>
      </c>
      <c r="HX63" s="7">
        <v>0</v>
      </c>
      <c r="HY63" s="2">
        <v>0</v>
      </c>
      <c r="HZ63" s="38">
        <f t="shared" si="1227"/>
        <v>0</v>
      </c>
      <c r="IA63" s="41">
        <f t="shared" si="1228"/>
        <v>1</v>
      </c>
      <c r="IB63" s="38">
        <f t="shared" si="1229"/>
        <v>0</v>
      </c>
      <c r="IC63" s="2">
        <v>25</v>
      </c>
      <c r="ID63" s="2">
        <v>25</v>
      </c>
      <c r="IE63" s="2">
        <v>0</v>
      </c>
      <c r="IF63" s="48">
        <f t="shared" si="638"/>
        <v>1</v>
      </c>
    </row>
    <row r="64" spans="1:240" ht="14.25">
      <c r="B64" s="2" t="s">
        <v>79</v>
      </c>
      <c r="C64" s="12">
        <v>522.96</v>
      </c>
      <c r="D64" s="12">
        <v>353.91000000000008</v>
      </c>
      <c r="E64" s="2">
        <v>169.05</v>
      </c>
      <c r="F64" s="2">
        <v>221.04</v>
      </c>
      <c r="G64" s="38">
        <f t="shared" si="1230"/>
        <v>0.29709677419354835</v>
      </c>
      <c r="H64" s="2">
        <v>0</v>
      </c>
      <c r="I64" s="38">
        <f t="shared" si="1230"/>
        <v>0</v>
      </c>
      <c r="J64" s="2">
        <v>0</v>
      </c>
      <c r="K64" s="38">
        <f t="shared" si="1230"/>
        <v>0</v>
      </c>
      <c r="L64" s="2">
        <v>0</v>
      </c>
      <c r="M64" s="38">
        <f t="shared" si="1080"/>
        <v>0.7029032258064517</v>
      </c>
      <c r="N64" s="41">
        <f t="shared" si="1199"/>
        <v>0.3844508218105922</v>
      </c>
      <c r="O64" s="38">
        <f t="shared" si="1269"/>
        <v>0</v>
      </c>
      <c r="P64" s="2">
        <v>25</v>
      </c>
      <c r="Q64" s="2">
        <v>25</v>
      </c>
      <c r="R64" s="2">
        <v>25</v>
      </c>
      <c r="S64" s="48">
        <f t="shared" si="604"/>
        <v>1</v>
      </c>
      <c r="V64" s="2" t="s">
        <v>79</v>
      </c>
      <c r="W64" s="12">
        <v>732</v>
      </c>
      <c r="X64" s="12">
        <v>495.49999999999989</v>
      </c>
      <c r="Y64" s="12">
        <v>236.50000000000011</v>
      </c>
      <c r="Z64" s="12">
        <v>0</v>
      </c>
      <c r="AA64" s="38">
        <f t="shared" si="1081"/>
        <v>0</v>
      </c>
      <c r="AB64" s="2">
        <v>12</v>
      </c>
      <c r="AC64" s="38">
        <f t="shared" si="1081"/>
        <v>1.6129032258064516E-2</v>
      </c>
      <c r="AD64" s="2">
        <v>0</v>
      </c>
      <c r="AE64" s="38">
        <f t="shared" si="1081"/>
        <v>0</v>
      </c>
      <c r="AF64" s="2">
        <v>0</v>
      </c>
      <c r="AG64" s="38">
        <f t="shared" si="1253"/>
        <v>0.9838709677419355</v>
      </c>
      <c r="AH64" s="41">
        <f t="shared" si="1232"/>
        <v>0</v>
      </c>
      <c r="AI64" s="38">
        <f t="shared" si="1254"/>
        <v>0</v>
      </c>
      <c r="AJ64" s="2">
        <v>25</v>
      </c>
      <c r="AK64" s="2">
        <v>25</v>
      </c>
      <c r="AL64" s="2">
        <v>25</v>
      </c>
      <c r="AM64" s="48">
        <f t="shared" si="106"/>
        <v>1</v>
      </c>
      <c r="AP64" s="2" t="s">
        <v>79</v>
      </c>
      <c r="AQ64" s="2">
        <v>717.73</v>
      </c>
      <c r="AR64" s="2">
        <v>444.61000000000013</v>
      </c>
      <c r="AS64" s="2">
        <v>273.11999999999989</v>
      </c>
      <c r="AT64" s="2">
        <v>2.27</v>
      </c>
      <c r="AU64" s="38">
        <f t="shared" si="1233"/>
        <v>3.1527777777777778E-3</v>
      </c>
      <c r="AV64" s="2">
        <v>0</v>
      </c>
      <c r="AW64" s="38">
        <f t="shared" si="1234"/>
        <v>0</v>
      </c>
      <c r="AX64" s="2">
        <v>0</v>
      </c>
      <c r="AY64" s="38">
        <f t="shared" si="1235"/>
        <v>0</v>
      </c>
      <c r="AZ64" s="2">
        <v>0</v>
      </c>
      <c r="BA64" s="38">
        <f t="shared" si="1255"/>
        <v>0.99684722222222222</v>
      </c>
      <c r="BB64" s="41">
        <f t="shared" si="1202"/>
        <v>5.0796634443250974E-3</v>
      </c>
      <c r="BC64" s="38">
        <f t="shared" si="1256"/>
        <v>0</v>
      </c>
      <c r="BD64" s="2">
        <v>25</v>
      </c>
      <c r="BE64" s="2">
        <v>25</v>
      </c>
      <c r="BF64" s="2">
        <v>25</v>
      </c>
      <c r="BG64" s="48">
        <f t="shared" si="109"/>
        <v>1</v>
      </c>
      <c r="BJ64" s="2" t="s">
        <v>79</v>
      </c>
      <c r="BK64" s="2">
        <v>657</v>
      </c>
      <c r="BL64" s="12">
        <v>385.97</v>
      </c>
      <c r="BM64" s="2">
        <v>271.02999999999997</v>
      </c>
      <c r="BN64" s="2">
        <v>87</v>
      </c>
      <c r="BO64" s="38">
        <f t="shared" si="1236"/>
        <v>0.11693548387096774</v>
      </c>
      <c r="BP64" s="2">
        <v>0</v>
      </c>
      <c r="BQ64" s="38">
        <f t="shared" si="1236"/>
        <v>0</v>
      </c>
      <c r="BR64" s="2">
        <v>0</v>
      </c>
      <c r="BS64" s="38">
        <f t="shared" si="1236"/>
        <v>0</v>
      </c>
      <c r="BT64" s="2">
        <v>0</v>
      </c>
      <c r="BU64" s="38">
        <f t="shared" si="1287"/>
        <v>0.88306451612903225</v>
      </c>
      <c r="BV64" s="41">
        <f t="shared" si="530"/>
        <v>0.18394401336236971</v>
      </c>
      <c r="BW64" s="38">
        <f t="shared" si="1288"/>
        <v>0</v>
      </c>
      <c r="BX64" s="2">
        <v>25</v>
      </c>
      <c r="BY64" s="2">
        <v>25</v>
      </c>
      <c r="BZ64" s="2">
        <v>25</v>
      </c>
      <c r="CA64" s="48">
        <f t="shared" si="111"/>
        <v>1</v>
      </c>
      <c r="CD64" s="2" t="s">
        <v>79</v>
      </c>
      <c r="CE64" s="2">
        <v>703.61</v>
      </c>
      <c r="CF64" s="12">
        <v>41.919999999999945</v>
      </c>
      <c r="CG64" s="2">
        <v>661.69</v>
      </c>
      <c r="CH64" s="2">
        <v>16.39</v>
      </c>
      <c r="CI64" s="38">
        <f t="shared" ref="CI64:CK68" si="1306">CH64/$CD$4</f>
        <v>2.2763888888888889E-2</v>
      </c>
      <c r="CJ64" s="12">
        <v>0</v>
      </c>
      <c r="CK64" s="38">
        <f t="shared" si="1306"/>
        <v>0</v>
      </c>
      <c r="CL64" s="12">
        <v>0</v>
      </c>
      <c r="CM64" s="38">
        <f t="shared" ref="CM64" si="1307">CL64/$CD$4</f>
        <v>0</v>
      </c>
      <c r="CN64" s="2">
        <v>0</v>
      </c>
      <c r="CO64" s="38">
        <f t="shared" si="1291"/>
        <v>0.97723611111111108</v>
      </c>
      <c r="CP64" s="41">
        <f t="shared" si="1242"/>
        <v>0.28108386211627534</v>
      </c>
      <c r="CQ64" s="38">
        <f t="shared" si="1292"/>
        <v>0</v>
      </c>
      <c r="CR64" s="2">
        <v>25</v>
      </c>
      <c r="CS64" s="2">
        <v>25</v>
      </c>
      <c r="CT64" s="2">
        <v>25</v>
      </c>
      <c r="CU64" s="48">
        <f t="shared" si="113"/>
        <v>1</v>
      </c>
      <c r="CX64" s="2" t="s">
        <v>79</v>
      </c>
      <c r="CY64" s="12">
        <v>654.15</v>
      </c>
      <c r="CZ64" s="12">
        <v>154.14999999999998</v>
      </c>
      <c r="DA64" s="12">
        <v>500</v>
      </c>
      <c r="DB64" s="2">
        <v>23.27</v>
      </c>
      <c r="DC64" s="38">
        <f t="shared" si="1203"/>
        <v>3.1276881720430104E-2</v>
      </c>
      <c r="DD64" s="12">
        <v>0</v>
      </c>
      <c r="DE64" s="38">
        <f t="shared" si="1089"/>
        <v>0</v>
      </c>
      <c r="DF64" s="12">
        <v>66.58</v>
      </c>
      <c r="DG64" s="38">
        <f t="shared" ref="DG64" si="1308">DF64/$CX$4</f>
        <v>8.948924731182796E-2</v>
      </c>
      <c r="DH64" s="12">
        <v>0</v>
      </c>
      <c r="DI64" s="38">
        <f t="shared" si="1205"/>
        <v>0.87923387096774186</v>
      </c>
      <c r="DJ64" s="41">
        <f t="shared" ref="DJ64" si="1309">IF((AND(CZ64=0,DB64=0)),0,(DB64+DH64)/(CZ64+DB64))</f>
        <v>0.13115770488107317</v>
      </c>
      <c r="DK64" s="38">
        <f t="shared" si="1206"/>
        <v>0</v>
      </c>
      <c r="DL64" s="2">
        <v>25</v>
      </c>
      <c r="DM64" s="2">
        <v>25</v>
      </c>
      <c r="DN64" s="2">
        <v>25</v>
      </c>
      <c r="DO64" s="48">
        <f t="shared" si="116"/>
        <v>0.99999999999999989</v>
      </c>
      <c r="DR64" s="2" t="s">
        <v>79</v>
      </c>
      <c r="DS64" s="12">
        <v>699.98</v>
      </c>
      <c r="DT64" s="12">
        <v>433.02000000000004</v>
      </c>
      <c r="DU64" s="2">
        <v>266.95999999999998</v>
      </c>
      <c r="DV64" s="2">
        <v>44.02</v>
      </c>
      <c r="DW64" s="38">
        <f t="shared" si="1207"/>
        <v>5.9166666666666673E-2</v>
      </c>
      <c r="DX64" s="2">
        <v>0</v>
      </c>
      <c r="DY64" s="38">
        <f t="shared" si="1208"/>
        <v>0</v>
      </c>
      <c r="DZ64" s="2">
        <v>0</v>
      </c>
      <c r="EA64" s="38">
        <f t="shared" si="1209"/>
        <v>0</v>
      </c>
      <c r="EB64" s="2">
        <v>0</v>
      </c>
      <c r="EC64" s="38">
        <f t="shared" si="1210"/>
        <v>0.94083333333333341</v>
      </c>
      <c r="ED64" s="51">
        <f t="shared" si="1211"/>
        <v>9.2277377159148077E-2</v>
      </c>
      <c r="EE64" s="38">
        <f t="shared" si="1212"/>
        <v>0</v>
      </c>
      <c r="EF64" s="2">
        <v>25</v>
      </c>
      <c r="EG64" s="2">
        <v>25</v>
      </c>
      <c r="EH64" s="2">
        <v>25</v>
      </c>
      <c r="EI64" s="48">
        <f t="shared" si="119"/>
        <v>1</v>
      </c>
      <c r="EL64" s="2" t="s">
        <v>79</v>
      </c>
      <c r="EM64" s="2">
        <v>672</v>
      </c>
      <c r="EN64" s="2">
        <v>406.63999999999993</v>
      </c>
      <c r="EO64" s="2">
        <v>265.36000000000007</v>
      </c>
      <c r="EP64" s="2">
        <v>0</v>
      </c>
      <c r="EQ64" s="38">
        <f t="shared" si="1213"/>
        <v>0</v>
      </c>
      <c r="ER64" s="2">
        <v>0</v>
      </c>
      <c r="ES64" s="38">
        <f t="shared" si="1214"/>
        <v>0</v>
      </c>
      <c r="ET64" s="2">
        <v>0</v>
      </c>
      <c r="EU64" s="38">
        <f t="shared" si="1215"/>
        <v>0</v>
      </c>
      <c r="EV64" s="2">
        <v>0</v>
      </c>
      <c r="EW64" s="38">
        <f t="shared" si="1265"/>
        <v>1</v>
      </c>
      <c r="EX64" s="51">
        <f t="shared" si="683"/>
        <v>0</v>
      </c>
      <c r="EY64" s="38">
        <f t="shared" si="1266"/>
        <v>0</v>
      </c>
      <c r="EZ64" s="2">
        <v>25</v>
      </c>
      <c r="FA64" s="2">
        <v>25</v>
      </c>
      <c r="FB64" s="2">
        <v>25</v>
      </c>
      <c r="FC64" s="48">
        <f t="shared" si="122"/>
        <v>1</v>
      </c>
      <c r="FF64" s="2" t="s">
        <v>79</v>
      </c>
      <c r="FG64" s="2">
        <v>744</v>
      </c>
      <c r="FH64" s="2">
        <v>419.74</v>
      </c>
      <c r="FI64" s="2">
        <v>324.26</v>
      </c>
      <c r="FJ64" s="2">
        <v>0</v>
      </c>
      <c r="FK64" s="38">
        <f t="shared" si="1216"/>
        <v>0</v>
      </c>
      <c r="FL64" s="2">
        <v>0</v>
      </c>
      <c r="FM64" s="38">
        <f t="shared" si="1216"/>
        <v>0</v>
      </c>
      <c r="FN64" s="2">
        <v>0</v>
      </c>
      <c r="FO64" s="38">
        <f t="shared" si="1216"/>
        <v>0</v>
      </c>
      <c r="FP64" s="2">
        <v>0</v>
      </c>
      <c r="FQ64" s="38">
        <f t="shared" si="1217"/>
        <v>1</v>
      </c>
      <c r="FR64" s="51">
        <f t="shared" si="542"/>
        <v>0</v>
      </c>
      <c r="FS64" s="38">
        <f t="shared" si="1218"/>
        <v>0</v>
      </c>
      <c r="FT64" s="2">
        <v>25</v>
      </c>
      <c r="FU64" s="2">
        <v>25</v>
      </c>
      <c r="FV64" s="2">
        <v>25</v>
      </c>
      <c r="FW64" s="48">
        <f t="shared" si="124"/>
        <v>1</v>
      </c>
      <c r="FZ64" s="2" t="s">
        <v>79</v>
      </c>
      <c r="GA64" s="2">
        <v>720</v>
      </c>
      <c r="GB64" s="2">
        <v>405.08</v>
      </c>
      <c r="GC64" s="2">
        <v>314.92</v>
      </c>
      <c r="GD64" s="2">
        <v>0</v>
      </c>
      <c r="GE64" s="38">
        <f t="shared" ref="GE64" si="1310">GD64/$FZ$4</f>
        <v>0</v>
      </c>
      <c r="GF64" s="2">
        <v>0</v>
      </c>
      <c r="GG64" s="44">
        <v>0</v>
      </c>
      <c r="GH64" s="2">
        <v>0</v>
      </c>
      <c r="GI64" s="58">
        <v>0</v>
      </c>
      <c r="GJ64" s="2">
        <v>0</v>
      </c>
      <c r="GK64" s="38">
        <f t="shared" si="1219"/>
        <v>1</v>
      </c>
      <c r="GL64" s="41">
        <f t="shared" si="1268"/>
        <v>0</v>
      </c>
      <c r="GM64" s="38">
        <f t="shared" si="1220"/>
        <v>0</v>
      </c>
      <c r="GN64" s="2">
        <v>25</v>
      </c>
      <c r="GO64" s="2">
        <v>25</v>
      </c>
      <c r="GP64" s="2">
        <v>25</v>
      </c>
      <c r="GQ64" s="48">
        <f t="shared" si="127"/>
        <v>1</v>
      </c>
      <c r="GT64" s="2" t="s">
        <v>79</v>
      </c>
      <c r="GU64" s="2">
        <v>709.92</v>
      </c>
      <c r="GV64" s="2">
        <v>404.77</v>
      </c>
      <c r="GW64" s="2">
        <v>305.14999999999998</v>
      </c>
      <c r="GX64" s="2">
        <v>34.08</v>
      </c>
      <c r="GY64" s="38">
        <f t="shared" si="1221"/>
        <v>4.5806451612903226E-2</v>
      </c>
      <c r="GZ64" s="2">
        <v>0</v>
      </c>
      <c r="HA64" s="38">
        <f t="shared" si="1222"/>
        <v>0</v>
      </c>
      <c r="HB64" s="2">
        <v>0</v>
      </c>
      <c r="HC64" s="38">
        <f t="shared" si="1223"/>
        <v>0</v>
      </c>
      <c r="HD64" s="2">
        <v>0</v>
      </c>
      <c r="HE64" s="38">
        <f t="shared" si="1224"/>
        <v>0.95419354838709669</v>
      </c>
      <c r="HF64" s="41">
        <f t="shared" si="1225"/>
        <v>7.7657513956932891E-2</v>
      </c>
      <c r="HG64" s="38">
        <f t="shared" si="1226"/>
        <v>0</v>
      </c>
      <c r="HH64" s="2">
        <v>25</v>
      </c>
      <c r="HI64" s="2">
        <v>25</v>
      </c>
      <c r="HJ64" s="2">
        <v>25</v>
      </c>
      <c r="HK64" s="48">
        <f>SUM(GY64,HA64,HC64,HE64,HG64)</f>
        <v>0.99999999999999989</v>
      </c>
      <c r="HN64" s="2" t="s">
        <v>79</v>
      </c>
      <c r="HO64" s="2">
        <v>719.68</v>
      </c>
      <c r="HP64" s="2">
        <v>495.08</v>
      </c>
      <c r="HQ64" s="12">
        <v>224.6</v>
      </c>
      <c r="HR64" s="2">
        <v>0.32</v>
      </c>
      <c r="HS64" s="38">
        <f t="shared" ref="HS64" si="1311">HR64/$HN$4</f>
        <v>4.4444444444444447E-4</v>
      </c>
      <c r="HT64" s="2">
        <v>0</v>
      </c>
      <c r="HU64" s="38">
        <f t="shared" ref="HU64" si="1312">HT64/$HN$4</f>
        <v>0</v>
      </c>
      <c r="HV64" s="2">
        <v>0</v>
      </c>
      <c r="HW64" s="38">
        <f t="shared" ref="HW64" si="1313">HV64/$HN$4</f>
        <v>0</v>
      </c>
      <c r="HX64" s="7">
        <v>0</v>
      </c>
      <c r="HY64" s="2">
        <v>0</v>
      </c>
      <c r="HZ64" s="38">
        <f t="shared" si="1227"/>
        <v>0.99955555555555553</v>
      </c>
      <c r="IA64" s="41">
        <f t="shared" si="1228"/>
        <v>6.4594267258780787E-4</v>
      </c>
      <c r="IB64" s="38">
        <f t="shared" si="1229"/>
        <v>0</v>
      </c>
      <c r="IC64" s="2">
        <v>25</v>
      </c>
      <c r="ID64" s="2">
        <v>25</v>
      </c>
      <c r="IE64" s="2">
        <v>25</v>
      </c>
      <c r="IF64" s="48">
        <f t="shared" si="638"/>
        <v>1</v>
      </c>
    </row>
    <row r="65" spans="1:240" ht="15">
      <c r="A65" s="77" t="s">
        <v>80</v>
      </c>
      <c r="B65" s="8" t="s">
        <v>70</v>
      </c>
      <c r="C65" s="12">
        <v>742.72</v>
      </c>
      <c r="D65" s="12">
        <v>546.73</v>
      </c>
      <c r="E65" s="2">
        <v>195.99</v>
      </c>
      <c r="F65" s="2">
        <v>1.28</v>
      </c>
      <c r="G65" s="38">
        <f>F65/$B$4</f>
        <v>1.7204301075268817E-3</v>
      </c>
      <c r="H65" s="2">
        <v>0</v>
      </c>
      <c r="I65" s="38">
        <f>H65/$B$4</f>
        <v>0</v>
      </c>
      <c r="J65" s="2">
        <v>0</v>
      </c>
      <c r="K65" s="38">
        <f>J65/$B$4</f>
        <v>0</v>
      </c>
      <c r="L65" s="2">
        <v>0</v>
      </c>
      <c r="M65" s="38">
        <f t="shared" si="1080"/>
        <v>0.99827956989247313</v>
      </c>
      <c r="N65" s="41">
        <f t="shared" si="1199"/>
        <v>2.3357238006605722E-3</v>
      </c>
      <c r="O65" s="38">
        <f t="shared" si="1269"/>
        <v>0</v>
      </c>
      <c r="P65" s="2">
        <v>25</v>
      </c>
      <c r="Q65" s="2">
        <v>25</v>
      </c>
      <c r="R65" s="2">
        <v>25</v>
      </c>
      <c r="S65" s="48">
        <f t="shared" si="604"/>
        <v>1</v>
      </c>
      <c r="U65" s="77" t="s">
        <v>80</v>
      </c>
      <c r="V65" s="8" t="s">
        <v>70</v>
      </c>
      <c r="W65" s="12">
        <v>732</v>
      </c>
      <c r="X65" s="12">
        <v>617.53</v>
      </c>
      <c r="Y65" s="12">
        <v>114.47000000000003</v>
      </c>
      <c r="Z65" s="12">
        <v>0</v>
      </c>
      <c r="AA65" s="38">
        <f t="shared" si="1081"/>
        <v>0</v>
      </c>
      <c r="AB65" s="2">
        <v>12</v>
      </c>
      <c r="AC65" s="38">
        <f t="shared" si="1081"/>
        <v>1.6129032258064516E-2</v>
      </c>
      <c r="AD65" s="2">
        <v>0</v>
      </c>
      <c r="AE65" s="38">
        <f t="shared" si="1081"/>
        <v>0</v>
      </c>
      <c r="AF65" s="2">
        <v>0</v>
      </c>
      <c r="AG65" s="38">
        <f t="shared" si="1253"/>
        <v>0.9838709677419355</v>
      </c>
      <c r="AH65" s="41">
        <f t="shared" si="1232"/>
        <v>0</v>
      </c>
      <c r="AI65" s="38">
        <f t="shared" si="1254"/>
        <v>0</v>
      </c>
      <c r="AJ65" s="2">
        <v>25</v>
      </c>
      <c r="AK65" s="2">
        <v>25</v>
      </c>
      <c r="AL65" s="2">
        <v>25</v>
      </c>
      <c r="AM65" s="48">
        <f t="shared" si="106"/>
        <v>1</v>
      </c>
      <c r="AO65" s="77" t="s">
        <v>80</v>
      </c>
      <c r="AP65" s="8" t="s">
        <v>70</v>
      </c>
      <c r="AQ65" s="2">
        <v>718.28</v>
      </c>
      <c r="AR65" s="2">
        <v>40.880000000000024</v>
      </c>
      <c r="AS65" s="12">
        <v>677.4</v>
      </c>
      <c r="AT65" s="2">
        <v>1.72</v>
      </c>
      <c r="AU65" s="38">
        <f t="shared" si="1233"/>
        <v>2.3888888888888887E-3</v>
      </c>
      <c r="AV65" s="2">
        <v>0</v>
      </c>
      <c r="AW65" s="38">
        <f t="shared" si="1234"/>
        <v>0</v>
      </c>
      <c r="AX65" s="2">
        <v>0</v>
      </c>
      <c r="AY65" s="38">
        <f t="shared" si="1235"/>
        <v>0</v>
      </c>
      <c r="AZ65" s="2">
        <v>0</v>
      </c>
      <c r="BA65" s="38">
        <f>(AQ65-AZ65)/$AP$4</f>
        <v>0.99761111111111112</v>
      </c>
      <c r="BB65" s="41">
        <f t="shared" si="1202"/>
        <v>4.037558685446007E-2</v>
      </c>
      <c r="BC65" s="38">
        <f>AZ65/$AP$4</f>
        <v>0</v>
      </c>
      <c r="BD65" s="2">
        <v>25</v>
      </c>
      <c r="BE65" s="2">
        <v>25</v>
      </c>
      <c r="BF65" s="2">
        <v>25</v>
      </c>
      <c r="BG65" s="48">
        <f t="shared" si="109"/>
        <v>1</v>
      </c>
      <c r="BI65" s="77" t="s">
        <v>80</v>
      </c>
      <c r="BJ65" s="8" t="s">
        <v>70</v>
      </c>
      <c r="BK65" s="2">
        <v>0</v>
      </c>
      <c r="BL65" s="2">
        <v>0</v>
      </c>
      <c r="BM65" s="2">
        <v>0</v>
      </c>
      <c r="BN65" s="2">
        <v>744</v>
      </c>
      <c r="BO65" s="38">
        <f>BN65/$BJ$4</f>
        <v>1</v>
      </c>
      <c r="BP65" s="2">
        <v>0</v>
      </c>
      <c r="BQ65" s="38">
        <f>BP65/$BJ$4</f>
        <v>0</v>
      </c>
      <c r="BR65" s="2">
        <v>0</v>
      </c>
      <c r="BS65" s="38">
        <f>BR65/$BJ$4</f>
        <v>0</v>
      </c>
      <c r="BT65" s="2">
        <v>0</v>
      </c>
      <c r="BU65" s="38">
        <f>(BK65-BT65)/$BJ$4</f>
        <v>0</v>
      </c>
      <c r="BV65" s="41">
        <f t="shared" si="530"/>
        <v>1</v>
      </c>
      <c r="BW65" s="38">
        <f>BT65/$BJ$4</f>
        <v>0</v>
      </c>
      <c r="BX65" s="2">
        <v>25</v>
      </c>
      <c r="BY65" s="2">
        <v>25</v>
      </c>
      <c r="BZ65" s="2">
        <v>0</v>
      </c>
      <c r="CA65" s="48">
        <f t="shared" si="111"/>
        <v>1</v>
      </c>
      <c r="CC65" s="77" t="s">
        <v>80</v>
      </c>
      <c r="CD65" s="8" t="s">
        <v>70</v>
      </c>
      <c r="CE65" s="2">
        <v>0</v>
      </c>
      <c r="CF65" s="2">
        <v>0</v>
      </c>
      <c r="CG65" s="2">
        <v>0</v>
      </c>
      <c r="CH65" s="2">
        <v>720</v>
      </c>
      <c r="CI65" s="38">
        <f t="shared" si="1306"/>
        <v>1</v>
      </c>
      <c r="CJ65" s="12">
        <v>0</v>
      </c>
      <c r="CK65" s="38">
        <f t="shared" si="1306"/>
        <v>0</v>
      </c>
      <c r="CL65" s="12">
        <v>0</v>
      </c>
      <c r="CM65" s="38">
        <f t="shared" ref="CM65" si="1314">CL65/$CD$4</f>
        <v>0</v>
      </c>
      <c r="CN65" s="2">
        <v>0</v>
      </c>
      <c r="CO65" s="38">
        <f>(CE65-CN65)/$CD$4</f>
        <v>0</v>
      </c>
      <c r="CP65" s="41">
        <f t="shared" si="1242"/>
        <v>1</v>
      </c>
      <c r="CQ65" s="38">
        <f>CN65/$CD$4</f>
        <v>0</v>
      </c>
      <c r="CR65" s="2">
        <v>25</v>
      </c>
      <c r="CS65" s="2">
        <v>25</v>
      </c>
      <c r="CT65" s="2">
        <v>0</v>
      </c>
      <c r="CU65" s="48">
        <f t="shared" si="113"/>
        <v>1</v>
      </c>
      <c r="CW65" s="77" t="s">
        <v>80</v>
      </c>
      <c r="CX65" s="8" t="s">
        <v>70</v>
      </c>
      <c r="CY65" s="12">
        <v>0</v>
      </c>
      <c r="CZ65" s="12">
        <v>0</v>
      </c>
      <c r="DA65" s="12">
        <v>0</v>
      </c>
      <c r="DB65" s="2">
        <v>744</v>
      </c>
      <c r="DC65" s="38">
        <f t="shared" si="1203"/>
        <v>1</v>
      </c>
      <c r="DD65" s="12">
        <v>0</v>
      </c>
      <c r="DE65" s="38">
        <f t="shared" si="1089"/>
        <v>0</v>
      </c>
      <c r="DF65" s="12">
        <v>0</v>
      </c>
      <c r="DG65" s="38">
        <f t="shared" ref="DG65" si="1315">DF65/$CX$4</f>
        <v>0</v>
      </c>
      <c r="DH65" s="12">
        <v>0</v>
      </c>
      <c r="DI65" s="38">
        <f t="shared" si="1205"/>
        <v>0</v>
      </c>
      <c r="DJ65" s="41">
        <f>IF((AND(CZ65=0,DB65=0)),0,(DB65+DH65)/(CZ65+DB65))</f>
        <v>1</v>
      </c>
      <c r="DK65" s="38">
        <f t="shared" si="1206"/>
        <v>0</v>
      </c>
      <c r="DL65" s="2">
        <v>25</v>
      </c>
      <c r="DM65" s="2">
        <v>25</v>
      </c>
      <c r="DN65" s="2">
        <v>0</v>
      </c>
      <c r="DO65" s="48">
        <f t="shared" si="116"/>
        <v>1</v>
      </c>
      <c r="DQ65" s="77" t="s">
        <v>80</v>
      </c>
      <c r="DR65" s="8" t="s">
        <v>70</v>
      </c>
      <c r="DS65" s="12">
        <v>0</v>
      </c>
      <c r="DT65" s="12">
        <v>0</v>
      </c>
      <c r="DU65" s="2">
        <v>0</v>
      </c>
      <c r="DV65" s="2">
        <v>744</v>
      </c>
      <c r="DW65" s="38">
        <f t="shared" si="1207"/>
        <v>1</v>
      </c>
      <c r="DX65" s="2">
        <v>0</v>
      </c>
      <c r="DY65" s="38">
        <f t="shared" si="1208"/>
        <v>0</v>
      </c>
      <c r="DZ65" s="2">
        <v>0</v>
      </c>
      <c r="EA65" s="38">
        <f t="shared" si="1209"/>
        <v>0</v>
      </c>
      <c r="EB65" s="2">
        <v>0</v>
      </c>
      <c r="EC65" s="38">
        <f t="shared" si="1210"/>
        <v>0</v>
      </c>
      <c r="ED65" s="51">
        <f t="shared" si="1211"/>
        <v>1</v>
      </c>
      <c r="EE65" s="38">
        <f t="shared" si="1212"/>
        <v>0</v>
      </c>
      <c r="EF65" s="2">
        <v>25</v>
      </c>
      <c r="EG65" s="2">
        <v>25</v>
      </c>
      <c r="EH65" s="2">
        <v>0</v>
      </c>
      <c r="EI65" s="48">
        <f t="shared" si="119"/>
        <v>1</v>
      </c>
      <c r="EK65" s="77" t="s">
        <v>80</v>
      </c>
      <c r="EL65" s="8" t="s">
        <v>70</v>
      </c>
      <c r="EM65" s="2">
        <v>0</v>
      </c>
      <c r="EN65" s="2">
        <v>0</v>
      </c>
      <c r="EO65" s="2">
        <v>0</v>
      </c>
      <c r="EP65" s="2">
        <v>672</v>
      </c>
      <c r="EQ65" s="38">
        <f t="shared" si="1213"/>
        <v>1</v>
      </c>
      <c r="ER65" s="2">
        <v>0</v>
      </c>
      <c r="ES65" s="38">
        <f t="shared" si="1214"/>
        <v>0</v>
      </c>
      <c r="ET65" s="2">
        <v>0</v>
      </c>
      <c r="EU65" s="38">
        <f t="shared" si="1215"/>
        <v>0</v>
      </c>
      <c r="EV65" s="2">
        <v>0</v>
      </c>
      <c r="EW65" s="38">
        <f t="shared" si="1265"/>
        <v>0</v>
      </c>
      <c r="EX65" s="51">
        <f t="shared" si="683"/>
        <v>1</v>
      </c>
      <c r="EY65" s="38">
        <f t="shared" si="1266"/>
        <v>0</v>
      </c>
      <c r="EZ65" s="2">
        <v>25</v>
      </c>
      <c r="FA65" s="2">
        <v>25</v>
      </c>
      <c r="FB65" s="2">
        <v>0</v>
      </c>
      <c r="FC65" s="48">
        <f t="shared" si="122"/>
        <v>1</v>
      </c>
      <c r="FE65" s="77" t="s">
        <v>80</v>
      </c>
      <c r="FF65" s="8" t="s">
        <v>70</v>
      </c>
      <c r="FG65" s="2">
        <v>0</v>
      </c>
      <c r="FH65" s="2">
        <v>0</v>
      </c>
      <c r="FI65" s="2">
        <v>0</v>
      </c>
      <c r="FJ65" s="2">
        <v>744</v>
      </c>
      <c r="FK65" s="38">
        <f t="shared" si="1216"/>
        <v>1</v>
      </c>
      <c r="FL65" s="2">
        <v>0</v>
      </c>
      <c r="FM65" s="38">
        <f t="shared" si="1216"/>
        <v>0</v>
      </c>
      <c r="FN65" s="2">
        <v>0</v>
      </c>
      <c r="FO65" s="38">
        <f t="shared" si="1216"/>
        <v>0</v>
      </c>
      <c r="FP65" s="2">
        <v>0</v>
      </c>
      <c r="FQ65" s="38">
        <f t="shared" si="1217"/>
        <v>0</v>
      </c>
      <c r="FR65" s="51">
        <f t="shared" si="542"/>
        <v>1</v>
      </c>
      <c r="FS65" s="38">
        <f t="shared" si="1218"/>
        <v>0</v>
      </c>
      <c r="FT65" s="2">
        <v>25</v>
      </c>
      <c r="FU65" s="2">
        <v>25</v>
      </c>
      <c r="FV65" s="2">
        <v>0</v>
      </c>
      <c r="FW65" s="48">
        <f t="shared" si="124"/>
        <v>1</v>
      </c>
      <c r="FY65" s="77" t="s">
        <v>80</v>
      </c>
      <c r="FZ65" s="8" t="s">
        <v>70</v>
      </c>
      <c r="GA65" s="2">
        <v>0</v>
      </c>
      <c r="GB65" s="2">
        <v>0</v>
      </c>
      <c r="GC65" s="2">
        <v>0</v>
      </c>
      <c r="GD65" s="2">
        <v>720</v>
      </c>
      <c r="GE65" s="38">
        <f>GD65/$FZ$4</f>
        <v>1</v>
      </c>
      <c r="GF65" s="2">
        <v>0</v>
      </c>
      <c r="GG65" s="44">
        <v>0</v>
      </c>
      <c r="GH65" s="2">
        <v>0</v>
      </c>
      <c r="GI65" s="58">
        <v>0</v>
      </c>
      <c r="GJ65" s="2">
        <v>0</v>
      </c>
      <c r="GK65" s="38">
        <f t="shared" si="1219"/>
        <v>0</v>
      </c>
      <c r="GL65" s="41">
        <f t="shared" si="1268"/>
        <v>1</v>
      </c>
      <c r="GM65" s="38">
        <f t="shared" si="1220"/>
        <v>0</v>
      </c>
      <c r="GN65" s="2">
        <v>25</v>
      </c>
      <c r="GO65" s="2">
        <v>25</v>
      </c>
      <c r="GP65" s="2">
        <v>0</v>
      </c>
      <c r="GQ65" s="48">
        <f t="shared" si="127"/>
        <v>1</v>
      </c>
      <c r="GS65" s="77" t="s">
        <v>80</v>
      </c>
      <c r="GT65" s="8" t="s">
        <v>70</v>
      </c>
      <c r="GU65" s="2">
        <v>0</v>
      </c>
      <c r="GV65" s="2">
        <v>0</v>
      </c>
      <c r="GW65" s="2">
        <v>0</v>
      </c>
      <c r="GX65" s="2">
        <v>744</v>
      </c>
      <c r="GY65" s="38">
        <f t="shared" si="1221"/>
        <v>1</v>
      </c>
      <c r="GZ65" s="2">
        <v>0</v>
      </c>
      <c r="HA65" s="38">
        <f t="shared" si="1222"/>
        <v>0</v>
      </c>
      <c r="HB65" s="2">
        <v>0</v>
      </c>
      <c r="HC65" s="38">
        <f t="shared" si="1223"/>
        <v>0</v>
      </c>
      <c r="HD65" s="2">
        <v>0</v>
      </c>
      <c r="HE65" s="38">
        <f t="shared" si="1224"/>
        <v>0</v>
      </c>
      <c r="HF65" s="41">
        <f t="shared" si="1225"/>
        <v>1</v>
      </c>
      <c r="HG65" s="38">
        <f t="shared" si="1226"/>
        <v>0</v>
      </c>
      <c r="HH65" s="2">
        <v>25</v>
      </c>
      <c r="HI65" s="2">
        <v>25</v>
      </c>
      <c r="HJ65" s="2">
        <v>0</v>
      </c>
      <c r="HK65" s="48">
        <f>SUM(GY65,HA65,HC65,HE65,HG65)</f>
        <v>1</v>
      </c>
      <c r="HM65" s="77" t="s">
        <v>80</v>
      </c>
      <c r="HN65" s="8" t="s">
        <v>70</v>
      </c>
      <c r="HO65" s="2">
        <v>0</v>
      </c>
      <c r="HP65" s="2">
        <v>0</v>
      </c>
      <c r="HQ65" s="2">
        <v>0</v>
      </c>
      <c r="HR65" s="2">
        <v>720</v>
      </c>
      <c r="HS65" s="38">
        <f>HR65/$HN$4</f>
        <v>1</v>
      </c>
      <c r="HT65" s="2">
        <v>0</v>
      </c>
      <c r="HU65" s="38">
        <f>HT65/$HN$4</f>
        <v>0</v>
      </c>
      <c r="HV65" s="2">
        <v>0</v>
      </c>
      <c r="HW65" s="38">
        <f>HV65/$HN$4</f>
        <v>0</v>
      </c>
      <c r="HX65" s="7">
        <v>0</v>
      </c>
      <c r="HY65" s="2">
        <v>0</v>
      </c>
      <c r="HZ65" s="38">
        <f t="shared" si="1227"/>
        <v>0</v>
      </c>
      <c r="IA65" s="41">
        <f t="shared" si="1228"/>
        <v>1</v>
      </c>
      <c r="IB65" s="38">
        <f t="shared" si="1229"/>
        <v>0</v>
      </c>
      <c r="IC65" s="2">
        <v>25</v>
      </c>
      <c r="ID65" s="2">
        <v>25</v>
      </c>
      <c r="IE65" s="2">
        <v>0</v>
      </c>
      <c r="IF65" s="48">
        <f t="shared" si="638"/>
        <v>1</v>
      </c>
    </row>
    <row r="66" spans="1:240" ht="14.25">
      <c r="B66" s="8" t="s">
        <v>71</v>
      </c>
      <c r="C66" s="12">
        <v>742.24</v>
      </c>
      <c r="D66" s="12">
        <v>547.53</v>
      </c>
      <c r="E66" s="2">
        <v>194.71</v>
      </c>
      <c r="F66" s="2">
        <v>1.76</v>
      </c>
      <c r="G66" s="38">
        <f t="shared" si="1230"/>
        <v>2.3655913978494624E-3</v>
      </c>
      <c r="H66" s="2">
        <v>0</v>
      </c>
      <c r="I66" s="38">
        <f t="shared" si="1230"/>
        <v>0</v>
      </c>
      <c r="J66" s="2">
        <v>0</v>
      </c>
      <c r="K66" s="38">
        <f t="shared" si="1230"/>
        <v>0</v>
      </c>
      <c r="L66" s="2">
        <v>0</v>
      </c>
      <c r="M66" s="38">
        <f t="shared" si="1080"/>
        <v>0.99763440860215058</v>
      </c>
      <c r="N66" s="41">
        <f t="shared" si="1199"/>
        <v>3.2041362486118444E-3</v>
      </c>
      <c r="O66" s="38">
        <f t="shared" si="1269"/>
        <v>0</v>
      </c>
      <c r="P66" s="2">
        <v>25</v>
      </c>
      <c r="Q66" s="2">
        <v>25</v>
      </c>
      <c r="R66" s="2">
        <v>25</v>
      </c>
      <c r="S66" s="48">
        <f t="shared" si="604"/>
        <v>1</v>
      </c>
      <c r="V66" s="8" t="s">
        <v>71</v>
      </c>
      <c r="W66" s="12">
        <v>449.73</v>
      </c>
      <c r="X66" s="12">
        <v>377.18000000000006</v>
      </c>
      <c r="Y66" s="12">
        <v>72.550000000000011</v>
      </c>
      <c r="Z66" s="12">
        <v>282.27</v>
      </c>
      <c r="AA66" s="38">
        <f t="shared" ref="AA66:AA68" si="1316">Z66/$V$4</f>
        <v>0.37939516129032258</v>
      </c>
      <c r="AB66" s="2">
        <v>12</v>
      </c>
      <c r="AC66" s="38">
        <f t="shared" ref="AC66:AC68" si="1317">AB66/$V$4</f>
        <v>1.6129032258064516E-2</v>
      </c>
      <c r="AD66" s="2">
        <v>0</v>
      </c>
      <c r="AE66" s="38">
        <f t="shared" ref="AE66:AE68" si="1318">AD66/$V$4</f>
        <v>0</v>
      </c>
      <c r="AF66" s="2">
        <v>0</v>
      </c>
      <c r="AG66" s="38">
        <f t="shared" si="1253"/>
        <v>0.60447580645161292</v>
      </c>
      <c r="AH66" s="41">
        <f t="shared" si="1232"/>
        <v>0.42803851694593975</v>
      </c>
      <c r="AI66" s="38">
        <f t="shared" si="1254"/>
        <v>0</v>
      </c>
      <c r="AJ66" s="2">
        <v>25</v>
      </c>
      <c r="AK66" s="2">
        <v>25</v>
      </c>
      <c r="AL66" s="2">
        <v>25</v>
      </c>
      <c r="AM66" s="48">
        <f t="shared" si="106"/>
        <v>1</v>
      </c>
      <c r="AP66" s="8" t="s">
        <v>71</v>
      </c>
      <c r="AQ66" s="2">
        <v>720</v>
      </c>
      <c r="AR66" s="2">
        <v>447.67</v>
      </c>
      <c r="AS66" s="2">
        <v>272.33</v>
      </c>
      <c r="AT66" s="2">
        <v>0</v>
      </c>
      <c r="AU66" s="38">
        <f t="shared" si="1233"/>
        <v>0</v>
      </c>
      <c r="AV66" s="2">
        <v>0</v>
      </c>
      <c r="AW66" s="38">
        <f t="shared" si="1234"/>
        <v>0</v>
      </c>
      <c r="AX66" s="2">
        <v>0</v>
      </c>
      <c r="AY66" s="38">
        <f t="shared" si="1235"/>
        <v>0</v>
      </c>
      <c r="AZ66" s="2">
        <v>0</v>
      </c>
      <c r="BA66" s="38">
        <f>(AQ66-AZ66)/$AP$4</f>
        <v>1</v>
      </c>
      <c r="BB66" s="41">
        <f t="shared" si="1202"/>
        <v>0</v>
      </c>
      <c r="BC66" s="38">
        <f>AZ66/$AP$4</f>
        <v>0</v>
      </c>
      <c r="BD66" s="2">
        <v>25</v>
      </c>
      <c r="BE66" s="2">
        <v>25</v>
      </c>
      <c r="BF66" s="2">
        <v>25</v>
      </c>
      <c r="BG66" s="48">
        <f t="shared" si="109"/>
        <v>1</v>
      </c>
      <c r="BJ66" s="8" t="s">
        <v>71</v>
      </c>
      <c r="BK66" s="2">
        <v>669</v>
      </c>
      <c r="BL66" s="2">
        <v>520.33000000000004</v>
      </c>
      <c r="BM66" s="2">
        <v>148.66999999999999</v>
      </c>
      <c r="BN66" s="2">
        <v>75</v>
      </c>
      <c r="BO66" s="38">
        <f t="shared" si="1236"/>
        <v>0.10080645161290322</v>
      </c>
      <c r="BP66" s="2">
        <v>0</v>
      </c>
      <c r="BQ66" s="38">
        <f t="shared" si="1236"/>
        <v>0</v>
      </c>
      <c r="BR66" s="2">
        <v>0</v>
      </c>
      <c r="BS66" s="38">
        <f t="shared" si="1236"/>
        <v>0</v>
      </c>
      <c r="BT66" s="2">
        <v>0</v>
      </c>
      <c r="BU66" s="38">
        <f t="shared" ref="BU66:BU68" si="1319">(BK66-BT66)/$BJ$4</f>
        <v>0.89919354838709675</v>
      </c>
      <c r="BV66" s="41">
        <f t="shared" si="530"/>
        <v>0.12598054860329563</v>
      </c>
      <c r="BW66" s="38">
        <f t="shared" ref="BW66:BW68" si="1320">BT66/$BJ$4</f>
        <v>0</v>
      </c>
      <c r="BX66" s="2">
        <v>25</v>
      </c>
      <c r="BY66" s="2">
        <v>25</v>
      </c>
      <c r="BZ66" s="2">
        <v>25</v>
      </c>
      <c r="CA66" s="48">
        <f t="shared" si="111"/>
        <v>1</v>
      </c>
      <c r="CD66" s="8" t="s">
        <v>71</v>
      </c>
      <c r="CE66" s="2">
        <v>704.88</v>
      </c>
      <c r="CF66" s="2">
        <v>460.59000000000003</v>
      </c>
      <c r="CG66" s="2">
        <v>244.29</v>
      </c>
      <c r="CH66" s="2">
        <v>15.12</v>
      </c>
      <c r="CI66" s="38">
        <f t="shared" si="1306"/>
        <v>2.0999999999999998E-2</v>
      </c>
      <c r="CJ66" s="12">
        <v>0</v>
      </c>
      <c r="CK66" s="38">
        <f t="shared" si="1306"/>
        <v>0</v>
      </c>
      <c r="CL66" s="12">
        <v>0</v>
      </c>
      <c r="CM66" s="38">
        <f t="shared" ref="CM66" si="1321">CL66/$CD$4</f>
        <v>0</v>
      </c>
      <c r="CN66" s="2">
        <v>0</v>
      </c>
      <c r="CO66" s="38">
        <f t="shared" ref="CO66:CO68" si="1322">(CE66-CN66)/$CD$4</f>
        <v>0.97899999999999998</v>
      </c>
      <c r="CP66" s="41">
        <f t="shared" si="1242"/>
        <v>3.1784070126757893E-2</v>
      </c>
      <c r="CQ66" s="38">
        <f t="shared" ref="CQ66:CQ68" si="1323">CN66/$CD$4</f>
        <v>0</v>
      </c>
      <c r="CR66" s="2">
        <v>25</v>
      </c>
      <c r="CS66" s="2">
        <v>25</v>
      </c>
      <c r="CT66" s="2">
        <v>25</v>
      </c>
      <c r="CU66" s="48">
        <f t="shared" si="113"/>
        <v>1</v>
      </c>
      <c r="CX66" s="8" t="s">
        <v>71</v>
      </c>
      <c r="CY66" s="12">
        <v>741.42</v>
      </c>
      <c r="CZ66" s="12">
        <v>412.65000000000003</v>
      </c>
      <c r="DA66" s="2">
        <v>328.77</v>
      </c>
      <c r="DB66" s="2">
        <v>2.58</v>
      </c>
      <c r="DC66" s="38">
        <f t="shared" si="1203"/>
        <v>3.4677419354838712E-3</v>
      </c>
      <c r="DD66" s="12">
        <v>0</v>
      </c>
      <c r="DE66" s="38">
        <f t="shared" ref="DE66:DE68" si="1324">DD66/$CX$4</f>
        <v>0</v>
      </c>
      <c r="DF66" s="12">
        <v>0</v>
      </c>
      <c r="DG66" s="38">
        <f t="shared" ref="DG66" si="1325">DF66/$CX$4</f>
        <v>0</v>
      </c>
      <c r="DH66" s="12">
        <v>0</v>
      </c>
      <c r="DI66" s="38">
        <f t="shared" si="1205"/>
        <v>0.99653225806451606</v>
      </c>
      <c r="DJ66" s="41">
        <f t="shared" ref="DJ66" si="1326">IF((AND(CZ66=0,DB66=0)),0,(DB66+DH66)/(CZ66+DB66))</f>
        <v>6.2134238855574018E-3</v>
      </c>
      <c r="DK66" s="38">
        <f t="shared" si="1206"/>
        <v>0</v>
      </c>
      <c r="DL66" s="2">
        <v>25</v>
      </c>
      <c r="DM66" s="2">
        <v>25</v>
      </c>
      <c r="DN66" s="2">
        <v>25</v>
      </c>
      <c r="DO66" s="48">
        <f t="shared" si="116"/>
        <v>0.99999999999999989</v>
      </c>
      <c r="DR66" s="8" t="s">
        <v>71</v>
      </c>
      <c r="DS66" s="12">
        <v>712.15000000000009</v>
      </c>
      <c r="DT66" s="12">
        <v>440.07</v>
      </c>
      <c r="DU66" s="2">
        <v>272.08</v>
      </c>
      <c r="DV66" s="2">
        <v>0.55000000000000004</v>
      </c>
      <c r="DW66" s="38">
        <f t="shared" si="1207"/>
        <v>7.3924731182795707E-4</v>
      </c>
      <c r="DX66" s="2">
        <v>31.3</v>
      </c>
      <c r="DY66" s="38">
        <f t="shared" si="1208"/>
        <v>4.2069892473118278E-2</v>
      </c>
      <c r="DZ66" s="2">
        <v>0</v>
      </c>
      <c r="EA66" s="38">
        <f t="shared" si="1209"/>
        <v>0</v>
      </c>
      <c r="EB66" s="2">
        <v>0</v>
      </c>
      <c r="EC66" s="38">
        <f t="shared" si="1210"/>
        <v>0.95719086021505384</v>
      </c>
      <c r="ED66" s="51">
        <f t="shared" si="1211"/>
        <v>1.248241114792792E-3</v>
      </c>
      <c r="EE66" s="38">
        <f t="shared" si="1212"/>
        <v>0</v>
      </c>
      <c r="EF66" s="2">
        <v>25</v>
      </c>
      <c r="EG66" s="2">
        <v>25</v>
      </c>
      <c r="EH66" s="2">
        <v>25</v>
      </c>
      <c r="EI66" s="48">
        <f t="shared" si="119"/>
        <v>1</v>
      </c>
      <c r="EL66" s="8" t="s">
        <v>71</v>
      </c>
      <c r="EM66" s="2">
        <v>672</v>
      </c>
      <c r="EN66" s="2">
        <v>407.5100000000001</v>
      </c>
      <c r="EO66" s="2">
        <v>264.4899999999999</v>
      </c>
      <c r="EP66" s="2">
        <v>0</v>
      </c>
      <c r="EQ66" s="38">
        <f t="shared" si="1213"/>
        <v>0</v>
      </c>
      <c r="ER66" s="2">
        <v>0</v>
      </c>
      <c r="ES66" s="38">
        <f t="shared" si="1214"/>
        <v>0</v>
      </c>
      <c r="ET66" s="2">
        <v>0</v>
      </c>
      <c r="EU66" s="38">
        <f t="shared" si="1215"/>
        <v>0</v>
      </c>
      <c r="EV66" s="2">
        <v>0</v>
      </c>
      <c r="EW66" s="38">
        <f t="shared" si="1265"/>
        <v>1</v>
      </c>
      <c r="EX66" s="51">
        <f t="shared" si="683"/>
        <v>0</v>
      </c>
      <c r="EY66" s="38">
        <f t="shared" si="1266"/>
        <v>0</v>
      </c>
      <c r="EZ66" s="2">
        <v>25</v>
      </c>
      <c r="FA66" s="2">
        <v>25</v>
      </c>
      <c r="FB66" s="2">
        <v>25</v>
      </c>
      <c r="FC66" s="48">
        <f t="shared" si="122"/>
        <v>1</v>
      </c>
      <c r="FF66" s="8" t="s">
        <v>71</v>
      </c>
      <c r="FG66" s="2">
        <v>741.83</v>
      </c>
      <c r="FH66" s="2">
        <v>474.91</v>
      </c>
      <c r="FI66" s="2">
        <v>266.92</v>
      </c>
      <c r="FJ66" s="2">
        <v>2.17</v>
      </c>
      <c r="FK66" s="38">
        <f t="shared" si="1216"/>
        <v>2.9166666666666664E-3</v>
      </c>
      <c r="FL66" s="2">
        <v>0</v>
      </c>
      <c r="FM66" s="38">
        <f t="shared" si="1216"/>
        <v>0</v>
      </c>
      <c r="FN66" s="2">
        <v>0</v>
      </c>
      <c r="FO66" s="38">
        <f t="shared" si="1216"/>
        <v>0</v>
      </c>
      <c r="FP66" s="2">
        <v>0</v>
      </c>
      <c r="FQ66" s="38">
        <f t="shared" si="1217"/>
        <v>0.99708333333333343</v>
      </c>
      <c r="FR66" s="51">
        <f t="shared" si="542"/>
        <v>4.5485033956569124E-3</v>
      </c>
      <c r="FS66" s="38">
        <f t="shared" si="1218"/>
        <v>0</v>
      </c>
      <c r="FT66" s="2">
        <v>25</v>
      </c>
      <c r="FU66" s="2">
        <v>25</v>
      </c>
      <c r="FV66" s="2">
        <v>25</v>
      </c>
      <c r="FW66" s="48">
        <f t="shared" si="124"/>
        <v>1</v>
      </c>
      <c r="FZ66" s="8" t="s">
        <v>71</v>
      </c>
      <c r="GA66" s="2">
        <v>700.15</v>
      </c>
      <c r="GB66" s="12">
        <v>375.4</v>
      </c>
      <c r="GC66" s="2">
        <v>324.75</v>
      </c>
      <c r="GD66" s="2">
        <v>19.850000000000001</v>
      </c>
      <c r="GE66" s="38">
        <f t="shared" ref="GE66:GE68" si="1327">GD66/$FZ$4</f>
        <v>2.7569444444444445E-2</v>
      </c>
      <c r="GF66" s="2">
        <v>0</v>
      </c>
      <c r="GG66" s="44">
        <v>0</v>
      </c>
      <c r="GH66" s="2">
        <v>0</v>
      </c>
      <c r="GI66" s="58">
        <v>0</v>
      </c>
      <c r="GJ66" s="2">
        <v>0</v>
      </c>
      <c r="GK66" s="38">
        <f t="shared" si="1219"/>
        <v>0.97243055555555558</v>
      </c>
      <c r="GL66" s="41">
        <f t="shared" si="1268"/>
        <v>5.02213788741303E-2</v>
      </c>
      <c r="GM66" s="38">
        <f t="shared" si="1220"/>
        <v>0</v>
      </c>
      <c r="GN66" s="2">
        <v>25</v>
      </c>
      <c r="GO66" s="2">
        <v>25</v>
      </c>
      <c r="GP66" s="2">
        <v>25</v>
      </c>
      <c r="GQ66" s="48">
        <f t="shared" si="127"/>
        <v>1</v>
      </c>
      <c r="GT66" s="8" t="s">
        <v>71</v>
      </c>
      <c r="GU66" s="2">
        <v>744</v>
      </c>
      <c r="GV66" s="7">
        <v>430</v>
      </c>
      <c r="GW66" s="2">
        <v>314</v>
      </c>
      <c r="GX66" s="2">
        <v>0</v>
      </c>
      <c r="GY66" s="38">
        <f t="shared" si="1221"/>
        <v>0</v>
      </c>
      <c r="GZ66" s="2">
        <v>0</v>
      </c>
      <c r="HA66" s="38">
        <f t="shared" si="1222"/>
        <v>0</v>
      </c>
      <c r="HB66" s="2">
        <v>0</v>
      </c>
      <c r="HC66" s="38">
        <f t="shared" si="1223"/>
        <v>0</v>
      </c>
      <c r="HD66" s="2">
        <v>0</v>
      </c>
      <c r="HE66" s="38">
        <f t="shared" si="1224"/>
        <v>1</v>
      </c>
      <c r="HF66" s="41">
        <f t="shared" si="1225"/>
        <v>0</v>
      </c>
      <c r="HG66" s="38">
        <f t="shared" si="1226"/>
        <v>0</v>
      </c>
      <c r="HH66" s="2">
        <v>25</v>
      </c>
      <c r="HI66" s="2">
        <v>25</v>
      </c>
      <c r="HJ66" s="2">
        <v>25</v>
      </c>
      <c r="HK66" s="48">
        <f>SUM(GY66,HA66,HC66,HE66,HG66)</f>
        <v>1</v>
      </c>
      <c r="HN66" s="8" t="s">
        <v>71</v>
      </c>
      <c r="HO66" s="2">
        <v>720</v>
      </c>
      <c r="HP66" s="2">
        <v>427.47</v>
      </c>
      <c r="HQ66" s="2">
        <v>292.52999999999997</v>
      </c>
      <c r="HR66" s="2">
        <v>0</v>
      </c>
      <c r="HS66" s="38">
        <f t="shared" ref="HS66:HS68" si="1328">HR66/$HN$4</f>
        <v>0</v>
      </c>
      <c r="HT66" s="2">
        <v>0</v>
      </c>
      <c r="HU66" s="38">
        <f t="shared" ref="HU66:HU68" si="1329">HT66/$HN$4</f>
        <v>0</v>
      </c>
      <c r="HV66" s="2">
        <v>0</v>
      </c>
      <c r="HW66" s="38">
        <f t="shared" ref="HW66:HW68" si="1330">HV66/$HN$4</f>
        <v>0</v>
      </c>
      <c r="HX66" s="7">
        <v>0</v>
      </c>
      <c r="HY66" s="2">
        <v>0</v>
      </c>
      <c r="HZ66" s="38">
        <f t="shared" si="1227"/>
        <v>1</v>
      </c>
      <c r="IA66" s="41">
        <f t="shared" si="1228"/>
        <v>0</v>
      </c>
      <c r="IB66" s="38">
        <f t="shared" si="1229"/>
        <v>0</v>
      </c>
      <c r="IC66" s="2">
        <v>25</v>
      </c>
      <c r="ID66" s="2">
        <v>25</v>
      </c>
      <c r="IE66" s="2">
        <v>25</v>
      </c>
      <c r="IF66" s="48">
        <f t="shared" si="638"/>
        <v>1</v>
      </c>
    </row>
    <row r="67" spans="1:240" ht="14.25">
      <c r="B67" s="8" t="s">
        <v>72</v>
      </c>
      <c r="C67" s="12">
        <v>744</v>
      </c>
      <c r="D67" s="12">
        <v>394.75</v>
      </c>
      <c r="E67" s="2">
        <v>349.25</v>
      </c>
      <c r="F67" s="2">
        <v>0</v>
      </c>
      <c r="G67" s="38">
        <f t="shared" si="1230"/>
        <v>0</v>
      </c>
      <c r="H67" s="2">
        <v>0</v>
      </c>
      <c r="I67" s="38">
        <f t="shared" si="1230"/>
        <v>0</v>
      </c>
      <c r="J67" s="2">
        <v>0</v>
      </c>
      <c r="K67" s="38">
        <f t="shared" si="1230"/>
        <v>0</v>
      </c>
      <c r="L67" s="2">
        <v>0</v>
      </c>
      <c r="M67" s="38">
        <f t="shared" si="1080"/>
        <v>1</v>
      </c>
      <c r="N67" s="41">
        <f t="shared" si="1199"/>
        <v>0</v>
      </c>
      <c r="O67" s="38">
        <f t="shared" si="1269"/>
        <v>0</v>
      </c>
      <c r="P67" s="2">
        <v>20</v>
      </c>
      <c r="Q67" s="2">
        <v>20</v>
      </c>
      <c r="R67" s="2">
        <v>20</v>
      </c>
      <c r="S67" s="48">
        <f t="shared" si="604"/>
        <v>1</v>
      </c>
      <c r="V67" s="8" t="s">
        <v>72</v>
      </c>
      <c r="W67" s="12">
        <v>732</v>
      </c>
      <c r="X67" s="12">
        <v>599.20000000000005</v>
      </c>
      <c r="Y67" s="12">
        <v>132.79999999999995</v>
      </c>
      <c r="Z67" s="12">
        <v>0</v>
      </c>
      <c r="AA67" s="38">
        <f t="shared" si="1316"/>
        <v>0</v>
      </c>
      <c r="AB67" s="2">
        <v>12</v>
      </c>
      <c r="AC67" s="38">
        <f t="shared" si="1317"/>
        <v>1.6129032258064516E-2</v>
      </c>
      <c r="AD67" s="2">
        <v>0</v>
      </c>
      <c r="AE67" s="38">
        <f t="shared" si="1318"/>
        <v>0</v>
      </c>
      <c r="AF67" s="2">
        <v>0</v>
      </c>
      <c r="AG67" s="38">
        <f t="shared" si="1253"/>
        <v>0.9838709677419355</v>
      </c>
      <c r="AH67" s="41">
        <f t="shared" si="1232"/>
        <v>0</v>
      </c>
      <c r="AI67" s="38">
        <f t="shared" si="1254"/>
        <v>0</v>
      </c>
      <c r="AJ67" s="2">
        <v>20</v>
      </c>
      <c r="AK67" s="2">
        <v>20</v>
      </c>
      <c r="AL67" s="2">
        <v>20</v>
      </c>
      <c r="AM67" s="48">
        <f t="shared" si="106"/>
        <v>1</v>
      </c>
      <c r="AP67" s="8" t="s">
        <v>72</v>
      </c>
      <c r="AQ67" s="2">
        <v>715.28</v>
      </c>
      <c r="AR67" s="2">
        <v>437.53999999999996</v>
      </c>
      <c r="AS67" s="2">
        <v>277.74</v>
      </c>
      <c r="AT67" s="2">
        <v>4.72</v>
      </c>
      <c r="AU67" s="38">
        <f t="shared" si="1233"/>
        <v>6.5555555555555549E-3</v>
      </c>
      <c r="AV67" s="2">
        <v>0</v>
      </c>
      <c r="AW67" s="38">
        <f t="shared" si="1234"/>
        <v>0</v>
      </c>
      <c r="AX67" s="2">
        <v>0</v>
      </c>
      <c r="AY67" s="38">
        <f t="shared" si="1235"/>
        <v>0</v>
      </c>
      <c r="AZ67" s="2">
        <v>0</v>
      </c>
      <c r="BA67" s="38">
        <f>(AQ67-AZ67)/$AP$4</f>
        <v>0.99344444444444435</v>
      </c>
      <c r="BB67" s="41">
        <f t="shared" si="1202"/>
        <v>1.067245511689956E-2</v>
      </c>
      <c r="BC67" s="38">
        <f>AZ67/$AP$4</f>
        <v>0</v>
      </c>
      <c r="BD67" s="2">
        <v>20</v>
      </c>
      <c r="BE67" s="2">
        <v>20</v>
      </c>
      <c r="BF67" s="2">
        <v>20</v>
      </c>
      <c r="BG67" s="48">
        <f t="shared" si="109"/>
        <v>0.99999999999999989</v>
      </c>
      <c r="BJ67" s="8" t="s">
        <v>72</v>
      </c>
      <c r="BK67" s="2">
        <v>668.9</v>
      </c>
      <c r="BL67" s="2">
        <v>513.91999999999996</v>
      </c>
      <c r="BM67" s="2">
        <v>154.97999999999999</v>
      </c>
      <c r="BN67" s="2">
        <v>75.099999999999994</v>
      </c>
      <c r="BO67" s="38">
        <f t="shared" si="1236"/>
        <v>0.10094086021505376</v>
      </c>
      <c r="BP67" s="2">
        <v>0</v>
      </c>
      <c r="BQ67" s="38">
        <f t="shared" si="1236"/>
        <v>0</v>
      </c>
      <c r="BR67" s="2">
        <v>0</v>
      </c>
      <c r="BS67" s="38">
        <f t="shared" si="1236"/>
        <v>0</v>
      </c>
      <c r="BT67" s="2">
        <v>0</v>
      </c>
      <c r="BU67" s="38">
        <f t="shared" si="1319"/>
        <v>0.89905913978494623</v>
      </c>
      <c r="BV67" s="41">
        <f t="shared" si="530"/>
        <v>0.12749991511323894</v>
      </c>
      <c r="BW67" s="38">
        <f t="shared" si="1320"/>
        <v>0</v>
      </c>
      <c r="BX67" s="2">
        <v>20</v>
      </c>
      <c r="BY67" s="2">
        <v>20</v>
      </c>
      <c r="BZ67" s="2">
        <v>20</v>
      </c>
      <c r="CA67" s="48">
        <f t="shared" si="111"/>
        <v>1</v>
      </c>
      <c r="CD67" s="8" t="s">
        <v>72</v>
      </c>
      <c r="CE67" s="2">
        <v>713.47</v>
      </c>
      <c r="CF67" s="2">
        <v>455.65000000000003</v>
      </c>
      <c r="CG67" s="2">
        <v>257.82</v>
      </c>
      <c r="CH67" s="2">
        <v>6.53</v>
      </c>
      <c r="CI67" s="38">
        <f t="shared" si="1306"/>
        <v>9.0694444444444442E-3</v>
      </c>
      <c r="CJ67" s="12">
        <v>0</v>
      </c>
      <c r="CK67" s="38">
        <f t="shared" si="1306"/>
        <v>0</v>
      </c>
      <c r="CL67" s="12">
        <v>0</v>
      </c>
      <c r="CM67" s="38">
        <f t="shared" ref="CM67" si="1331">CL67/$CD$4</f>
        <v>0</v>
      </c>
      <c r="CN67" s="2">
        <v>0</v>
      </c>
      <c r="CO67" s="38">
        <f t="shared" si="1322"/>
        <v>0.99093055555555565</v>
      </c>
      <c r="CP67" s="41">
        <f t="shared" si="1242"/>
        <v>1.4128694448050544E-2</v>
      </c>
      <c r="CQ67" s="38">
        <f t="shared" si="1323"/>
        <v>0</v>
      </c>
      <c r="CR67" s="2">
        <v>20</v>
      </c>
      <c r="CS67" s="2">
        <v>20</v>
      </c>
      <c r="CT67" s="2">
        <v>20</v>
      </c>
      <c r="CU67" s="48">
        <f t="shared" si="113"/>
        <v>1</v>
      </c>
      <c r="CX67" s="8" t="s">
        <v>72</v>
      </c>
      <c r="CY67" s="12">
        <v>66.12</v>
      </c>
      <c r="CZ67" s="12">
        <v>35.350000000000023</v>
      </c>
      <c r="DA67" s="2">
        <v>30.77</v>
      </c>
      <c r="DB67" s="2">
        <v>677.88</v>
      </c>
      <c r="DC67" s="38">
        <f t="shared" si="1203"/>
        <v>0.91112903225806452</v>
      </c>
      <c r="DD67" s="12">
        <v>0</v>
      </c>
      <c r="DE67" s="38">
        <f t="shared" si="1324"/>
        <v>0</v>
      </c>
      <c r="DF67" s="12">
        <v>0</v>
      </c>
      <c r="DG67" s="38">
        <f t="shared" ref="DG67" si="1332">DF67/$CX$4</f>
        <v>0</v>
      </c>
      <c r="DH67" s="12">
        <v>0</v>
      </c>
      <c r="DI67" s="38">
        <f t="shared" si="1205"/>
        <v>8.8870967741935494E-2</v>
      </c>
      <c r="DJ67" s="41">
        <f>IF((AND(CZ67=0,DB67=0)),0,(DB67+DH67)/(CZ67+DB67))</f>
        <v>0.95043674550986357</v>
      </c>
      <c r="DK67" s="38">
        <f t="shared" si="1206"/>
        <v>0</v>
      </c>
      <c r="DL67" s="2">
        <v>20</v>
      </c>
      <c r="DM67" s="2">
        <v>20</v>
      </c>
      <c r="DN67" s="2">
        <v>20</v>
      </c>
      <c r="DO67" s="48">
        <f t="shared" si="116"/>
        <v>1</v>
      </c>
      <c r="DR67" s="8" t="s">
        <v>72</v>
      </c>
      <c r="DS67" s="12">
        <v>0</v>
      </c>
      <c r="DT67" s="12">
        <v>0</v>
      </c>
      <c r="DU67" s="2">
        <v>0</v>
      </c>
      <c r="DV67" s="2">
        <v>744</v>
      </c>
      <c r="DW67" s="38">
        <f t="shared" si="1207"/>
        <v>1</v>
      </c>
      <c r="DX67" s="2">
        <v>0</v>
      </c>
      <c r="DY67" s="38">
        <f t="shared" si="1208"/>
        <v>0</v>
      </c>
      <c r="DZ67" s="2">
        <v>0</v>
      </c>
      <c r="EA67" s="38">
        <f t="shared" si="1209"/>
        <v>0</v>
      </c>
      <c r="EB67" s="2">
        <v>0</v>
      </c>
      <c r="EC67" s="38">
        <f t="shared" si="1210"/>
        <v>0</v>
      </c>
      <c r="ED67" s="51">
        <f t="shared" si="1211"/>
        <v>1</v>
      </c>
      <c r="EE67" s="38">
        <f t="shared" si="1212"/>
        <v>0</v>
      </c>
      <c r="EF67" s="2">
        <v>20</v>
      </c>
      <c r="EG67" s="2">
        <v>20</v>
      </c>
      <c r="EH67" s="2">
        <v>0</v>
      </c>
      <c r="EI67" s="48">
        <f t="shared" si="119"/>
        <v>1</v>
      </c>
      <c r="EL67" s="8" t="s">
        <v>72</v>
      </c>
      <c r="EM67" s="2">
        <v>0</v>
      </c>
      <c r="EN67" s="2">
        <v>0</v>
      </c>
      <c r="EO67" s="2">
        <v>0</v>
      </c>
      <c r="EP67" s="2">
        <v>672</v>
      </c>
      <c r="EQ67" s="38">
        <f t="shared" si="1213"/>
        <v>1</v>
      </c>
      <c r="ER67" s="2">
        <v>0</v>
      </c>
      <c r="ES67" s="38">
        <f t="shared" si="1214"/>
        <v>0</v>
      </c>
      <c r="ET67" s="2">
        <v>0</v>
      </c>
      <c r="EU67" s="38">
        <f t="shared" si="1215"/>
        <v>0</v>
      </c>
      <c r="EV67" s="2">
        <v>0</v>
      </c>
      <c r="EW67" s="38">
        <f t="shared" si="1265"/>
        <v>0</v>
      </c>
      <c r="EX67" s="51">
        <f t="shared" si="683"/>
        <v>1</v>
      </c>
      <c r="EY67" s="38">
        <f t="shared" si="1266"/>
        <v>0</v>
      </c>
      <c r="EZ67" s="2">
        <v>20</v>
      </c>
      <c r="FA67" s="2">
        <v>20</v>
      </c>
      <c r="FB67" s="2">
        <v>0</v>
      </c>
      <c r="FC67" s="48">
        <f t="shared" si="122"/>
        <v>1</v>
      </c>
      <c r="FF67" s="8" t="s">
        <v>72</v>
      </c>
      <c r="FG67" s="2">
        <v>0</v>
      </c>
      <c r="FH67" s="2">
        <v>0</v>
      </c>
      <c r="FI67" s="2">
        <v>0</v>
      </c>
      <c r="FJ67" s="2">
        <v>744</v>
      </c>
      <c r="FK67" s="38">
        <f t="shared" si="1216"/>
        <v>1</v>
      </c>
      <c r="FL67" s="2">
        <v>0</v>
      </c>
      <c r="FM67" s="38">
        <f t="shared" si="1216"/>
        <v>0</v>
      </c>
      <c r="FN67" s="2">
        <v>0</v>
      </c>
      <c r="FO67" s="38">
        <f t="shared" si="1216"/>
        <v>0</v>
      </c>
      <c r="FP67" s="2">
        <v>0</v>
      </c>
      <c r="FQ67" s="38">
        <f t="shared" si="1217"/>
        <v>0</v>
      </c>
      <c r="FR67" s="51">
        <f t="shared" si="542"/>
        <v>1</v>
      </c>
      <c r="FS67" s="38">
        <f t="shared" si="1218"/>
        <v>0</v>
      </c>
      <c r="FT67" s="2">
        <v>20</v>
      </c>
      <c r="FU67" s="2">
        <v>20</v>
      </c>
      <c r="FV67" s="2">
        <v>0</v>
      </c>
      <c r="FW67" s="48">
        <f t="shared" si="124"/>
        <v>1</v>
      </c>
      <c r="FZ67" s="8" t="s">
        <v>72</v>
      </c>
      <c r="GA67" s="2">
        <v>0</v>
      </c>
      <c r="GB67" s="2">
        <v>0</v>
      </c>
      <c r="GC67" s="2">
        <v>0</v>
      </c>
      <c r="GD67" s="2">
        <v>720</v>
      </c>
      <c r="GE67" s="38">
        <f t="shared" si="1327"/>
        <v>1</v>
      </c>
      <c r="GF67" s="2">
        <v>0</v>
      </c>
      <c r="GG67" s="44">
        <v>0</v>
      </c>
      <c r="GH67" s="2">
        <v>0</v>
      </c>
      <c r="GI67" s="58">
        <v>0</v>
      </c>
      <c r="GJ67" s="2">
        <v>0</v>
      </c>
      <c r="GK67" s="38">
        <f t="shared" si="1219"/>
        <v>0</v>
      </c>
      <c r="GL67" s="41">
        <f t="shared" si="1268"/>
        <v>1</v>
      </c>
      <c r="GM67" s="38">
        <f t="shared" si="1220"/>
        <v>0</v>
      </c>
      <c r="GN67" s="2">
        <v>20</v>
      </c>
      <c r="GO67" s="2">
        <v>20</v>
      </c>
      <c r="GP67" s="2">
        <v>0</v>
      </c>
      <c r="GQ67" s="48">
        <f t="shared" si="127"/>
        <v>1</v>
      </c>
      <c r="GT67" s="8" t="s">
        <v>72</v>
      </c>
      <c r="GU67" s="2">
        <v>0</v>
      </c>
      <c r="GV67" s="2">
        <v>0</v>
      </c>
      <c r="GW67" s="2">
        <v>0</v>
      </c>
      <c r="GX67" s="2">
        <v>744</v>
      </c>
      <c r="GY67" s="38">
        <f t="shared" si="1221"/>
        <v>1</v>
      </c>
      <c r="GZ67" s="2">
        <v>0</v>
      </c>
      <c r="HA67" s="38">
        <f t="shared" si="1222"/>
        <v>0</v>
      </c>
      <c r="HB67" s="2">
        <v>0</v>
      </c>
      <c r="HC67" s="38">
        <f t="shared" si="1223"/>
        <v>0</v>
      </c>
      <c r="HD67" s="2">
        <v>0</v>
      </c>
      <c r="HE67" s="38">
        <f t="shared" si="1224"/>
        <v>0</v>
      </c>
      <c r="HF67" s="41">
        <f t="shared" si="1225"/>
        <v>1</v>
      </c>
      <c r="HG67" s="38">
        <f t="shared" si="1226"/>
        <v>0</v>
      </c>
      <c r="HH67" s="2">
        <v>20</v>
      </c>
      <c r="HI67" s="2">
        <v>20</v>
      </c>
      <c r="HJ67" s="2">
        <v>0</v>
      </c>
      <c r="HK67" s="48">
        <f>SUM(GY67,HA67,HC67,HE67,HG67)</f>
        <v>1</v>
      </c>
      <c r="HN67" s="8" t="s">
        <v>72</v>
      </c>
      <c r="HO67" s="2">
        <v>0</v>
      </c>
      <c r="HP67" s="2">
        <v>0</v>
      </c>
      <c r="HQ67" s="2">
        <v>0</v>
      </c>
      <c r="HR67" s="2">
        <v>720</v>
      </c>
      <c r="HS67" s="38">
        <f t="shared" si="1328"/>
        <v>1</v>
      </c>
      <c r="HT67" s="2">
        <v>0</v>
      </c>
      <c r="HU67" s="38">
        <f t="shared" si="1329"/>
        <v>0</v>
      </c>
      <c r="HV67" s="2">
        <v>0</v>
      </c>
      <c r="HW67" s="38">
        <f t="shared" si="1330"/>
        <v>0</v>
      </c>
      <c r="HX67" s="7">
        <v>0</v>
      </c>
      <c r="HY67" s="2">
        <v>0</v>
      </c>
      <c r="HZ67" s="38">
        <f t="shared" si="1227"/>
        <v>0</v>
      </c>
      <c r="IA67" s="41">
        <f t="shared" si="1228"/>
        <v>1</v>
      </c>
      <c r="IB67" s="38">
        <f t="shared" si="1229"/>
        <v>0</v>
      </c>
      <c r="IC67" s="2">
        <v>20</v>
      </c>
      <c r="ID67" s="2">
        <v>20</v>
      </c>
      <c r="IE67" s="2">
        <v>0</v>
      </c>
      <c r="IF67" s="48">
        <f t="shared" si="638"/>
        <v>1</v>
      </c>
    </row>
    <row r="68" spans="1:240" ht="14.25">
      <c r="B68" s="8" t="s">
        <v>73</v>
      </c>
      <c r="C68" s="12">
        <v>0</v>
      </c>
      <c r="D68" s="12">
        <v>0</v>
      </c>
      <c r="E68" s="2">
        <v>0</v>
      </c>
      <c r="F68" s="2">
        <v>744</v>
      </c>
      <c r="G68" s="38">
        <f t="shared" si="1230"/>
        <v>1</v>
      </c>
      <c r="H68" s="2">
        <v>0</v>
      </c>
      <c r="I68" s="38">
        <f t="shared" si="1230"/>
        <v>0</v>
      </c>
      <c r="J68" s="2">
        <v>0</v>
      </c>
      <c r="K68" s="38">
        <f t="shared" si="1230"/>
        <v>0</v>
      </c>
      <c r="L68" s="2">
        <v>0</v>
      </c>
      <c r="M68" s="38">
        <f t="shared" si="1080"/>
        <v>0</v>
      </c>
      <c r="N68" s="41">
        <f t="shared" si="1199"/>
        <v>1</v>
      </c>
      <c r="O68" s="38">
        <f t="shared" si="1269"/>
        <v>0</v>
      </c>
      <c r="P68" s="2">
        <v>20</v>
      </c>
      <c r="Q68" s="2">
        <v>20</v>
      </c>
      <c r="R68" s="2">
        <v>0</v>
      </c>
      <c r="S68" s="48">
        <f t="shared" si="604"/>
        <v>1</v>
      </c>
      <c r="V68" s="8" t="s">
        <v>73</v>
      </c>
      <c r="W68" s="12">
        <v>0</v>
      </c>
      <c r="X68" s="12">
        <v>0</v>
      </c>
      <c r="Y68" s="12">
        <v>0</v>
      </c>
      <c r="Z68" s="12">
        <v>744</v>
      </c>
      <c r="AA68" s="38">
        <f t="shared" si="1316"/>
        <v>1</v>
      </c>
      <c r="AB68" s="2">
        <v>0</v>
      </c>
      <c r="AC68" s="38">
        <f t="shared" si="1317"/>
        <v>0</v>
      </c>
      <c r="AD68" s="2">
        <v>0</v>
      </c>
      <c r="AE68" s="38">
        <f t="shared" si="1318"/>
        <v>0</v>
      </c>
      <c r="AF68" s="2">
        <v>0</v>
      </c>
      <c r="AG68" s="38">
        <f t="shared" si="1253"/>
        <v>0</v>
      </c>
      <c r="AH68" s="41">
        <f t="shared" si="1232"/>
        <v>1</v>
      </c>
      <c r="AI68" s="38">
        <f t="shared" si="1254"/>
        <v>0</v>
      </c>
      <c r="AJ68" s="2">
        <v>20</v>
      </c>
      <c r="AK68" s="2">
        <v>20</v>
      </c>
      <c r="AL68" s="2">
        <v>0</v>
      </c>
      <c r="AM68" s="48">
        <f t="shared" si="106"/>
        <v>1</v>
      </c>
      <c r="AP68" s="8" t="s">
        <v>73</v>
      </c>
      <c r="AQ68" s="2">
        <v>0</v>
      </c>
      <c r="AR68" s="2">
        <v>0</v>
      </c>
      <c r="AS68" s="2">
        <v>0</v>
      </c>
      <c r="AT68" s="2">
        <v>720</v>
      </c>
      <c r="AU68" s="38">
        <f t="shared" si="1233"/>
        <v>1</v>
      </c>
      <c r="AV68" s="2">
        <v>0</v>
      </c>
      <c r="AW68" s="38">
        <f t="shared" si="1234"/>
        <v>0</v>
      </c>
      <c r="AX68" s="2">
        <v>0</v>
      </c>
      <c r="AY68" s="38">
        <f t="shared" si="1235"/>
        <v>0</v>
      </c>
      <c r="AZ68" s="2">
        <v>0</v>
      </c>
      <c r="BA68" s="38">
        <f t="shared" ref="BA68" si="1333">(AQ68-AZ68)/$AP$4</f>
        <v>0</v>
      </c>
      <c r="BB68" s="41">
        <f t="shared" si="1202"/>
        <v>1</v>
      </c>
      <c r="BC68" s="38">
        <f t="shared" ref="BC68" si="1334">AZ68/$AP$4</f>
        <v>0</v>
      </c>
      <c r="BD68" s="2">
        <v>20</v>
      </c>
      <c r="BE68" s="2">
        <v>20</v>
      </c>
      <c r="BF68" s="2">
        <v>0</v>
      </c>
      <c r="BG68" s="48">
        <f t="shared" si="109"/>
        <v>1</v>
      </c>
      <c r="BJ68" s="8" t="s">
        <v>73</v>
      </c>
      <c r="BK68" s="2">
        <v>0</v>
      </c>
      <c r="BL68" s="2">
        <v>0</v>
      </c>
      <c r="BM68" s="2">
        <v>0</v>
      </c>
      <c r="BN68" s="2">
        <v>744</v>
      </c>
      <c r="BO68" s="38">
        <f t="shared" si="1236"/>
        <v>1</v>
      </c>
      <c r="BP68" s="2">
        <v>0</v>
      </c>
      <c r="BQ68" s="38">
        <f t="shared" si="1236"/>
        <v>0</v>
      </c>
      <c r="BR68" s="2">
        <v>0</v>
      </c>
      <c r="BS68" s="38">
        <f t="shared" si="1236"/>
        <v>0</v>
      </c>
      <c r="BT68" s="2">
        <v>0</v>
      </c>
      <c r="BU68" s="38">
        <f t="shared" si="1319"/>
        <v>0</v>
      </c>
      <c r="BV68" s="41">
        <f t="shared" si="530"/>
        <v>1</v>
      </c>
      <c r="BW68" s="38">
        <f t="shared" si="1320"/>
        <v>0</v>
      </c>
      <c r="BX68" s="2">
        <v>20</v>
      </c>
      <c r="BY68" s="2">
        <v>20</v>
      </c>
      <c r="BZ68" s="2">
        <v>0</v>
      </c>
      <c r="CA68" s="48">
        <f t="shared" si="111"/>
        <v>1</v>
      </c>
      <c r="CD68" s="8" t="s">
        <v>73</v>
      </c>
      <c r="CE68" s="2">
        <v>0</v>
      </c>
      <c r="CF68" s="2">
        <v>0</v>
      </c>
      <c r="CG68" s="2">
        <v>0</v>
      </c>
      <c r="CH68" s="2">
        <v>720</v>
      </c>
      <c r="CI68" s="38">
        <f t="shared" si="1306"/>
        <v>1</v>
      </c>
      <c r="CJ68" s="12">
        <v>0</v>
      </c>
      <c r="CK68" s="38">
        <f t="shared" si="1306"/>
        <v>0</v>
      </c>
      <c r="CL68" s="12">
        <v>0</v>
      </c>
      <c r="CM68" s="38">
        <f t="shared" ref="CM68" si="1335">CL68/$CD$4</f>
        <v>0</v>
      </c>
      <c r="CN68" s="2">
        <v>0</v>
      </c>
      <c r="CO68" s="38">
        <f t="shared" si="1322"/>
        <v>0</v>
      </c>
      <c r="CP68" s="41">
        <f t="shared" si="1242"/>
        <v>1</v>
      </c>
      <c r="CQ68" s="38">
        <f t="shared" si="1323"/>
        <v>0</v>
      </c>
      <c r="CR68" s="2">
        <v>20</v>
      </c>
      <c r="CS68" s="2">
        <v>20</v>
      </c>
      <c r="CT68" s="2">
        <v>0</v>
      </c>
      <c r="CU68" s="48">
        <f t="shared" si="113"/>
        <v>1</v>
      </c>
      <c r="CX68" s="8" t="s">
        <v>73</v>
      </c>
      <c r="CY68" s="12">
        <v>0</v>
      </c>
      <c r="CZ68" s="12">
        <v>0</v>
      </c>
      <c r="DA68" s="12">
        <v>0</v>
      </c>
      <c r="DB68" s="2">
        <v>744</v>
      </c>
      <c r="DC68" s="38">
        <f t="shared" si="1203"/>
        <v>1</v>
      </c>
      <c r="DD68" s="12">
        <v>0</v>
      </c>
      <c r="DE68" s="38">
        <f t="shared" si="1324"/>
        <v>0</v>
      </c>
      <c r="DF68" s="12">
        <v>0</v>
      </c>
      <c r="DG68" s="38">
        <f t="shared" ref="DG68" si="1336">DF68/$CX$4</f>
        <v>0</v>
      </c>
      <c r="DH68" s="12">
        <v>0</v>
      </c>
      <c r="DI68" s="38">
        <f t="shared" si="1205"/>
        <v>0</v>
      </c>
      <c r="DJ68" s="41">
        <f t="shared" ref="DJ68" si="1337">IF((AND(CZ68=0,DB68=0)),0,(DB68+DH68)/(CZ68+DB68))</f>
        <v>1</v>
      </c>
      <c r="DK68" s="38">
        <f t="shared" si="1206"/>
        <v>0</v>
      </c>
      <c r="DL68" s="2">
        <v>20</v>
      </c>
      <c r="DM68" s="2">
        <v>20</v>
      </c>
      <c r="DN68" s="2">
        <v>0</v>
      </c>
      <c r="DO68" s="48">
        <f t="shared" si="116"/>
        <v>1</v>
      </c>
      <c r="DR68" s="8" t="s">
        <v>73</v>
      </c>
      <c r="DS68" s="12">
        <v>0</v>
      </c>
      <c r="DT68" s="12">
        <v>0</v>
      </c>
      <c r="DU68" s="2">
        <v>0</v>
      </c>
      <c r="DV68" s="2">
        <v>744</v>
      </c>
      <c r="DW68" s="38">
        <f t="shared" si="1207"/>
        <v>1</v>
      </c>
      <c r="DX68" s="2">
        <v>0</v>
      </c>
      <c r="DY68" s="38">
        <f t="shared" si="1208"/>
        <v>0</v>
      </c>
      <c r="DZ68" s="2">
        <v>0</v>
      </c>
      <c r="EA68" s="38">
        <f t="shared" si="1209"/>
        <v>0</v>
      </c>
      <c r="EB68" s="2">
        <v>0</v>
      </c>
      <c r="EC68" s="38">
        <f t="shared" si="1210"/>
        <v>0</v>
      </c>
      <c r="ED68" s="51">
        <f t="shared" si="1211"/>
        <v>1</v>
      </c>
      <c r="EE68" s="38">
        <f t="shared" si="1212"/>
        <v>0</v>
      </c>
      <c r="EF68" s="2">
        <v>20</v>
      </c>
      <c r="EG68" s="2">
        <v>20</v>
      </c>
      <c r="EH68" s="2">
        <v>0</v>
      </c>
      <c r="EI68" s="48">
        <f t="shared" si="119"/>
        <v>1</v>
      </c>
      <c r="EL68" s="8" t="s">
        <v>73</v>
      </c>
      <c r="EM68" s="2">
        <v>0</v>
      </c>
      <c r="EN68" s="2">
        <v>0</v>
      </c>
      <c r="EO68" s="2">
        <v>0</v>
      </c>
      <c r="EP68" s="2">
        <v>672</v>
      </c>
      <c r="EQ68" s="38">
        <f t="shared" si="1213"/>
        <v>1</v>
      </c>
      <c r="ER68" s="2">
        <v>0</v>
      </c>
      <c r="ES68" s="38">
        <f t="shared" si="1214"/>
        <v>0</v>
      </c>
      <c r="ET68" s="2">
        <v>0</v>
      </c>
      <c r="EU68" s="38">
        <f t="shared" si="1215"/>
        <v>0</v>
      </c>
      <c r="EV68" s="2">
        <v>0</v>
      </c>
      <c r="EW68" s="38">
        <f>(EM68-EV68)/$EL$4</f>
        <v>0</v>
      </c>
      <c r="EX68" s="51">
        <f t="shared" si="683"/>
        <v>1</v>
      </c>
      <c r="EY68" s="38">
        <f>EV68/$EL$4</f>
        <v>0</v>
      </c>
      <c r="EZ68" s="2">
        <v>20</v>
      </c>
      <c r="FA68" s="2">
        <v>20</v>
      </c>
      <c r="FB68" s="2">
        <v>0</v>
      </c>
      <c r="FC68" s="48">
        <f t="shared" si="122"/>
        <v>1</v>
      </c>
      <c r="FF68" s="8" t="s">
        <v>73</v>
      </c>
      <c r="FG68" s="2">
        <v>0</v>
      </c>
      <c r="FH68" s="2">
        <v>0</v>
      </c>
      <c r="FI68" s="2">
        <v>0</v>
      </c>
      <c r="FJ68" s="2">
        <v>744</v>
      </c>
      <c r="FK68" s="38">
        <f t="shared" si="1216"/>
        <v>1</v>
      </c>
      <c r="FL68" s="2">
        <v>0</v>
      </c>
      <c r="FM68" s="38">
        <f t="shared" si="1216"/>
        <v>0</v>
      </c>
      <c r="FN68" s="2">
        <v>0</v>
      </c>
      <c r="FO68" s="38">
        <f t="shared" si="1216"/>
        <v>0</v>
      </c>
      <c r="FP68" s="2">
        <v>0</v>
      </c>
      <c r="FQ68" s="38">
        <f t="shared" si="1217"/>
        <v>0</v>
      </c>
      <c r="FR68" s="51">
        <f t="shared" si="542"/>
        <v>1</v>
      </c>
      <c r="FS68" s="38">
        <f t="shared" si="1218"/>
        <v>0</v>
      </c>
      <c r="FT68" s="2">
        <v>20</v>
      </c>
      <c r="FU68" s="2">
        <v>20</v>
      </c>
      <c r="FV68" s="2">
        <v>0</v>
      </c>
      <c r="FW68" s="48">
        <f t="shared" si="124"/>
        <v>1</v>
      </c>
      <c r="FZ68" s="8" t="s">
        <v>73</v>
      </c>
      <c r="GA68" s="2">
        <v>0</v>
      </c>
      <c r="GB68" s="2">
        <v>0</v>
      </c>
      <c r="GC68" s="2">
        <v>0</v>
      </c>
      <c r="GD68" s="2">
        <v>720</v>
      </c>
      <c r="GE68" s="38">
        <f t="shared" si="1327"/>
        <v>1</v>
      </c>
      <c r="GF68" s="2">
        <v>0</v>
      </c>
      <c r="GG68" s="44">
        <v>0</v>
      </c>
      <c r="GH68" s="2">
        <v>0</v>
      </c>
      <c r="GI68" s="58">
        <v>0</v>
      </c>
      <c r="GJ68" s="2">
        <v>0</v>
      </c>
      <c r="GK68" s="38">
        <f t="shared" si="1219"/>
        <v>0</v>
      </c>
      <c r="GL68" s="41">
        <f t="shared" si="1268"/>
        <v>1</v>
      </c>
      <c r="GM68" s="38">
        <f t="shared" si="1220"/>
        <v>0</v>
      </c>
      <c r="GN68" s="2">
        <v>20</v>
      </c>
      <c r="GO68" s="2">
        <v>20</v>
      </c>
      <c r="GP68" s="2">
        <v>0</v>
      </c>
      <c r="GQ68" s="48">
        <f t="shared" si="127"/>
        <v>1</v>
      </c>
      <c r="GT68" s="8" t="s">
        <v>73</v>
      </c>
      <c r="GU68" s="2">
        <v>0</v>
      </c>
      <c r="GV68" s="2">
        <v>0</v>
      </c>
      <c r="GW68" s="2">
        <v>0</v>
      </c>
      <c r="GX68" s="2">
        <v>744</v>
      </c>
      <c r="GY68" s="38">
        <f t="shared" si="1221"/>
        <v>1</v>
      </c>
      <c r="GZ68" s="2">
        <v>0</v>
      </c>
      <c r="HA68" s="38">
        <f t="shared" si="1222"/>
        <v>0</v>
      </c>
      <c r="HB68" s="2">
        <v>0</v>
      </c>
      <c r="HC68" s="38">
        <f t="shared" si="1223"/>
        <v>0</v>
      </c>
      <c r="HD68" s="2">
        <v>0</v>
      </c>
      <c r="HE68" s="38">
        <f t="shared" si="1224"/>
        <v>0</v>
      </c>
      <c r="HF68" s="41">
        <f t="shared" si="1225"/>
        <v>1</v>
      </c>
      <c r="HG68" s="38">
        <f t="shared" si="1226"/>
        <v>0</v>
      </c>
      <c r="HH68" s="2">
        <v>20</v>
      </c>
      <c r="HI68" s="2">
        <v>20</v>
      </c>
      <c r="HJ68" s="2">
        <v>0</v>
      </c>
      <c r="HK68" s="48">
        <f>SUM(GY68,HA68,HC68,HE68,HG68)</f>
        <v>1</v>
      </c>
      <c r="HN68" s="8" t="s">
        <v>73</v>
      </c>
      <c r="HO68" s="2">
        <v>0</v>
      </c>
      <c r="HP68" s="2">
        <v>0</v>
      </c>
      <c r="HQ68" s="2">
        <v>0</v>
      </c>
      <c r="HR68" s="2">
        <v>720</v>
      </c>
      <c r="HS68" s="38">
        <f t="shared" si="1328"/>
        <v>1</v>
      </c>
      <c r="HT68" s="2">
        <v>0</v>
      </c>
      <c r="HU68" s="38">
        <f t="shared" si="1329"/>
        <v>0</v>
      </c>
      <c r="HV68" s="2">
        <v>0</v>
      </c>
      <c r="HW68" s="38">
        <f t="shared" si="1330"/>
        <v>0</v>
      </c>
      <c r="HX68" s="7">
        <v>0</v>
      </c>
      <c r="HY68" s="2">
        <v>0</v>
      </c>
      <c r="HZ68" s="38">
        <f t="shared" si="1227"/>
        <v>0</v>
      </c>
      <c r="IA68" s="41">
        <f t="shared" si="1228"/>
        <v>1</v>
      </c>
      <c r="IB68" s="38">
        <f t="shared" si="1229"/>
        <v>0</v>
      </c>
      <c r="IC68" s="2">
        <v>20</v>
      </c>
      <c r="ID68" s="2">
        <v>20</v>
      </c>
      <c r="IE68" s="2">
        <v>0</v>
      </c>
      <c r="IF68" s="48">
        <f t="shared" si="638"/>
        <v>1</v>
      </c>
    </row>
    <row r="69" spans="1:240" ht="15">
      <c r="B69" s="19" t="s">
        <v>39</v>
      </c>
      <c r="C69" s="53">
        <f>SUM(C55:C68)</f>
        <v>7432.5599999999995</v>
      </c>
      <c r="D69" s="53">
        <f>SUM(D55:D68)</f>
        <v>4452.49</v>
      </c>
      <c r="E69" s="53">
        <f>SUM(E55:E68)</f>
        <v>2980.0699999999997</v>
      </c>
      <c r="F69" s="53">
        <f>SUM(F55:F68)</f>
        <v>2983.4400000000005</v>
      </c>
      <c r="G69" s="55">
        <f>(G55*$Q$55+G56*$Q$56+G57*$Q$57+G58*$Q$58+G59*$Q$59+G60*$Q$60+G61*$Q$61+G62*$Q$62+G63*$Q$63+G64*$Q$64+G65*$Q$65+G66*$Q$66+G67*$Q$67+G68*$Q$68)/$Q$69</f>
        <v>0.28014705882352942</v>
      </c>
      <c r="H69" s="24">
        <f>SUM(H55:H68)</f>
        <v>0</v>
      </c>
      <c r="I69" s="55">
        <f>(I55*$Q$55+I56*$Q$56+I57*$Q$57+I58*$Q$58+I59*$Q$59+I60*$Q$60+I61*$Q$61+I62*$Q$62+I63*$Q$63+I64*$Q$64+I65*$Q$65+I66*$Q$66+I67*$Q$67+I68*$Q$68)/$Q$69</f>
        <v>0</v>
      </c>
      <c r="J69" s="54">
        <f>SUM(J55:J68)</f>
        <v>0</v>
      </c>
      <c r="K69" s="55">
        <f>(K55*$Q$55+K56*$Q$56+K57*$Q$57+K58*$Q$58+K59*$Q$59+K60*$Q$60+K61*$Q$61+K62*$Q$62+K63*$Q$63+K64*$Q$64+K65*$Q$65+K66*$Q$66+K67*$Q$67+K68*$Q$68)/$Q$69</f>
        <v>0</v>
      </c>
      <c r="L69" s="24">
        <f>SUM(L55:L68)</f>
        <v>0</v>
      </c>
      <c r="M69" s="55">
        <f>(M55*$Q$55+M56*$Q$56+M57*$Q$57+M58*$Q$58+M59*$Q$59+M60*$Q$60+M61*$Q$61+M62*$Q$62+M63*$Q$63+M64*$Q$64+M65*$Q$65+M66*$Q$66+M67*$Q$67+M68*$Q$68)/$Q$69</f>
        <v>0.71985294117647058</v>
      </c>
      <c r="N69" s="55">
        <f>(N55*$Q$55+N56*$Q$56+N57*$Q$57+N58*$Q$58+N59*$Q$59+N60*$Q$60+N61*$Q$61+N62*$Q$62+N63*$Q$63+N64*$Q$64+N65*$Q$65+N66*$Q$66+N67*$Q$67+N68*$Q$68)/$Q$69</f>
        <v>0.3051493100245401</v>
      </c>
      <c r="O69" s="55">
        <f>(O55*$Q$55+O56*$Q$56+O57*$Q$57+O58*$Q$58+O59*$Q$59+O60*$Q$60+O61*$Q$61+O62*$Q$62+O63*$Q$63+O64*$Q$64+O65*$Q$65+O66*$Q$66+O67*$Q$67+O68*$Q$68)/$Q$69</f>
        <v>0</v>
      </c>
      <c r="P69" s="24">
        <f t="shared" ref="P69:R69" si="1338">SUM(P55:P68)</f>
        <v>340</v>
      </c>
      <c r="Q69" s="24">
        <f t="shared" si="1338"/>
        <v>340</v>
      </c>
      <c r="R69" s="24">
        <f t="shared" si="1338"/>
        <v>270</v>
      </c>
      <c r="S69" s="48">
        <f t="shared" si="604"/>
        <v>1</v>
      </c>
      <c r="V69" s="19" t="s">
        <v>39</v>
      </c>
      <c r="W69" s="53">
        <f>SUM(W55:W68)</f>
        <v>7749.4400000000005</v>
      </c>
      <c r="X69" s="53">
        <f t="shared" ref="X69:AF69" si="1339">SUM(X55:X68)</f>
        <v>5454.8600000000006</v>
      </c>
      <c r="Y69" s="53">
        <f t="shared" si="1339"/>
        <v>2294.58</v>
      </c>
      <c r="Z69" s="53">
        <f t="shared" si="1339"/>
        <v>2534.56</v>
      </c>
      <c r="AA69" s="55">
        <f>(AA55*$AK$55+AA56*$AK$56+AA57*$AK$57+AA58*$AK$58+AA59*$AK$59+AA60*$AK$60+AA61*$AK$61+AA62*$AK$62+AA63*$AK$63+AA64*$AK$64+AA65*$AK$65+AA66*$AK$66+AA67*$AK$67+AA68*$AK$68)/$AK$69</f>
        <v>0.23578431372549022</v>
      </c>
      <c r="AB69" s="24">
        <f t="shared" si="1339"/>
        <v>132</v>
      </c>
      <c r="AC69" s="55">
        <f>(AC55*$AK$55+AC56*$AK$56+AC57*$AK$57+AC58*$AK$58+AC59*$AK$59+AC60*$AK$60+AC61*$AK$61+AC62*$AK$62+AC63*$AK$63+AC64*$AK$64+AC65*$AK$65+AC66*$AK$66+AC67*$AK$67+AC68*$AK$68)/$AK$69</f>
        <v>1.2808349146110056E-2</v>
      </c>
      <c r="AD69" s="24">
        <f t="shared" si="1339"/>
        <v>0</v>
      </c>
      <c r="AE69" s="55">
        <f>(AE55*$AK$55+AE56*$AK$56+AE57*$AK$57+AE58*$AK$58+AE59*$AK$59+AE60*$AK$60+AE61*$AK$61+AE62*$AK$62+AE63*$AK$63+AE64*$AK$64+AE65*$AK$65+AE66*$AK$66+AE67*$AK$67+AE68*$AK$68)/$AK$69</f>
        <v>0</v>
      </c>
      <c r="AF69" s="24">
        <f t="shared" si="1339"/>
        <v>0</v>
      </c>
      <c r="AG69" s="55">
        <f>(AG55*$AK$55+AG56*$AK$56+AG57*$AK$57+AG58*$AK$58+AG59*$AK$59+AG60*$AK$60+AG61*$AK$61+AG62*$AK$62+AG63*$AK$63+AG64*$AK$64+AG65*$AK$65+AG66*$AK$66+AG67*$AK$67+AG68*$AK$68)/$AK$69</f>
        <v>0.7514073371283998</v>
      </c>
      <c r="AH69" s="55">
        <f>(AH55*$AK$55+AH56*$AK$56+AH57*$AK$57+AH58*$AK$58+AH59*$AK$59+AH60*$AK$60+AH61*$AK$61+AH62*$AK$62+AH63*$AK$63+AH64*$AK$64+AH65*$AK$65+AH66*$AK$66+AH67*$AK$67+AH68*$AK$68)/$AK$69</f>
        <v>0.24047395761636281</v>
      </c>
      <c r="AI69" s="55">
        <f>(AI55*$AK$55+AI56*$AK$56+AI57*$AK$57+AI58*$AK$58+AI59*$AK$59+AI60*$AK$60+AI61*$AK$61+AI62*$AK$62+AI63*$AK$63+AI64*$AK$64+AI65*$AK$65+AI66*$AK$66+AI67*$AK$67+AI68*$AK$68)/$AK$69</f>
        <v>0</v>
      </c>
      <c r="AJ69" s="24">
        <f>SUM(AJ55:AJ68)</f>
        <v>340</v>
      </c>
      <c r="AK69" s="24">
        <f>SUM(AK55:AK68)</f>
        <v>340</v>
      </c>
      <c r="AL69" s="24">
        <f>SUM(AL55:AL68)</f>
        <v>270</v>
      </c>
      <c r="AM69" s="48">
        <f t="shared" si="106"/>
        <v>1</v>
      </c>
      <c r="AP69" s="19" t="s">
        <v>39</v>
      </c>
      <c r="AQ69" s="53">
        <f>SUM(AQ55:AQ68)</f>
        <v>7663.8899999999994</v>
      </c>
      <c r="AR69" s="53">
        <f t="shared" ref="AR69:AZ69" si="1340">SUM(AR55:AR68)</f>
        <v>3875.69</v>
      </c>
      <c r="AS69" s="53">
        <f t="shared" si="1340"/>
        <v>3788.2</v>
      </c>
      <c r="AT69" s="53">
        <f t="shared" si="1340"/>
        <v>2416.11</v>
      </c>
      <c r="AU69" s="55">
        <f>(AU55*$BE$55+AU56*$BE$56+AU57*$BE$57+AU58*$BE$58+AU59*$BE$59+AU60*$BE$60+AU61*$BE$61+AU62*$BE$62+AU63*$BE$63+AU64*$BE$64+AU65*$BE$65+AU66*$BE$66+AU67*$BE$67+AU68*$BE$68)/$BE$69</f>
        <v>0.23194097222222221</v>
      </c>
      <c r="AV69" s="24">
        <f t="shared" si="1340"/>
        <v>0</v>
      </c>
      <c r="AW69" s="55">
        <f>(AW55*$BE$55+AW56*$BE$56+AW57*$BE$57+AW58*$BE$58+AW59*$BE$59+AW60*$BE$60+AW61*$BE$61+AW62*$BE$62+AW63*$BE$63+AW64*$BE$64+AW65*$BE$65+AW66*$BE$66+AW67*$BE$67+AW68*$BE$68)/$BE$69</f>
        <v>0</v>
      </c>
      <c r="AX69" s="24">
        <f t="shared" si="1340"/>
        <v>0</v>
      </c>
      <c r="AY69" s="55">
        <f>(AY55*$BE$55+AY56*$BE$56+AY57*$BE$57+AY58*$BE$58+AY59*$BE$59+AY60*$BE$60+AY61*$BE$61+AY62*$BE$62+AY63*$BE$63+AY64*$BE$64+AY65*$BE$65+AY66*$BE$66+AY67*$BE$67+AY68*$BE$68)/$BE$69</f>
        <v>0</v>
      </c>
      <c r="AZ69" s="24">
        <f t="shared" si="1340"/>
        <v>0</v>
      </c>
      <c r="BA69" s="55">
        <f>(BA55*$BE$55+BA56*$BE$56+BA57*$BE$57+BA58*$BE$58+BA59*$BE$59+BA60*$BE$60+BA61*$BE$61+BA62*$BE$62+BA63*$BE$63+BA64*$BE$64+BA65*$BE$65+BA66*$BE$66+BA67*$BE$67+BA68*$BE$68)/$BE$69</f>
        <v>0.76805902777777779</v>
      </c>
      <c r="BB69" s="55">
        <f>(BB55*$BE$55+BB56*$BE$56+BB57*$BE$57+BB58*$BE$58+BB59*$BE$59+BB60*$BE$60+BB61*$BE$61+BB62*$BE$62+BB63*$BE$63+BB64*$BE$64+BB65*$BE$65+BB66*$BE$66+BB67*$BE$67+BB68*$BE$68)/$BE$69</f>
        <v>0.24935737232643004</v>
      </c>
      <c r="BC69" s="55">
        <f>(BC55*$BE$55+BC56*$BE$56+BC57*$BE$57+BC58*$BE$58+BC59*$BE$59+BC60*$BE$60+BC61*$BE$61+BC62*$BE$62+BC63*$BE$63+BC64*$BE$64+BC65*$BE$65+BC66*$BE$66+BC67*$BE$67+BC68*$BE$68)/$BE$69</f>
        <v>0</v>
      </c>
      <c r="BD69" s="24">
        <f>SUM(BD55:BD68)</f>
        <v>340</v>
      </c>
      <c r="BE69" s="24">
        <f t="shared" ref="BE69:BF69" si="1341">SUM(BE55:BE68)</f>
        <v>340</v>
      </c>
      <c r="BF69" s="24">
        <f t="shared" si="1341"/>
        <v>270</v>
      </c>
      <c r="BG69" s="48">
        <f t="shared" si="109"/>
        <v>1</v>
      </c>
      <c r="BJ69" s="19" t="s">
        <v>39</v>
      </c>
      <c r="BK69" s="53">
        <f>SUM(BK55:BK68)</f>
        <v>6551.4699999999993</v>
      </c>
      <c r="BL69" s="53">
        <f t="shared" ref="BL69:BT69" si="1342">SUM(BL55:BL68)</f>
        <v>3380.0299999999997</v>
      </c>
      <c r="BM69" s="53">
        <f t="shared" si="1342"/>
        <v>3171.44</v>
      </c>
      <c r="BN69" s="53">
        <f t="shared" si="1342"/>
        <v>3864.53</v>
      </c>
      <c r="BO69" s="55">
        <f>(BO55*$BY55+BO56*$BY56+BO57*$BY57+BO58*$BY58+BO59*$BY59+BO60*$BY60+BO61*$BY61+BO62*$BY62+BO63*$BY63+BO64*$BY64+BO65*$BY65+BO66*$BY66+BO67*$BY67+BO68*$BY68)/$BY69</f>
        <v>0.3657406309297912</v>
      </c>
      <c r="BP69" s="24">
        <f t="shared" si="1342"/>
        <v>0</v>
      </c>
      <c r="BQ69" s="55">
        <f>(BQ55*$BY55+BQ56*$BY56+BQ57*$BY57+BQ58*$BY58+BQ59*$BY59+BQ60*$BY60+BQ61*$BY61+BQ62*$BY62+BQ63*$BY63+BQ64*$BY64+BQ65*$BY65+BQ66*$BY66+BQ67*$BY67+BQ68*$BY68)/$BY69</f>
        <v>0</v>
      </c>
      <c r="BR69" s="24">
        <f t="shared" si="1342"/>
        <v>0</v>
      </c>
      <c r="BS69" s="55">
        <f>(BS55*$BY55+BS56*$BY56+BS57*$BY57+BS58*$BY58+BS59*$BY59+BS60*$BY60+BS61*$BY61+BS62*$BY62+BS63*$BY63+BS64*$BY64+BS65*$BY65+BS66*$BY66+BS67*$BY67+BS68*$BY68)/$BY69</f>
        <v>0</v>
      </c>
      <c r="BT69" s="24">
        <f t="shared" si="1342"/>
        <v>0</v>
      </c>
      <c r="BU69" s="55">
        <f>(BU55*$BY55+BU56*$BY56+BU57*$BY57+BU58*$BY58+BU59*$BY59+BU60*$BY60+BU61*$BY61+BU62*$BY62+BU63*$BY63+BU64*$BY64+BU65*$BY65+BU66*$BY66+BU67*$BY67+BU68*$BY68)/$BY69</f>
        <v>0.63425936907020875</v>
      </c>
      <c r="BV69" s="55">
        <f>(BV55*$BY55+BV56*$BY56+BV57*$BY57+BV58*$BY58+BV59*$BY59+BV60*$BY60+BV61*$BY61+BV62*$BY62+BV63*$BY63+BV64*$BY64+BV65*$BY65+BV66*$BY66+BV67*$BY67+BV68*$BY68)/$BY69</f>
        <v>0.45935904085380291</v>
      </c>
      <c r="BW69" s="55">
        <f>(BW55*$BY55+BW56*$BY56+BW57*$BY57+BW58*$BY58+BW59*$BY59+BW60*$BY60+BW61*$BY61+BW62*$BY62+BW63*$BY63+BW64*$BY64+BW65*$BY65+BW66*$BY66+BW67*$BY67+BW68*$BY68)/$BY69</f>
        <v>0</v>
      </c>
      <c r="BX69" s="24">
        <f>SUM(BX55:BX68)</f>
        <v>340</v>
      </c>
      <c r="BY69" s="24">
        <f t="shared" ref="BY69:BZ69" si="1343">SUM(BY55:BY68)</f>
        <v>340</v>
      </c>
      <c r="BZ69" s="24">
        <f t="shared" si="1343"/>
        <v>270</v>
      </c>
      <c r="CA69" s="48">
        <f t="shared" si="111"/>
        <v>1</v>
      </c>
      <c r="CD69" s="19" t="s">
        <v>39</v>
      </c>
      <c r="CE69" s="53">
        <f>SUM(CE55:CE68)</f>
        <v>7146.5599999999995</v>
      </c>
      <c r="CF69" s="53">
        <f t="shared" ref="CF69:CN69" si="1344">SUM(CF55:CF68)</f>
        <v>1149.81</v>
      </c>
      <c r="CG69" s="53">
        <f t="shared" si="1344"/>
        <v>5996.7500000000009</v>
      </c>
      <c r="CH69" s="53">
        <f t="shared" si="1344"/>
        <v>2933.44</v>
      </c>
      <c r="CI69" s="55">
        <f>(CI55*$CS55+CI56*$CS56+CI57*$CS57+CI58*$CS58+CI59*$CS59+CI60*$CS60+CI61*$CS61+CI62*$CS62+CI63*$CS63+CI64*$CS64+CI65*$CS65+CI66*$CS66+CI67*$CS67+CI68*$CS68)/$CS69</f>
        <v>0.28473590686274508</v>
      </c>
      <c r="CJ69" s="54">
        <f t="shared" si="1344"/>
        <v>0</v>
      </c>
      <c r="CK69" s="55">
        <f>(CK55*$CS55+CK56*$CS56+CK57*$CS57+CK58*$CS58+CK59*$CS59+CK60*$CS60+CK61*$CS61+CK62*$CS62+CK63*$CS63+CK64*$CS64+CK65*$CS65+CK66*$CS66+CK67*$CS67+CK68*$CS68)/$CS69</f>
        <v>0</v>
      </c>
      <c r="CL69" s="54">
        <f t="shared" si="1344"/>
        <v>0</v>
      </c>
      <c r="CM69" s="55">
        <f>(CM55*$CS55+CM56*$CS56+CM57*$CS57+CM58*$CS58+CM59*$CS59+CM60*$CS60+CM61*$CS61+CM62*$CS62+CM63*$CS63+CM64*$CS64+CM65*$CS65+CM66*$CS66+CM67*$CS67+CM68*$CS68)/$CS69</f>
        <v>0</v>
      </c>
      <c r="CN69" s="54">
        <f t="shared" si="1344"/>
        <v>0</v>
      </c>
      <c r="CO69" s="55">
        <f>(CO55*$CS55+CO56*$CS56+CO57*$CS57+CO58*$CS58+CO59*$CS59+CO60*$CS60+CO61*$CS61+CO62*$CS62+CO63*$CS63+CO64*$CS64+CO65*$CS65+CO66*$CS66+CO67*$CS67+CO68*$CS68)/$CS69</f>
        <v>0.71526409313725503</v>
      </c>
      <c r="CP69" s="55">
        <f>(CP55*$CS55+CP56*$CS56+CP57*$CS57+CP58*$CS58+CP59*$CS59+CP60*$CS60+CP61*$CS61+CP62*$CS62+CP63*$CS63+CP64*$CS64+CP65*$CS65+CP66*$CS66+CP67*$CS67+CP68*$CS68)/$CS69</f>
        <v>0.33006986672821242</v>
      </c>
      <c r="CQ69" s="55">
        <f>(CQ55*$CS55+CQ56*$CS56+CQ57*$CS57+CQ58*$CS58+CQ59*$CS59+CQ60*$CS60+CQ61*$CS61+CQ62*$CS62+CQ63*$CS63+CQ64*$CS64+CQ65*$CS65+CQ66*$CS66+CQ67*$CS67+CQ68*$CS68)/$CS69</f>
        <v>0</v>
      </c>
      <c r="CR69" s="24">
        <f>SUM(CR55:CR68)</f>
        <v>340</v>
      </c>
      <c r="CS69" s="24">
        <f t="shared" ref="CS69:CT69" si="1345">SUM(CS55:CS68)</f>
        <v>340</v>
      </c>
      <c r="CT69" s="24">
        <f t="shared" ref="CT69" si="1346">SUM(CT55:CT68)</f>
        <v>245</v>
      </c>
      <c r="CU69" s="48">
        <f t="shared" si="113"/>
        <v>1</v>
      </c>
      <c r="CX69" s="19" t="s">
        <v>39</v>
      </c>
      <c r="CY69" s="53">
        <f>SUM(CY55:CY68)</f>
        <v>5757.91</v>
      </c>
      <c r="CZ69" s="53">
        <f t="shared" ref="CZ69:DH69" si="1347">SUM(CZ55:CZ68)</f>
        <v>1607.92</v>
      </c>
      <c r="DA69" s="53">
        <f t="shared" si="1347"/>
        <v>4149.99</v>
      </c>
      <c r="DB69" s="53">
        <f t="shared" si="1347"/>
        <v>4192.0300000000007</v>
      </c>
      <c r="DC69" s="55">
        <f>(DC55*$DM55+DC56*$DM56+DC57*$DM57+DC58*$DM58+DC59*$DM59+DC60*$DM60+DC61*$DM61+DC62*$DM62+DC63*$DM63+DC64*$DM64+DC65*$DM65+DC66*$DM66+DC67*$DM67+DC68*$DM68)/$DM69</f>
        <v>0.38619287634408606</v>
      </c>
      <c r="DD69" s="54">
        <f t="shared" si="1347"/>
        <v>0</v>
      </c>
      <c r="DE69" s="55">
        <f>(DE55*$DM55+DE56*$DM56+DE57*$DM57+DE58*$DM58+DE59*$DM59+DE60*$DM60+DE61*$DM61+DE62*$DM62+DE63*$DM63+DE64*$DM64+DE65*$DM65+DE66*$DM66+DE67*$DM67+DE68*$DM68)/$DM69</f>
        <v>0</v>
      </c>
      <c r="DF69" s="54">
        <f t="shared" si="1347"/>
        <v>466.05999999999995</v>
      </c>
      <c r="DG69" s="55">
        <f>(DG55*$DM55+DG56*$DM56+DG57*$DM57+DG58*$DM58+DG59*$DM59+DG60*$DM60+DG61*$DM61+DG62*$DM62+DG63*$DM63+DG64*$DM64+DG65*$DM65+DG66*$DM66+DG67*$DM67+DG68*$DM68)/$DM69</f>
        <v>4.606064199873499E-2</v>
      </c>
      <c r="DH69" s="54">
        <f t="shared" si="1347"/>
        <v>0</v>
      </c>
      <c r="DI69" s="55">
        <f>(DI55*$DM55+DI56*$DM56+DI57*$DM57+DI58*$DM58+DI59*$DM59+DI60*$DM60+DI61*$DM61+DI62*$DM62+DI63*$DM63+DI64*$DM64+DI65*$DM65+DI66*$DM66+DI67*$DM67+DI68*$DM68)/$DM69</f>
        <v>0.56774648165717889</v>
      </c>
      <c r="DJ69" s="55">
        <f>(DJ55*$DM55+DJ56*$DM56+DJ57*$DM57+DJ58*$DM58+DJ59*$DM59+DJ60*$DM60+DJ61*$DM61+DJ62*$DM62+DJ63*$DM63+DJ64*$DM64+DJ65*$DM65+DJ66*$DM66+DJ67*$DM67+DJ68*$DM68)/$DM69</f>
        <v>0.44428505669527041</v>
      </c>
      <c r="DK69" s="55">
        <f>(DK55*$DM55+DK56*$DM56+DK57*$DM57+DK58*$DM58+DK59*$DM59+DK60*$DM60+DK61*$DM61+DK62*$DM62+DK63*$DM63+DK64*$DM64+DK65*$DM65+DK66*$DM66+DK67*$DM67+DK68*$DM68)/$DM69</f>
        <v>0</v>
      </c>
      <c r="DL69" s="24">
        <f>SUM(DL55:DL68)</f>
        <v>340</v>
      </c>
      <c r="DM69" s="24">
        <f t="shared" ref="DM69:DN69" si="1348">SUM(DM55:DM68)</f>
        <v>340</v>
      </c>
      <c r="DN69" s="24">
        <f t="shared" si="1348"/>
        <v>270</v>
      </c>
      <c r="DO69" s="48">
        <f t="shared" si="116"/>
        <v>1</v>
      </c>
      <c r="DR69" s="19" t="s">
        <v>39</v>
      </c>
      <c r="DS69" s="53">
        <f>SUM(DS55:DS68)</f>
        <v>5831.01</v>
      </c>
      <c r="DT69" s="53">
        <f t="shared" ref="DT69:DV69" si="1349">SUM(DT55:DT68)</f>
        <v>3522.63</v>
      </c>
      <c r="DU69" s="53">
        <f t="shared" si="1349"/>
        <v>2308.38</v>
      </c>
      <c r="DV69" s="53">
        <f t="shared" si="1349"/>
        <v>4553.6900000000005</v>
      </c>
      <c r="DW69" s="55">
        <f>(DW55*$EG55+DW56*$EG56+DW57*$EG57+DW58*$EG58+DW59*$EG59+DW60*$EG60+DW61*$EG61+DW62*$EG62+DW63*$EG63+DW64*$EG64+DW65*$EG65+DW66*$EG66+DW67*$EG67+DW68*$EG68)/$EG69</f>
        <v>0.42062875553447188</v>
      </c>
      <c r="DX69" s="24">
        <f t="shared" ref="DX69" si="1350">SUM(DX55:DX68)</f>
        <v>31.3</v>
      </c>
      <c r="DY69" s="55">
        <f>(DY55*$EG55+DY56*$EG56+DY57*$EG57+DY58*$EG58+DY59*$EG59+DY60*$EG60+DY61*$EG61+DY62*$EG62+DY63*$EG63+DY64*$EG64+DY65*$EG65+DY66*$EG66+DY67*$EG67+DY68*$EG68)/$EG69</f>
        <v>3.0933744465528146E-3</v>
      </c>
      <c r="DZ69" s="24">
        <f t="shared" ref="DZ69" si="1351">SUM(DZ55:DZ68)</f>
        <v>0</v>
      </c>
      <c r="EA69" s="55">
        <f>(EA55*$EG55+EA56*$EG56+EA57*$EG57+EA58*$EG58+EA59*$EG59+EA60*$EG60+EA61*$EG61+EA62*$EG62+EA63*$EG63+EA64*$EG64+EA65*$EG65+EA66*$EG66+EA67*$EG67+EA68*$EG68)/$EG69</f>
        <v>0</v>
      </c>
      <c r="EB69" s="24">
        <f t="shared" ref="EB69" si="1352">SUM(EB55:EB68)</f>
        <v>0</v>
      </c>
      <c r="EC69" s="55">
        <f>(EC55*$EG55+EC56*$EG56+EC57*$EG57+EC58*$EG58+EC59*$EG59+EC60*$EG60+EC61*$EG61+EC62*$EG62+EC63*$EG63+EC64*$EG64+EC65*$EG65+EC66*$EG66+EC67*$EG67+EC68*$EG68)/$EG69</f>
        <v>0.57627787001897546</v>
      </c>
      <c r="ED69" s="55">
        <f>(ED55*$EG55+ED56*$EG56+ED57*$EG57+ED58*$EG58+ED59*$EG59+ED60*$EG60+ED61*$EG61+ED62*$EG62+ED63*$EG63+ED64*$EG64+ED65*$EG65+ED66*$EG66+ED67*$EG67+ED68*$EG68)/$EG69</f>
        <v>0.46200093774990364</v>
      </c>
      <c r="EE69" s="55">
        <f>(EE55*$EG55+EE56*$EG56+EE57*$EG57+EE58*$EG58+EE59*$EG59+EE60*$EG60+EE61*$EG61+EE62*$EG62+EE63*$EG63+EE64*$EG64+EE65*$EG65+EE66*$EG66+EE67*$EG67+EE68*$EG68)/$EG69</f>
        <v>0</v>
      </c>
      <c r="EF69" s="24">
        <f>SUM(EF55:EF68)</f>
        <v>340</v>
      </c>
      <c r="EG69" s="24">
        <f t="shared" ref="EG69:EH69" si="1353">SUM(EG55:EG68)</f>
        <v>340</v>
      </c>
      <c r="EH69" s="24">
        <f t="shared" si="1353"/>
        <v>225</v>
      </c>
      <c r="EI69" s="48">
        <f t="shared" si="119"/>
        <v>1.0000000000000002</v>
      </c>
      <c r="EL69" s="19" t="s">
        <v>39</v>
      </c>
      <c r="EM69" s="53">
        <f>SUM(EM55:EM68)</f>
        <v>5226.78</v>
      </c>
      <c r="EN69" s="53">
        <f t="shared" ref="EN69:EV69" si="1354">SUM(EN55:EN68)</f>
        <v>2951.76</v>
      </c>
      <c r="EO69" s="53">
        <f t="shared" si="1354"/>
        <v>2275.02</v>
      </c>
      <c r="EP69" s="53">
        <f t="shared" si="1354"/>
        <v>4032</v>
      </c>
      <c r="EQ69" s="55">
        <f>(EQ55*$FA55+EQ56*$FA56+EQ57*$FA57+EQ58*$FA58+EQ59*$FA59+EQ60*$FA60+EQ61*$FA61+EQ62*$FA62+EQ63*$FA63+EQ64*$FA64+EQ65*$FA65+EQ66*$FA66+EQ67*$FA67+EQ68*$FA68)/$FA69</f>
        <v>0.41176470588235292</v>
      </c>
      <c r="ER69" s="24">
        <f t="shared" si="1354"/>
        <v>149.22</v>
      </c>
      <c r="ES69" s="55">
        <f>(ES55*$FA55+ES56*$FA56+ES57*$FA57+ES58*$FA58+ES59*$FA59+ES60*$FA60+ES61*$FA61+ES62*$FA62+ES63*$FA63+ES64*$FA64+ES65*$FA65+ES66*$FA66+ES67*$FA67+ES68*$FA68)/$FA69</f>
        <v>1.6327468487394959E-2</v>
      </c>
      <c r="ET69" s="24">
        <f t="shared" si="1354"/>
        <v>0</v>
      </c>
      <c r="EU69" s="55">
        <f>(EU55*$FA55+EU56*$FA56+EU57*$FA57+EU58*$FA58+EU59*$FA59+EU60*$FA60+EU61*$FA61+EU62*$FA62+EU63*$FA63+EU64*$FA64+EU65*$FA65+EU66*$FA66+EU67*$FA67+EU68*$FA68)/$FA69</f>
        <v>0</v>
      </c>
      <c r="EV69" s="24">
        <f t="shared" si="1354"/>
        <v>0</v>
      </c>
      <c r="EW69" s="55">
        <f>(EW55*$FA55+EW56*$FA56+EW57*$FA57+EW58*$FA58+EW59*$FA59+EW60*$FA60+EW61*$FA61+EW62*$FA62+EW63*$FA63+EW64*$FA64+EW65*$FA65+EW66*$FA66+EW67*$FA67+EW68*$FA68)/$FA69</f>
        <v>0.57190782563025211</v>
      </c>
      <c r="EX69" s="55">
        <f>(EX55*$FA55+EX56*$FA56+EX57*$FA57+EX58*$FA58+EX59*$FA59+EX60*$FA60+EX61*$FA61+EX62*$FA62+EX63*$FA63+EX64*$FA64+EX65*$FA65+EX66*$FA66+EX67*$FA67+EX68*$FA68)/$FA69</f>
        <v>0.41176470588235292</v>
      </c>
      <c r="EY69" s="55">
        <f>(EY55*$FA55+EY56*$FA56+EY57*$FA57+EY58*$FA58+EY59*$FA59+EY60*$FA60+EY61*$FA61+EY62*$FA62+EY63*$FA63+EY64*$FA64+EY65*$FA65+EY66*$FA66+EY67*$FA67+EY68*$FA68)/$FA69</f>
        <v>0</v>
      </c>
      <c r="EZ69" s="24">
        <f>SUM(EZ55:EZ68)</f>
        <v>340</v>
      </c>
      <c r="FA69" s="24">
        <f t="shared" ref="FA69:FB69" si="1355">SUM(FA55:FA68)</f>
        <v>340</v>
      </c>
      <c r="FB69" s="24">
        <f t="shared" si="1355"/>
        <v>200</v>
      </c>
      <c r="FC69" s="48">
        <f t="shared" si="122"/>
        <v>1</v>
      </c>
      <c r="FF69" s="19" t="s">
        <v>39</v>
      </c>
      <c r="FG69" s="53">
        <f>SUM(FG55:FG68)</f>
        <v>5665.17</v>
      </c>
      <c r="FH69" s="53">
        <f t="shared" ref="FH69:FP69" si="1356">SUM(FH55:FH68)</f>
        <v>3023.54</v>
      </c>
      <c r="FI69" s="53">
        <f t="shared" si="1356"/>
        <v>2641.63</v>
      </c>
      <c r="FJ69" s="53">
        <f t="shared" si="1356"/>
        <v>4717.42</v>
      </c>
      <c r="FK69" s="55">
        <f>(FK55*$FU55+FK56*$FU56+FK57*$FU57+FK58*$FU58+FK59*$FU59+FK60*$FU60+FK61*$FU61+FK62*$FU62+FK63*$FU63+FK64*$FU64+FK65*$FU65+FK66*$FU66+FK67*$FU67+FK68*$FU68)/$FU69</f>
        <v>0.43681016761543323</v>
      </c>
      <c r="FL69" s="24">
        <f t="shared" si="1356"/>
        <v>33.409999999999997</v>
      </c>
      <c r="FM69" s="55">
        <f>(FM55*$FU55+FM56*$FU56+FM57*$FU57+FM58*$FU58+FM59*$FU59+FM60*$FU60+FM61*$FU61+FM62*$FU62+FM63*$FU63+FM64*$FU64+FM65*$FU65+FM66*$FU66+FM67*$FU67+FM68*$FU68)/$FU69</f>
        <v>3.3019054395951927E-3</v>
      </c>
      <c r="FN69" s="24">
        <f t="shared" si="1356"/>
        <v>0</v>
      </c>
      <c r="FO69" s="55">
        <f>(FO55*$FU55+FO56*$FU56+FO57*$FU57+FO58*$FU58+FO59*$FU59+FO60*$FU60+FO61*$FU61+FO62*$FU62+FO63*$FU63+FO64*$FU64+FO65*$FU65+FO66*$FU66+FO67*$FU67+FO68*$FU68)/$FU69</f>
        <v>0</v>
      </c>
      <c r="FP69" s="24">
        <f t="shared" si="1356"/>
        <v>0</v>
      </c>
      <c r="FQ69" s="55">
        <f>(FQ55*$FU55+FQ56*$FU56+FQ57*$FU57+FQ58*$FU58+FQ59*$FU59+FQ60*$FU60+FQ61*$FU61+FQ62*$FU62+FQ63*$FU63+FQ64*$FU64+FQ65*$FU65+FQ66*$FU66+FQ67*$FU67+FQ68*$FU68)/$FU69</f>
        <v>0.55988792694497158</v>
      </c>
      <c r="FR69" s="55">
        <f>(FR55*$FU55+FR56*$FU56+FR57*$FU57+FR58*$FU58+FR59*$FU59+FR60*$FU60+FR61*$FU61+FR62*$FU62+FR63*$FU63+FR64*$FU64+FR65*$FU65+FR66*$FU66+FR67*$FU67+FR68*$FU68)/$FU69</f>
        <v>0.46000377927693487</v>
      </c>
      <c r="FS69" s="55">
        <f>(FS55*$FU55+FS56*$FU56+FS57*$FU57+FS58*$FU58+FS59*$FU59+FS60*$FU60+FS61*$FU61+FS62*$FU62+FS63*$FU63+FS64*$FU64+FS65*$FU65+FS66*$FU66+FS67*$FU67+FS68*$FU68)/$FU69</f>
        <v>0</v>
      </c>
      <c r="FT69" s="24">
        <f t="shared" ref="FT69:FV69" si="1357">SUM(FT55:FT68)</f>
        <v>340</v>
      </c>
      <c r="FU69" s="24">
        <f t="shared" si="1357"/>
        <v>340</v>
      </c>
      <c r="FV69" s="24">
        <f t="shared" si="1357"/>
        <v>200</v>
      </c>
      <c r="FW69" s="48">
        <f t="shared" si="124"/>
        <v>1</v>
      </c>
      <c r="FZ69" s="19" t="s">
        <v>39</v>
      </c>
      <c r="GA69" s="53">
        <f>SUM(GA55:GA68)</f>
        <v>5673.2699999999995</v>
      </c>
      <c r="GB69" s="53">
        <f t="shared" ref="GB69:GD69" si="1358">SUM(GB55:GB68)</f>
        <v>3169.95</v>
      </c>
      <c r="GC69" s="53">
        <f t="shared" si="1358"/>
        <v>2503.3200000000002</v>
      </c>
      <c r="GD69" s="53">
        <f t="shared" si="1358"/>
        <v>4406.7299999999996</v>
      </c>
      <c r="GE69" s="55">
        <f>(GE55*$GO55+GE56*$GO56+GE57*$GO57+GE58*$GO58+GE59*$GO59+GE60*$GO60+GE61*$GO61+GE62*$GO62+GE63*$GO63+GE64*$GO64+GE65*$GO65+GE66*$GO66+GE67*$GO67+GE68*$GO68)/$GO69</f>
        <v>0.42062193627450983</v>
      </c>
      <c r="GF69" s="24">
        <f t="shared" ref="GF69" si="1359">SUM(GF55:GF68)</f>
        <v>0</v>
      </c>
      <c r="GG69" s="55">
        <f>(GG55*$GO55+GG56*$GO56+GG57*$GO57+GG58*$GO58+GG59*$GO59+GG60*$GO60+GG61*$GO61+GG62*$GO62+GG63*$GO63+GG64*$GO64+GG65*$GO65+GG66*$GO66+GG67*$GO67+GG68*$GO68)/$GO69</f>
        <v>0</v>
      </c>
      <c r="GH69" s="24">
        <f t="shared" ref="GH69" si="1360">SUM(GH55:GH68)</f>
        <v>0</v>
      </c>
      <c r="GI69" s="66">
        <f>(GI55*$GO55+GI56*$GO56+GI57*$GO57+GI58*$GO58+GI59*$GO59+GI60*$GO60+GI61*$GO61+GI62*$GO62+GI63*$GO63+GI64*$GO64+GI65*$GO65+GI66*$GO66+GI67*$GO67+GI68*$GO68)/$GO69</f>
        <v>0</v>
      </c>
      <c r="GJ69" s="24">
        <f t="shared" ref="GJ69" si="1361">SUM(GJ55:GJ68)</f>
        <v>0</v>
      </c>
      <c r="GK69" s="55">
        <f>(GK55*$GO55+GK56*$GO56+GK57*$GO57+GK58*$GO58+GK59*$GO59+GK60*$GO60+GK61*$GO61+GK62*$GO62+GK63*$GO63+GK64*$GO64+GK65*$GO65+GK66*$GO66+GK67*$GO67+GK68*$GO68)/$GO69</f>
        <v>0.57937806372549028</v>
      </c>
      <c r="GL69" s="55">
        <f>(GL55*$GO55+GL56*$GO56+GL57*$GO57+GL58*$GO58+GL59*$GO59+GL60*$GO60+GL61*$GO61+GL62*$GO62+GL63*$GO63+GL64*$GO64+GL65*$GO65+GL66*$GO66+GL67*$GO67+GL68*$GO68)/$GO69</f>
        <v>0.42797592641755738</v>
      </c>
      <c r="GM69" s="55">
        <f>(GM55*$GO55+GM56*$GO56+GM57*$GO57+GM58*$GO58+GM59*$GO59+GM60*$GO60+GM61*$GO61+GM62*$GO62+GM63*$GO63+GM64*$GO64+GM65*$GO65+GM66*$GO66+GM67*$GO67+GM68*$GO68)/$GO69</f>
        <v>0</v>
      </c>
      <c r="GN69" s="24">
        <f>SUM(GN55:GN68)</f>
        <v>340</v>
      </c>
      <c r="GO69" s="24">
        <f t="shared" ref="GO69:GP69" si="1362">SUM(GO55:GO68)</f>
        <v>340</v>
      </c>
      <c r="GP69" s="24">
        <f t="shared" si="1362"/>
        <v>200</v>
      </c>
      <c r="GQ69" s="48">
        <f t="shared" si="127"/>
        <v>1</v>
      </c>
      <c r="GT69" s="19" t="s">
        <v>39</v>
      </c>
      <c r="GU69" s="24">
        <f>SUM(GU55:GU68)</f>
        <v>5434.92</v>
      </c>
      <c r="GV69" s="24">
        <f t="shared" ref="GV69:HD69" si="1363">SUM(GV55:GV68)</f>
        <v>2974.72</v>
      </c>
      <c r="GW69" s="24">
        <f t="shared" si="1363"/>
        <v>2460.21</v>
      </c>
      <c r="GX69" s="24">
        <f t="shared" si="1363"/>
        <v>4981.08</v>
      </c>
      <c r="GY69" s="55">
        <f>(GY55*$HI55+GY56*$HI56+GY57*$HI57+GY58*$HI58+GY59*$HI59+GY60*$HI60+GY61*$HI61+GY62*$HI62+GY63*$HI63+GY64*$HI64+GY65*$HI65+GY66*$HI66+GY67*$HI67+GY68*$HI68)/$HI69</f>
        <v>0.46286764705882355</v>
      </c>
      <c r="GZ69" s="24">
        <f t="shared" si="1363"/>
        <v>0</v>
      </c>
      <c r="HA69" s="55">
        <f>(HA55*$HI55+HA56*$HI56+HA57*$HI57+HA58*$HI58+HA59*$HI59+HA60*$HI60+HA61*$HI61+HA62*$HI62+HA63*$HI63+HA64*$HI64+HA65*$HI65+HA66*$HI66+HA67*$HI67+HA68*$HI68)/$HI69</f>
        <v>0</v>
      </c>
      <c r="HB69" s="24">
        <f t="shared" si="1363"/>
        <v>0</v>
      </c>
      <c r="HC69" s="55">
        <f>(HC55*$HI55+HC56*$HI56+HC57*$HI57+HC58*$HI58+HC59*$HI59+HC60*$HI60+HC61*$HI61+HC62*$HI62+HC63*$HI63+HC64*$HI64+HC65*$HI65+HC66*$HI66+HC67*$HI67+HC68*$HI68)/$HI69</f>
        <v>0</v>
      </c>
      <c r="HD69" s="24">
        <f t="shared" si="1363"/>
        <v>0</v>
      </c>
      <c r="HE69" s="55">
        <f>(HE55*$HI55+HE56*$HI56+HE57*$HI57+HE58*$HI58+HE59*$HI59+HE60*$HI60+HE61*$HI61+HE62*$HI62+HE63*$HI63+HE64*$HI64+HE65*$HI65+HE66*$HI66+HE67*$HI67+HE68*$HI68)/$HI69</f>
        <v>0.53713235294117645</v>
      </c>
      <c r="HF69" s="55">
        <f>(HF55*$HI55+HF56*$HI56+HF57*$HI57+HF58*$HI58+HF59*$HI59+HF60*$HI60+HF61*$HI61+HF62*$HI62+HF63*$HI63+HF64*$HI64+HF65*$HI65+HF66*$HI66+HF67*$HI67+HF68*$HI68)/$HI69</f>
        <v>0.47537525961985061</v>
      </c>
      <c r="HG69" s="55">
        <f>(HG55*$HI55+HG56*$HI56+HG57*$HI57+HG58*$HI58+HG59*$HI59+HG60*$HI60+HG61*$HI61+HG62*$HI62+HG63*$HI63+HG64*$HI64+HG65*$HI65+HG66*$HI66+HG67*$HI67+HG68*$HI68)/$HI69</f>
        <v>0</v>
      </c>
      <c r="HH69" s="24">
        <f>SUM(HH55:HH68)</f>
        <v>340</v>
      </c>
      <c r="HI69" s="24">
        <f t="shared" ref="HI69:HJ69" si="1364">SUM(HI55:HI68)</f>
        <v>340</v>
      </c>
      <c r="HJ69" s="24">
        <f t="shared" si="1364"/>
        <v>200</v>
      </c>
      <c r="HK69" s="48">
        <f>SUM(GY69,HA69,HC69,HE69,HG69)</f>
        <v>1</v>
      </c>
      <c r="HN69" s="19" t="s">
        <v>39</v>
      </c>
      <c r="HO69" s="53">
        <f>SUM(HO55:HO68)</f>
        <v>5539.1900000000005</v>
      </c>
      <c r="HP69" s="53">
        <f t="shared" ref="HP69:HR69" si="1365">SUM(HP55:HP68)</f>
        <v>3198.3900000000003</v>
      </c>
      <c r="HQ69" s="53">
        <f t="shared" si="1365"/>
        <v>2340.8000000000002</v>
      </c>
      <c r="HR69" s="53">
        <f t="shared" si="1365"/>
        <v>4540.8100000000004</v>
      </c>
      <c r="HS69" s="55">
        <f>(HS55*$ID55+HS56*$ID56+HS57*$ID57+HS58*$ID58+HS59*$ID59+HS60*$ID60+HS61*$ID61+HS62*$ID62+HS63*$ID63+HS64*$ID64+HS65*$ID65+HS66*$ID66+HS67*$ID67+HS68*$ID68)/$ID69</f>
        <v>0.43431474673202619</v>
      </c>
      <c r="HT69" s="24">
        <f t="shared" ref="HT69" si="1366">SUM(HT55:HT68)</f>
        <v>0</v>
      </c>
      <c r="HU69" s="55">
        <f>(HU55*$ID55+HU56*$ID56+HU57*$ID57+HU58*$ID58+HU59*$ID59+HU60*$ID60+HU61*$ID61+HU62*$ID62+HU63*$ID63+HU64*$ID64+HU65*$ID65+HU66*$ID66+HU67*$ID67+HU68*$ID68)/$ID69</f>
        <v>0</v>
      </c>
      <c r="HV69" s="24">
        <f t="shared" ref="HV69:HX69" si="1367">SUM(HV55:HV68)</f>
        <v>0</v>
      </c>
      <c r="HW69" s="55">
        <f>(HW55*$ID55+HW56*$ID56+HW57*$ID57+HW58*$ID58+HW59*$ID59+HW60*$ID60+HW61*$ID61+HW62*$ID62+HW63*$ID63+HW64*$ID64+HW65*$ID65+HW66*$ID66+HW67*$ID67+HW68*$ID68)/$ID69</f>
        <v>0</v>
      </c>
      <c r="HX69" s="24">
        <f t="shared" si="1367"/>
        <v>0</v>
      </c>
      <c r="HY69" s="24">
        <f t="shared" ref="HY69" si="1368">SUM(HY55:HY68)</f>
        <v>0</v>
      </c>
      <c r="HZ69" s="55">
        <f>(HZ55*$ID55+HZ56*$ID56+HZ57*$ID57+HZ58*$ID58+HZ59*$ID59+HZ60*$ID60+HZ61*$ID61+HZ62*$ID62+HZ63*$ID63+HZ64*$ID64+HZ65*$ID65+HZ66*$ID66+HZ67*$ID67+HZ68*$ID68)/$ID69</f>
        <v>0.56568525326797381</v>
      </c>
      <c r="IA69" s="55">
        <f>(IA55*$ID55+IA56*$ID56+IA57*$ID57+IA58*$ID58+IA59*$ID59+IA60*$ID60+IA61*$ID61+IA62*$ID62+IA63*$ID63+IA64*$ID64+IA65*$ID65+IA66*$ID66+IA67*$ID67+IA68*$ID68)/$ID69</f>
        <v>0.46819892612718444</v>
      </c>
      <c r="IB69" s="55">
        <f>(IB55*$ID55+IB56*$ID56+IB57*$ID57+IB58*$ID58+IB59*$ID59+IB60*$ID60+IB61*$ID61+IB62*$ID62+IB63*$ID63+IB64*$ID64+IB65*$ID65+IB66*$ID66+IB67*$ID67+IB68*$ID68)/$ID69</f>
        <v>0</v>
      </c>
      <c r="IC69" s="24">
        <f>SUM(IC55:IC68)</f>
        <v>340</v>
      </c>
      <c r="ID69" s="24">
        <f t="shared" ref="ID69:IE69" si="1369">SUM(ID55:ID68)</f>
        <v>340</v>
      </c>
      <c r="IE69" s="24">
        <f t="shared" si="1369"/>
        <v>200</v>
      </c>
      <c r="IF69" s="48">
        <f t="shared" si="638"/>
        <v>1</v>
      </c>
    </row>
    <row r="70" spans="1:240" ht="15">
      <c r="B70" s="21" t="s">
        <v>81</v>
      </c>
      <c r="C70" s="26">
        <f>SUM(C69,C54,C49,C46,C42,C39,C37,C33)</f>
        <v>18777.39</v>
      </c>
      <c r="D70" s="26">
        <f>SUM(D69,D54,D49,D46,D42,D39,D37,D33)</f>
        <v>8199.01</v>
      </c>
      <c r="E70" s="26">
        <f>SUM(E69,E54,E49,E46,E42,E39,E37,E33)</f>
        <v>10578.38</v>
      </c>
      <c r="F70" s="26">
        <f>SUM(F69,F54,F49,F46,F42,F39,F37,F33)</f>
        <v>6718.71</v>
      </c>
      <c r="G70" s="37">
        <f>(G33*$Q$33+G37*$Q$37+G39*$Q$39+G42*$Q$42+G46*$Q$46+G49*$Q$49+G54*$Q$54+G69*$Q$69)/$Q$70</f>
        <v>0.25493056697565858</v>
      </c>
      <c r="H70" s="26">
        <f>SUM(H69,H54,H49,H46,H42,H39,H37,H33)</f>
        <v>2463.9</v>
      </c>
      <c r="I70" s="37">
        <f>(I33*$Q$33+I37*$Q$37+I39*$Q$39+I42*$Q$42+I46*$Q$46+I49*$Q$49+I54*$Q$54+I69*$Q$69)/$Q$70</f>
        <v>0.14192693682543253</v>
      </c>
      <c r="J70" s="26">
        <f>SUM(J69,J54,J49,J46,J42,J39,J37,J33)</f>
        <v>1056</v>
      </c>
      <c r="K70" s="37">
        <f>(K33*$Q$33+K37*$Q$37+K39*$Q$39+K42*$Q$42+K46*$Q$46+K49*$Q$49+K54*$Q$54+K69*$Q$69)/$Q$70</f>
        <v>4.628603823883258E-2</v>
      </c>
      <c r="L70" s="28">
        <f>SUM(L69,L54,L49,L46,L42,L39,L37,L33)</f>
        <v>0</v>
      </c>
      <c r="M70" s="37">
        <f>(M33*$Q$33+M37*$Q$37+M39*$Q$39+M42*$Q$42+M46*$Q$46+M49*$Q$49+M54*$Q$54+M69*$Q$69)/$Q$70</f>
        <v>0.55685645796007632</v>
      </c>
      <c r="N70" s="37">
        <f>(N33*$Q$33+N37*$Q$37+N39*$Q$39+N42*$Q$42+N46*$Q$46+N49*$Q$49+N54*$Q$54+N69*$Q$69)/$Q$70</f>
        <v>0.30887602534298314</v>
      </c>
      <c r="O70" s="37">
        <f>(O33*$Q$33+O37*$Q$37+O39*$Q$39+O42*$Q$42+O46*$Q$46+O49*$Q$49+O54*$Q$54+O69*$Q$69)/$Q$70</f>
        <v>0</v>
      </c>
      <c r="P70" s="26">
        <f>SUM(P69,P54,P49,P46,P42,P39,P37,P33)</f>
        <v>1524</v>
      </c>
      <c r="Q70" s="26">
        <f>SUM(Q69,Q54,Q49,Q46,Q42,Q39,Q37,Q33)</f>
        <v>1490.8</v>
      </c>
      <c r="R70" s="26">
        <f>SUM(R69,R54,R49,R46,R42,R39,R37,R33)</f>
        <v>868</v>
      </c>
      <c r="S70" s="48">
        <f t="shared" si="604"/>
        <v>1</v>
      </c>
      <c r="T70" s="10"/>
      <c r="V70" s="21" t="s">
        <v>81</v>
      </c>
      <c r="W70" s="26">
        <f>SUM(W69,W54,W49,W46,W42,W39,W37,W33)</f>
        <v>17956.14</v>
      </c>
      <c r="X70" s="26">
        <f>SUM(X69,X54,X49,X46,X42,X39,X37,X33)</f>
        <v>8975.6000000000022</v>
      </c>
      <c r="Y70" s="26">
        <f>SUM(Y69,Y54,Y49,Y46,Y42,Y39,Y37,Y33)</f>
        <v>8980.5399999999991</v>
      </c>
      <c r="Z70" s="26">
        <f>SUM(Z69,Z54,Z49,Z46,Z42,Z39,Z37,Z33)</f>
        <v>7783.86</v>
      </c>
      <c r="AA70" s="37">
        <f>(AA33*$AK$33+AA37*$AK$37+AA39*$AK$39+AA42*$AK$42+AA46*$AK$46+AA49*$AK$49+AA54*$AK$54+AA69*$AK$69)/$AK$70</f>
        <v>0.29866226115155037</v>
      </c>
      <c r="AB70" s="26">
        <f>SUM(AB69,AB54,AB49,AB46,AB42,AB39,AB37,AB33)</f>
        <v>3108</v>
      </c>
      <c r="AC70" s="37">
        <f>(AC33*$AK$33+AC37*$AK$37+AC39*$AK$39+AC42*$AK$42+AC46*$AK$46+AC49*$AK$49+AC54*$AK$54+AC69*$AK$69)/$AK$70</f>
        <v>0.16793321619913965</v>
      </c>
      <c r="AD70" s="26">
        <f>SUM(AD69,AD54,AD49,AD46,AD42,AD39,AD37,AD33)</f>
        <v>168</v>
      </c>
      <c r="AE70" s="37">
        <f>(AE33*$AK$33+AE37*$AK$37+AE39*$AK$39+AE42*$AK$42+AE46*$AK$46+AE49*$AK$49+AE54*$AK$54+AE69*$AK$69)/$AK$70</f>
        <v>7.4218648571453306E-3</v>
      </c>
      <c r="AF70" s="27">
        <f>SUM(AF69,AF54,AF49,AF46,AF42,AF39,AF37,AF33)</f>
        <v>0</v>
      </c>
      <c r="AG70" s="37">
        <f>(AG33*$AK$33+AG37*$AK$37+AG39*$AK$39+AG42*$AK$42+AG46*$AK$46+AG49*$AK$49+AG54*$AK$54+AG69*$AK$69)/$AK$70</f>
        <v>0.52598265779216469</v>
      </c>
      <c r="AH70" s="37">
        <f>(AH33*$AK$33+AH37*$AK$37+AH39*$AK$39+AH42*$AK$42+AH46*$AK$46+AH49*$AK$49+AH54*$AK$54+AH69*$AK$69)/$AK$70</f>
        <v>0.33865981674914825</v>
      </c>
      <c r="AI70" s="37">
        <f>(AI33*$AK$33+AI37*$AK$37+AI39*$AK$39+AI42*$AK$42+AI46*$AK$46+AI49*$AK$49+AI54*$AK$54+AI69*$AK$69)/$AK$70</f>
        <v>0</v>
      </c>
      <c r="AJ70" s="26">
        <f>SUM(AJ69,AJ54,AJ49,AJ46,AJ42,AJ39,AJ37,AJ33)</f>
        <v>1524</v>
      </c>
      <c r="AK70" s="26">
        <f>SUM(AK69,AK54,AK49,AK46,AK42,AK39,AK37,AK33)</f>
        <v>1490.8</v>
      </c>
      <c r="AL70" s="28">
        <f>SUM(AL69,AL54,AL49,AL46,AL42,AL39,AL37,AL33)</f>
        <v>802.68404588112617</v>
      </c>
      <c r="AM70" s="48">
        <f t="shared" si="106"/>
        <v>1</v>
      </c>
      <c r="AP70" s="21" t="s">
        <v>81</v>
      </c>
      <c r="AQ70" s="26">
        <f>SUM(AQ69,AQ54,AQ49,AQ46,AQ42,AQ39,AQ37,AQ33)</f>
        <v>17762.965</v>
      </c>
      <c r="AR70" s="26">
        <f>SUM(AR69,AR54,AR49,AR46,AR42,AR39,AR37,AR33)</f>
        <v>5906.6700000000019</v>
      </c>
      <c r="AS70" s="26">
        <f>SUM(AS69,AS54,AS49,AS46,AS42,AS39,AS37,AS33)</f>
        <v>11856.295</v>
      </c>
      <c r="AT70" s="26">
        <f>SUM(AT69,AT54,AT49,AT46,AT42,AT39,AT37,AT33)</f>
        <v>7437.0350000000008</v>
      </c>
      <c r="AU70" s="37">
        <f>(AU33*$BE$33+AU37*$BE$37+AU39*$BE$39+AU42*$BE$42+AU46*$BE$46+AU49*$BE$49+AU54*$BE$54+AU69*$BE$69)/$BE$70</f>
        <v>0.29355313282577583</v>
      </c>
      <c r="AV70" s="26">
        <f>SUM(AV69,AV54,AV49,AV46,AV42,AV39,AV37,AV33)</f>
        <v>2880</v>
      </c>
      <c r="AW70" s="37">
        <f>(AW33*$BE$33+AW37*$BE$37+AW39*$BE$39+AW42*$BE$42+AW46*$BE$46+AW49*$BE$49+AW54*$BE$54+AW69*$BE$69)/$BE$70</f>
        <v>0.16501207405419907</v>
      </c>
      <c r="AX70" s="27">
        <f>SUM(AX69,AX54,AX49,AX46,AX42,AX39,AX37,AX33)</f>
        <v>0</v>
      </c>
      <c r="AY70" s="37">
        <f>(AY33*$BE$33+AY37*$BE$37+AY39*$BE$39+AY42*$BE$42+AY46*$BE$46+AY49*$BE$49+AY54*$BE$54+AY69*$BE$69)/$BE$70</f>
        <v>0</v>
      </c>
      <c r="AZ70" s="27">
        <f>SUM(AZ69,AZ54,AZ49,AZ46,AZ42,AZ39,AZ37,AZ33)</f>
        <v>0</v>
      </c>
      <c r="BA70" s="37">
        <f>(BA33*$BE$33+BA37*$BE$37+BA39*$BE$39+BA42*$BE$42+BA46*$BE$46+BA49*$BE$49+BA54*$BE$54+BA69*$BE$69)/$BE$70</f>
        <v>0.54143479312002496</v>
      </c>
      <c r="BB70" s="37">
        <f>(BB33*$BE$33+BB37*$BE$37+BB39*$BE$39+BB42*$BE$42+BB46*$BE$46+BB49*$BE$49+BB54*$BE$54+BB69*$BE$69)/$BE$70</f>
        <v>0.33191460478193346</v>
      </c>
      <c r="BC70" s="37">
        <f>(BC33*$BE$33+BC37*$BE$37+BC39*$BE$39+BC42*$BE$42+BC46*$BE$46+BC49*$BE$49+BC54*$BE$54+BC69*$BE$69)/$BE$70</f>
        <v>0</v>
      </c>
      <c r="BD70" s="26">
        <f>SUM(BD69,BD54,BD49,BD46,BD42,BD39,BD37,BD33)</f>
        <v>1524</v>
      </c>
      <c r="BE70" s="26">
        <f>SUM(BE69,BE54,BE49,BE46,BE42,BE39,BE37,BE33)</f>
        <v>1490.8</v>
      </c>
      <c r="BF70" s="28">
        <f>SUM(BF69,BF54,BF49,BF46,BF42,BF39,BF37,BF33)</f>
        <v>795.36126629422722</v>
      </c>
      <c r="BG70" s="48">
        <f t="shared" si="109"/>
        <v>0.99999999999999989</v>
      </c>
      <c r="BJ70" s="21" t="s">
        <v>81</v>
      </c>
      <c r="BK70" s="26">
        <f>SUM(BK69,BK54,BK49,BK46,BK42,BK39,BK37,BK33)</f>
        <v>16413.559999999998</v>
      </c>
      <c r="BL70" s="26">
        <f>SUM(BL69,BL54,BL49,BL46,BL42,BL39,BL37,BL33)</f>
        <v>7617.53</v>
      </c>
      <c r="BM70" s="26">
        <f>SUM(BM69,BM54,BM49,BM46,BM42,BM39,BM37,BM33)</f>
        <v>8796.0299999999988</v>
      </c>
      <c r="BN70" s="26">
        <f>SUM(BN69,BN54,BN49,BN46,BN42,BN39,BN37,BN33)</f>
        <v>9619.5600000000013</v>
      </c>
      <c r="BO70" s="37">
        <f>(BO33*$BY33+BO37*$BY37+BO39*$BY39+BO42*$BY42+BO46*$BY46+BO49*$BY49+BO54*$BY54+BO69*$BY69)/$BY70</f>
        <v>0.34863248127944585</v>
      </c>
      <c r="BP70" s="26">
        <f>SUM(BP69,BP54,BP49,BP46,BP42,BP39,BP37,BP33)</f>
        <v>2976</v>
      </c>
      <c r="BQ70" s="37">
        <f>(BQ33*$BY33+BQ37*$BY37+BQ39*$BY39+BQ42*$BY42+BQ46*$BY46+BQ49*$BY49+BQ54*$BY54+BQ69*$BY69)/$BY70</f>
        <v>0.16501207405419907</v>
      </c>
      <c r="BR70" s="26">
        <f>SUM(BR69,BR54,BR49,BR46,BR42,BR39,BR37,BR33)</f>
        <v>6.88</v>
      </c>
      <c r="BS70" s="36">
        <f>(BS33*$BY33+BS37*$BY37+BS39*$BY39+BS42*$BY42+BS46*$BY46+BS49*$BY49+BS54*$BY54+BS69*$BY69)/$BY70</f>
        <v>4.7886535626393852E-4</v>
      </c>
      <c r="BT70" s="27">
        <f>SUM(BT69,BT54,BT49,BT46,BT42,BT39,BT37,BT33)</f>
        <v>0</v>
      </c>
      <c r="BU70" s="37">
        <f>(BU33*$BY33+BU37*$BY37+BU39*$BY39+BU42*$BY42+BU46*$BY46+BU49*$BY49+BU54*$BY54+BU69*$BY69)/$BY70</f>
        <v>0.48587657931009115</v>
      </c>
      <c r="BV70" s="37">
        <f>(BV33*$BY33+BV37*$BY37+BV39*$BY39+BV42*$BY42+BV46*$BY46+BV49*$BY49+BV54*$BY54+BV69*$BY69)/$BY70</f>
        <v>0.40309584846192936</v>
      </c>
      <c r="BW70" s="37">
        <f>(BW33*$BY33+BW37*$BY37+BW39*$BY39+BW42*$BY42+BW46*$BY46+BW49*$BY49+BW54*$BY54+BW69*$BY69)/$BY70</f>
        <v>0</v>
      </c>
      <c r="BX70" s="26">
        <f>SUM(BX69,BX54,BX49,BX46,BX42,BX39,BX37,BX33)</f>
        <v>1524</v>
      </c>
      <c r="BY70" s="26">
        <f>SUM(BY69,BY54,BY49,BY46,BY42,BY39,BY37,BY33)</f>
        <v>1490.8</v>
      </c>
      <c r="BZ70" s="26">
        <f>SUM(BZ69,BZ54,BZ49,BZ46,BZ42,BZ39,BZ37,BZ33)</f>
        <v>796</v>
      </c>
      <c r="CA70" s="48">
        <f t="shared" si="111"/>
        <v>1</v>
      </c>
      <c r="CD70" s="21" t="s">
        <v>81</v>
      </c>
      <c r="CE70" s="26">
        <f>SUM(CE69,CE54,CE49,CE46,CE42,CE39,CE37,CE33)</f>
        <v>16475.4935</v>
      </c>
      <c r="CF70" s="26">
        <f>SUM(CF69,CF54,CF49,CF46,CF42,CF39,CF37,CF33)</f>
        <v>4650.2785000000003</v>
      </c>
      <c r="CG70" s="26">
        <f>SUM(CG69,CG54,CG49,CG46,CG42,CG39,CG37,CG33)</f>
        <v>11825.215000000004</v>
      </c>
      <c r="CH70" s="26">
        <f>SUM(CH69,CH54,CH49,CH46,CH42,CH39,CH37,CH33)</f>
        <v>8492.5064999999995</v>
      </c>
      <c r="CI70" s="37">
        <f>(CI33*$CS33+CI37*$CS37+CI39*$CS39+CI42*$CS42+CI46*$CS46+CI49*$CS49+CI54*$CS54+CI69*$CS69)/$CS70</f>
        <v>0.32296963128484329</v>
      </c>
      <c r="CJ70" s="26">
        <f>SUM(CJ69,CJ54,CJ49,CJ46,CJ42,CJ39,CJ37,CJ33)</f>
        <v>3087</v>
      </c>
      <c r="CK70" s="37">
        <f>(CK33*$CS33+CK37*$CS37+CK39*$CS39+CK42*$CS42+CK46*$CS46+CK49*$CS49+CK54*$CS54+CK69*$CS69)/$CS70</f>
        <v>0.17465454789374832</v>
      </c>
      <c r="CL70" s="26">
        <f>SUM(CL69,CL54,CL49,CL46,CL42,CL39,CL37,CL33)</f>
        <v>25</v>
      </c>
      <c r="CM70" s="37">
        <f>(CM33*$CS33+CM37*$CS37+CM39*$CS39+CM42*$CS42+CM46*$CS46+CM49*$CS49+CM54*$CS54+CM69*$CS69)/$CS70</f>
        <v>1.1645499806218883E-3</v>
      </c>
      <c r="CN70" s="27">
        <f>SUM(CN69,CN54,CN49,CN46,CN42,CN39,CN37,CN33)</f>
        <v>0</v>
      </c>
      <c r="CO70" s="37">
        <f>(CO33*$CS33+CO37*$CS37+CO39*$CS39+CO42*$CS42+CO46*$CS46+CO49*$CS49+CO54*$CS54+CO69*$CS69)/$CS70</f>
        <v>0.50121127084078643</v>
      </c>
      <c r="CP70" s="37">
        <f>(CP33*$CS33+CP37*$CS37+CP39*$CS39+CP42*$CS42+CP46*$CS46+CP49*$CS49+CP54*$CS54+CP69*$CS69)/$CS70</f>
        <v>0.36989807518224244</v>
      </c>
      <c r="CQ70" s="37">
        <f>(CQ33*$CS33+CQ37*$CS37+CQ39*$CS39+CQ42*$CS42+CQ46*$CS46+CQ49*$CS49+CQ54*$CS54+CQ69*$CS69)/$CS70</f>
        <v>0</v>
      </c>
      <c r="CR70" s="26">
        <f>SUM(CR69,CR54,CR49,CR46,CR42,CR39,CR37,CR33)</f>
        <v>1524</v>
      </c>
      <c r="CS70" s="26">
        <f>SUM(CS69,CS54,CS49,CS46,CS42,CS39,CS37,CS33)</f>
        <v>1490.8</v>
      </c>
      <c r="CT70" s="26">
        <f>SUM(CT69,CT54,CT49,CT46,CT42,CT39,CT37,CT33)</f>
        <v>768.5</v>
      </c>
      <c r="CU70" s="48">
        <f t="shared" si="113"/>
        <v>0.99999999999999989</v>
      </c>
      <c r="CX70" s="21" t="s">
        <v>81</v>
      </c>
      <c r="CY70" s="26">
        <f>SUM(CY69,CY54,CY49,CY46,CY42,CY39,CY37,CY33)</f>
        <v>15048.09</v>
      </c>
      <c r="CZ70" s="26">
        <f>SUM(CZ69,CZ54,CZ49,CZ46,CZ42,CZ39,CZ37,CZ33)</f>
        <v>3755.32</v>
      </c>
      <c r="DA70" s="26">
        <f>SUM(DA69,DA54,DA49,DA46,DA42,DA39,DA37,DA33)</f>
        <v>11292.769999999999</v>
      </c>
      <c r="DB70" s="26">
        <f>SUM(DB69,DB54,DB49,DB46,DB42,DB39,DB37,DB33)</f>
        <v>10394.65</v>
      </c>
      <c r="DC70" s="37">
        <f>(DC33*$DM33+DC37*$DM37+DC39*$DM39+DC42*$DM42+DC46*$DM46+DC49*$DM49+DC54*$DM54+DC69*$DM69)/$DM70</f>
        <v>0.35346258620975685</v>
      </c>
      <c r="DD70" s="26">
        <f>SUM(DD69,DD54,DD49,DD46,DD42,DD39,DD37,DD33)</f>
        <v>3107.2</v>
      </c>
      <c r="DE70" s="37">
        <f>(DE33*$DM33+DE37*$DM37+DE39*$DM39+DE42*$DM42+DE46*$DM46+DE49*$DM49+DE54*$DM54+DE69*$DM69)/$DM70</f>
        <v>0.17092648531062199</v>
      </c>
      <c r="DF70" s="26">
        <f>SUM(DF69,DF54,DF49,DF46,DF42,DF39,DF37,DF33)</f>
        <v>466.05999999999995</v>
      </c>
      <c r="DG70" s="37">
        <f>(DG33*$DM33+DG37*$DM37+DG39*$DM39+DG42*$DM42+DG46*$DM46+DG49*$DM49+DG54*$DM54+DG69*$DM69)/$DM70</f>
        <v>1.0504841883263951E-2</v>
      </c>
      <c r="DH70" s="27">
        <f>SUM(DH69,DH54,DH49,DH46,DH42,DH39,DH37,DH33)</f>
        <v>0</v>
      </c>
      <c r="DI70" s="37">
        <f>(DI33*$DM33+DI37*$DM37+DI39*$DM39+DI42*$DM42+DI46*$DM46+DI49*$DM49+DI54*$DM54+DI69*$DM69)/$DM70</f>
        <v>0.46510608659635727</v>
      </c>
      <c r="DJ70" s="37">
        <f>(DJ33*$DM33+DJ37*$DM37+DJ39*$DM39+DJ42*$DM42+DJ46*$DM46+DJ49*$DM49+DJ54*$DM54+DJ69*$DM69)/$DM70</f>
        <v>0.40634620553235057</v>
      </c>
      <c r="DK70" s="37">
        <f>(DK33*$DM33+DK37*$DM37+DK39*$DM39+DK42*$DM42+DK46*$DM46+DK49*$DM49+DK54*$DM54+DK69*$DM69)/$DM70</f>
        <v>0</v>
      </c>
      <c r="DL70" s="26">
        <f>SUM(DL69,DL54,DL49,DL46,DL42,DL39,DL37,DL33)</f>
        <v>1524</v>
      </c>
      <c r="DM70" s="26">
        <f>SUM(DM69,DM54,DM49,DM46,DM42,DM39,DM37,DM33)</f>
        <v>1490.8</v>
      </c>
      <c r="DN70" s="28">
        <f>SUM(DN69,DN54,DN49,DN46,DN42,DN39,DN37,DN33)</f>
        <v>798</v>
      </c>
      <c r="DO70" s="48">
        <f t="shared" si="116"/>
        <v>1</v>
      </c>
      <c r="DR70" s="21" t="s">
        <v>81</v>
      </c>
      <c r="DS70" s="26">
        <f>SUM(DS69,DS54,DS49,DS46,DS42,DS39,DS37,DS33)</f>
        <v>13663.61</v>
      </c>
      <c r="DT70" s="26">
        <f>SUM(DT69,DT54,DT49,DT46,DT42,DT39,DT37,DT33)</f>
        <v>5318.01</v>
      </c>
      <c r="DU70" s="26">
        <f>SUM(DU69,DU54,DU49,DU46,DU42,DU39,DU37,DU33)</f>
        <v>8345.5999999999985</v>
      </c>
      <c r="DV70" s="26">
        <f>SUM(DV69,DV54,DV49,DV46,DV42,DV39,DV37,DV33)</f>
        <v>12345.09</v>
      </c>
      <c r="DW70" s="37">
        <f>(DW33*$EG33+DW37*$EG37+DW39*$EG39+DW42*$EG42+DW46*$EG46+DW49*$EG49+DW54*$EG54+DW69*$EG69)/$EG70</f>
        <v>0.39194892292800865</v>
      </c>
      <c r="DX70" s="26">
        <f>SUM(DX69,DX54,DX49,DX46,DX42,DX39,DX37,DX33)</f>
        <v>3007.3</v>
      </c>
      <c r="DY70" s="37">
        <f>(DY33*$EG33+DY37*$EG37+DY39*$EG39+DY42*$EG42+DY46*$EG46+DY49*$EG49+DY54*$EG54+DY69*$EG69)/$EG70</f>
        <v>0.16571756594568551</v>
      </c>
      <c r="DZ70" s="27">
        <f>SUM(DZ69,DZ54,DZ49,DZ46,DZ42,DZ39,DZ37,DZ33)</f>
        <v>0</v>
      </c>
      <c r="EA70" s="37">
        <f>(EA33*$EG33+EA37*$EG37+EA39*$EG39+EA42*$EG42+EA46*$EG46+EA49*$EG49+EA54*$EG54+EA69*$EG69)/$EG70</f>
        <v>0</v>
      </c>
      <c r="EB70" s="27">
        <f>SUM(EB69,EB54,EB49,EB46,EB42,EB39,EB37,EB33)</f>
        <v>0</v>
      </c>
      <c r="EC70" s="52">
        <f>(EC33*$EG33+EC37*$EG37+EC39*$EG39+EC42*$EG42+EC46*$EG46+EC49*$EG49+EC54*$EG54+EC69*$EG69)/$EG70</f>
        <v>0.44233351112630587</v>
      </c>
      <c r="ED70" s="37">
        <f>(ED33*$EG33+ED37*$EG37+ED39*$EG39+ED42*$EG42+ED46*$EG46+ED49*$EG49+ED54*$EG54+ED69*$EG69)/$EG70</f>
        <v>0.44733071923013179</v>
      </c>
      <c r="EE70" s="37">
        <f>(EE33*$EG33+EE37*$EG37+EE39*$EG39+EE42*$EG42+EE46*$EG46+EE49*$EG49+EE54*$EG54+EE69*$EG69)/$EG70</f>
        <v>0</v>
      </c>
      <c r="EF70" s="26">
        <f>SUM(EF69,EF54,EF49,EF46,EF42,EF39,EF37,EF33)</f>
        <v>1524</v>
      </c>
      <c r="EG70" s="26">
        <f>SUM(EG69,EG54,EG49,EG46,EG42,EG39,EG37,EG33)</f>
        <v>1490.8</v>
      </c>
      <c r="EH70" s="26">
        <f>SUM(EH69,EH54,EH49,EH46,EH42,EH39,EH37,EH33)</f>
        <v>698</v>
      </c>
      <c r="EI70" s="48">
        <f t="shared" si="119"/>
        <v>1</v>
      </c>
      <c r="EL70" s="21" t="s">
        <v>81</v>
      </c>
      <c r="EM70" s="26">
        <f>SUM(EM69,EM54,EM49,EM46,EM42,EM39,EM37,EM33)</f>
        <v>12149.535</v>
      </c>
      <c r="EN70" s="26">
        <f>SUM(EN69,EN54,EN49,EN46,EN42,EN39,EN37,EN33)</f>
        <v>4401.6100000000024</v>
      </c>
      <c r="EO70" s="26">
        <f>SUM(EO69,EO54,EO49,EO46,EO42,EO39,EO37,EO33)</f>
        <v>7747.9249999999975</v>
      </c>
      <c r="EP70" s="26">
        <f>SUM(EP69,EP54,EP49,EP46,EP42,EP39,EP37,EP33)</f>
        <v>11214.17</v>
      </c>
      <c r="EQ70" s="37">
        <f>(EQ33*$FA33+EQ37*$FA37+EQ39*$FA39+EQ42*$FA42+EQ46*$FA46+EQ49*$FA49+EQ54*$FA54+EQ69*$FA69)/$FA70</f>
        <v>0.38981875543013023</v>
      </c>
      <c r="ER70" s="26">
        <f>SUM(ER69,ER54,ER49,ER46,ER42,ER39,ER37,ER33)</f>
        <v>2837.22</v>
      </c>
      <c r="ES70" s="37">
        <f>(ES33*$FA33+ES37*$FA37+ES39*$FA39+ES42*$FA42+ES46*$FA46+ES49*$FA49+ES54*$FA54+ES69*$FA69)/$FA70</f>
        <v>0.16873580579937902</v>
      </c>
      <c r="ET70" s="26">
        <f>SUM(ET69,ET54,ET49,ET46,ET42,ET39,ET37,ET33)</f>
        <v>7.0750000000000002</v>
      </c>
      <c r="EU70" s="37">
        <f>(EU33*$FA33+EU37*$FA37+EU39*$FA39+EU42*$FA42+EU46*$FA46+EU49*$FA49+EU54*$FA54+EU69*$FA69)/$FA70</f>
        <v>3.5522683969616827E-4</v>
      </c>
      <c r="EV70" s="27">
        <f>SUM(EV69,EV54,EV49,EV46,EV42,EV39,EV37,EV33)</f>
        <v>0</v>
      </c>
      <c r="EW70" s="37">
        <f>(EW33*$FA33+EW37*$FA37+EW39*$FA39+EW42*$FA42+EW46*$FA46+EW49*$FA49+EW54*$FA54+EW69*$FA69)/$FA70</f>
        <v>0.44109021193079462</v>
      </c>
      <c r="EX70" s="37">
        <f>(EX33*$FA33+EX37*$FA37+EX39*$FA39+EX42*$FA42+EX46*$FA46+EX49*$FA49+EX54*$FA54+EX69*$FA69)/$FA70</f>
        <v>0.4339269721044598</v>
      </c>
      <c r="EY70" s="37">
        <f>(EY33*$FA33+EY37*$FA37+EY39*$FA39+EY42*$FA42+EY46*$FA46+EY49*$FA49+EY54*$FA54+EY69*$FA69)/$FA70</f>
        <v>0</v>
      </c>
      <c r="EZ70" s="26">
        <f>SUM(EZ69,EZ54,EZ49,EZ46,EZ42,EZ39,EZ37,EZ33)</f>
        <v>1524</v>
      </c>
      <c r="FA70" s="26">
        <f>SUM(FA69,FA54,FA49,FA46,FA42,FA39,FA37,FA33)</f>
        <v>1490.8</v>
      </c>
      <c r="FB70" s="26">
        <f>SUM(FB69,FB54,FB49,FB46,FB42,FB39,FB37,FB33)</f>
        <v>673</v>
      </c>
      <c r="FC70" s="48">
        <f t="shared" si="122"/>
        <v>1</v>
      </c>
      <c r="FF70" s="21" t="s">
        <v>81</v>
      </c>
      <c r="FG70" s="26">
        <f>SUM(FG69,FG54,FG49,FG46,FG42,FG39,FG37,FG33)</f>
        <v>14071.075000000001</v>
      </c>
      <c r="FH70" s="26">
        <f>SUM(FH69,FH54,FH49,FH46,FH42,FH39,FH37,FH33)</f>
        <v>4762.2599999999993</v>
      </c>
      <c r="FI70" s="26">
        <f>SUM(FI69,FI54,FI49,FI46,FI42,FI39,FI37,FI33)</f>
        <v>9308.8150000000005</v>
      </c>
      <c r="FJ70" s="26">
        <f>SUM(FJ69,FJ54,FJ49,FJ46,FJ42,FJ39,FJ37,FJ33)</f>
        <v>11930.515000000001</v>
      </c>
      <c r="FK70" s="37">
        <f>(FK33*$FU33+FK37*$FU37+FK39*$FU39+FK42*$FU42+FK46*$FU46+FK49*$FU49+FK54*$FU54+FK69*$FU69)/$FU70</f>
        <v>0.36806955690240645</v>
      </c>
      <c r="FL70" s="26">
        <f>SUM(FL69,FL54,FL49,FL46,FL42,FL39,FL37,FL33)</f>
        <v>3009.41</v>
      </c>
      <c r="FM70" s="37">
        <f>(FM33*$FU33+FM37*$FU37+FM39*$FU39+FM42*$FU42+FM46*$FU46+FM49*$FU49+FM54*$FU54+FM69*$FU69)/$FU70</f>
        <v>0.16576512466424895</v>
      </c>
      <c r="FN70" s="26">
        <f>SUM(FN69,FN54,FN49,FN46,FN42,FN39,FN37,FN33)</f>
        <v>5</v>
      </c>
      <c r="FO70" s="37">
        <f>(FO33*$FU33+FO37*$FU37+FO39*$FU39+FO42*$FU42+FO46*$FU46+FO49*$FU49+FO54*$FU54+FO69*$FU69)/$FU70</f>
        <v>2.2674915106560379E-4</v>
      </c>
      <c r="FP70" s="27">
        <f>SUM(FP69,FP54,FP49,FP46,FP42,FP39,FP37,FP33)</f>
        <v>0</v>
      </c>
      <c r="FQ70" s="37">
        <f>(FQ33*$FU33+FQ37*$FU37+FQ39*$FU39+FQ42*$FU42+FQ46*$FU46+FQ49*$FU49+FQ54*$FU54+FQ69*$FU69)/$FU70</f>
        <v>0.465938569282279</v>
      </c>
      <c r="FR70" s="37">
        <f>(FR33*$FU33+FR37*$FU37+FR39*$FU39+FR42*$FU42+FR46*$FU46+FR49*$FU49+FR54*$FU54+FR69*$FU69)/$FU70</f>
        <v>0.45350588544858228</v>
      </c>
      <c r="FS70" s="37">
        <f>(FS33*$FU33+FS37*$FU37+FS39*$FU39+FS42*$FU42+FS46*$FU46+FS49*$FU49+FS54*$FU54+FS69*$FU69)/$FU70</f>
        <v>0</v>
      </c>
      <c r="FT70" s="26">
        <f>SUM(FT69,FT54,FT49,FT46,FT42,FT39,FT37,FT33)</f>
        <v>1524</v>
      </c>
      <c r="FU70" s="26">
        <f>SUM(FU69,FU54,FU49,FU46,FU42,FU39,FU37,FU33)</f>
        <v>1490.8</v>
      </c>
      <c r="FV70" s="28">
        <f>SUM(FV69,FV54,FV49,FV46,FV42,FV39,FV37,FV33)</f>
        <v>790.5</v>
      </c>
      <c r="FW70" s="48">
        <f t="shared" si="124"/>
        <v>1</v>
      </c>
      <c r="FZ70" s="21" t="s">
        <v>81</v>
      </c>
      <c r="GA70" s="26">
        <f>SUM(GA69,GA54,GA49,GA46,GA42,GA39,GA37,GA33)</f>
        <v>14095.094999999998</v>
      </c>
      <c r="GB70" s="26">
        <f>SUM(GB69,GB54,GB49,GB46,GB42,GB39,GB37,GB33)</f>
        <v>5495.8200000000015</v>
      </c>
      <c r="GC70" s="26">
        <f>SUM(GC69,GC54,GC49,GC46,GC42,GC39,GC37,GC33)</f>
        <v>8599.2749999999978</v>
      </c>
      <c r="GD70" s="26">
        <f>SUM(GD69,GD54,GD49,GD46,GD42,GD39,GD37,GD33)</f>
        <v>10934.679999999998</v>
      </c>
      <c r="GE70" s="37">
        <f>(GE33*$GO33+GE37*$GO37+GE39*$GO39+GE42*$GO42+GE46*$GO46+GE49*$GO49+GE54*$GO54+GE69*$GO69)/$GO70</f>
        <v>0.3374160424678771</v>
      </c>
      <c r="GF70" s="26">
        <f>SUM(GF69,GF54,GF49,GF46,GF42,GF39,GF37,GF33)</f>
        <v>2880</v>
      </c>
      <c r="GG70" s="37">
        <f>(GG33*$GO33+GG37*$GO37+GG39*$GO39+GG42*$GO42+GG46*$GO46+GG49*$GO49+GG54*$GO54+GG69*$GO69)/$GO70</f>
        <v>0.16501207405419907</v>
      </c>
      <c r="GH70" s="26">
        <f>SUM(GH69,GH54,GH49,GH46,GH42,GH39,GH37,GH33)</f>
        <v>170.22499999999999</v>
      </c>
      <c r="GI70" s="37">
        <f>(GI33*$GO33+GI37*$GO37+GI39*$GO39+GI42*$GO42+GI46*$GO46+GI49*$GO49+GI54*$GO54+GI69*$GO69)/$GO70</f>
        <v>8.5201970232239212E-3</v>
      </c>
      <c r="GJ70" s="26">
        <f>SUM(GJ69,GJ54,GJ49,GJ46,GJ42,GJ39,GJ37,GJ33)</f>
        <v>1.4757</v>
      </c>
      <c r="GK70" s="37">
        <f>(GK33*$GO33+GK37*$GO37+GK39*$GO39+GK42*$GO42+GK46*$GO46+GK49*$GO49+GK54*$GO54+GK69*$GO69)/$GO70</f>
        <v>0.48899008455564497</v>
      </c>
      <c r="GL70" s="37">
        <f>(GL33*$GO33+GL37*$GO37+GL39*$GO39+GL42*$GO42+GL46*$GO46+GL49*$GO49+GL54*$GO54+GL69*$GO69)/$GO70</f>
        <v>0.38744293049960676</v>
      </c>
      <c r="GM70" s="37">
        <f>(GM33*$GO33+GM37*$GO37+GM39*$GO39+GM42*$GO42+GM46*$GO46+GM49*$GO49+GM54*$GO54+GM69*$GO69)/$GO70</f>
        <v>6.1601899054944406E-5</v>
      </c>
      <c r="GN70" s="26">
        <f>SUM(GN69,GN54,GN49,GN46,GN42,GN39,GN37,GN33)</f>
        <v>1524</v>
      </c>
      <c r="GO70" s="26">
        <f>SUM(GO69,GO54,GO49,GO46,GO42,GO39,GO37,GO33)</f>
        <v>1490.8</v>
      </c>
      <c r="GP70" s="26">
        <f>SUM(GP69,GP54,GP49,GP46,GP42,GP39,GP37,GP33)</f>
        <v>826.40047858937385</v>
      </c>
      <c r="GQ70" s="48">
        <f t="shared" si="127"/>
        <v>1</v>
      </c>
      <c r="GT70" s="21" t="s">
        <v>81</v>
      </c>
      <c r="GU70" s="26">
        <f>SUM(GU69,GU54,GU49,GU46,GU42,GU39,GU37,GU33)</f>
        <v>15303.353333333333</v>
      </c>
      <c r="GV70" s="26">
        <f>SUM(GV69,GV54,GV49,GV46,GV42,GV39,GV37,GV33)</f>
        <v>5304.8499999999976</v>
      </c>
      <c r="GW70" s="26">
        <f>SUM(GW69,GW54,GW49,GW46,GW42,GW39,GW37,GW33)</f>
        <v>9998.513333333336</v>
      </c>
      <c r="GX70" s="26">
        <f>SUM(GX69,GX54,GX49,GX46,GX42,GX39,GX37,GX33)</f>
        <v>10574.551666666666</v>
      </c>
      <c r="GY70" s="37">
        <f>(GY33*$HI33+GY37*$HI37+GY39*$HI39+GY42*$HI42+GY46*$HI46+GY49*$HI49+GY54*$HI54+GY69*$HI69)/$HI70</f>
        <v>0.3182804429292973</v>
      </c>
      <c r="GZ70" s="26">
        <f>SUM(GZ69,GZ54,GZ49,GZ46,GZ42,GZ39,GZ37,GZ33)</f>
        <v>3036.145</v>
      </c>
      <c r="HA70" s="37">
        <f>(HA33*$HI33+HA37*$HI37+HA39*$HI39+HA42*$HI42+HA46*$HI46+HA49*$HI49+HA54*$HI54+HA69*$HI69)/$HI70</f>
        <v>0.16780832880736618</v>
      </c>
      <c r="HB70" s="26">
        <f>SUM(HB69,HB54,HB49,HB46,HB42,HB39,HB37,HB33)</f>
        <v>101.95</v>
      </c>
      <c r="HC70" s="37">
        <f>(HC33*$HI33+HC37*$HI37+HC39*$HI39+HC42*$HI42+HC46*$HI46+HC49*$HI49+HC54*$HI54+HC69*$HI69)/$HI70</f>
        <v>4.8999003926592059E-3</v>
      </c>
      <c r="HD70" s="27">
        <f>SUM(HD69,HD54,HD49,HD46,HD42,HD39,HD37,HD33)</f>
        <v>0</v>
      </c>
      <c r="HE70" s="37">
        <f>(HE33*$HI33+HE37*$HI37+HE39*$HI39+HE42*$HI42+HE46*$HI46+HE49*$HI49+HE54*$HI54+HE69*$HI69)/$HI70</f>
        <v>0.50901132787067727</v>
      </c>
      <c r="HF70" s="37">
        <f>(HF33*$HI33+HF37*$HI37+HF39*$HI39+HF42*$HI42+HF46*$HI46+HF49*$HI49+HF54*$HI54+HF69*$HI69)/$HI70</f>
        <v>0.36143989513625285</v>
      </c>
      <c r="HG70" s="37">
        <f>(HG33*$HI33+HG37*$HI37+HG39*$HI39+HG42*$HI42+HG46*$HI46+HG49*$HI49+HG54*$HI54+HG69*$HI69)/$HI70</f>
        <v>0</v>
      </c>
      <c r="HH70" s="26">
        <f>SUM(HH69,HH54,HH49,HH46,HH42,HH39,HH37,HH33)</f>
        <v>1524</v>
      </c>
      <c r="HI70" s="26">
        <f>SUM(HI69,HI54,HI49,HI46,HI42,HI39,HI37,HI33)</f>
        <v>1490.8</v>
      </c>
      <c r="HJ70" s="28">
        <f>SUM(HJ69,HJ54,HJ49,HJ46,HJ42,HJ39,HJ37,HJ33)</f>
        <v>797.9983204882808</v>
      </c>
      <c r="HK70" s="48">
        <f>SUM(GY70,HA70,HC70,HE70,HG70)</f>
        <v>1</v>
      </c>
      <c r="HN70" s="21" t="s">
        <v>81</v>
      </c>
      <c r="HO70" s="26">
        <f>SUM(HO69,HO54,HO49,HO46,HO42,HO39,HO37,HO33)</f>
        <v>14170.501666666665</v>
      </c>
      <c r="HP70" s="26">
        <f>SUM(HP69,HP54,HP49,HP46,HP42,HP39,HP37,HP33)</f>
        <v>6007.3466666666664</v>
      </c>
      <c r="HQ70" s="26">
        <f>SUM(HQ69,HQ54,HQ49,HQ46,HQ42,HQ39,HQ37,HQ33)</f>
        <v>8163.1549999999997</v>
      </c>
      <c r="HR70" s="26">
        <f>SUM(HR69,HR54,HR49,HR46,HR42,HR39,HR37,HR33)</f>
        <v>10769.498333333335</v>
      </c>
      <c r="HS70" s="37">
        <f>(HS33*$ID33+HS37*$ID37+HS39*$ID39+HS42*$ID42+HS46*$ID46+HS49*$ID49+HS54*$ID54+HS69*$ID69)/$ID70</f>
        <v>0.35197482941671893</v>
      </c>
      <c r="HT70" s="26">
        <f>SUM(HT69,HT54,HT49,HT46,HT42,HT39,HT37,HT33)</f>
        <v>3140</v>
      </c>
      <c r="HU70" s="37">
        <f>(HU33*$ID33+HU37*$ID37+HU39*$ID39+HU42*$ID42+HU46*$ID46+HU49*$ID49+HU54*$ID54+HU69*$ID69)/$ID70</f>
        <v>0.18040388456607936</v>
      </c>
      <c r="HV70" s="27">
        <f>SUM(HV69,HV54,HV49,HV46,HV42,HV39,HV37,HV33)</f>
        <v>0</v>
      </c>
      <c r="HW70" s="37">
        <f>(HW33*$ID33+HW37*$ID37+HW39*$ID39+HW42*$ID42+HW46*$ID46+HW49*$ID49+HW54*$ID54+HW69*$ID69)/$ID70</f>
        <v>0</v>
      </c>
      <c r="HX70" s="27">
        <f>SUM(HX69,HX54,HX49,HX46,HX42,HX39,HX37,HX33)</f>
        <v>0</v>
      </c>
      <c r="HY70" s="27">
        <f>SUM(HY69,HY54,HY49,HY46,HY42,HY39,HY37,HY33)</f>
        <v>0</v>
      </c>
      <c r="HZ70" s="37">
        <f>(HZ33*$ID33+HZ37*$ID37+HZ39*$ID39+HZ42*$ID42+HZ46*$ID46+HZ49*$ID49+HZ54*$ID54+HZ69*$ID69)/$ID70</f>
        <v>0.46762128601720171</v>
      </c>
      <c r="IA70" s="37">
        <f>(IA33*$ID33+IA37*$ID37+IA39*$ID39+IA42*$ID42+IA46*$ID46+IA49*$ID49+IA54*$ID54+IA69*$ID69)/$ID70</f>
        <v>0.44916548272939472</v>
      </c>
      <c r="IB70" s="37">
        <f>(IB33*$ID33+IB37*$ID37+IB39*$ID39+IB42*$ID42+IB46*$ID46+IB49*$ID49+IB54*$ID54+IB69*$ID69)/$ID70</f>
        <v>0</v>
      </c>
      <c r="IC70" s="26">
        <f>SUM(IC69,IC54,IC49,IC46,IC42,IC39,IC37,IC33)</f>
        <v>1524</v>
      </c>
      <c r="ID70" s="26">
        <f>SUM(ID69,ID54,ID49,ID46,ID42,ID39,ID37,ID33)</f>
        <v>1490.8</v>
      </c>
      <c r="IE70" s="26">
        <f>SUM(IE69,IE54,IE49,IE46,IE42,IE39,IE37,IE33)</f>
        <v>792.728050333434</v>
      </c>
      <c r="IF70" s="48">
        <f t="shared" si="638"/>
        <v>1</v>
      </c>
    </row>
    <row r="71" spans="1:240" ht="15">
      <c r="B71" s="8"/>
      <c r="G71" s="38"/>
      <c r="I71" s="38"/>
      <c r="K71" s="38"/>
      <c r="M71" s="38"/>
      <c r="N71" s="38"/>
      <c r="O71" s="38"/>
      <c r="R71" s="7"/>
      <c r="S71" s="48"/>
      <c r="V71" s="8"/>
      <c r="AA71" s="38"/>
      <c r="AC71" s="38"/>
      <c r="AE71" s="38"/>
      <c r="AG71" s="38"/>
      <c r="AH71" s="38"/>
      <c r="AI71" s="38"/>
      <c r="AM71" s="48"/>
      <c r="AU71" s="42"/>
      <c r="AW71" s="42"/>
      <c r="AY71" s="42"/>
      <c r="BA71" s="42"/>
      <c r="BB71" s="42"/>
      <c r="BC71" s="42"/>
      <c r="BG71" s="48"/>
      <c r="BO71" s="42"/>
      <c r="BQ71" s="38"/>
      <c r="BU71" s="38"/>
      <c r="BV71" s="38"/>
      <c r="BW71" s="38"/>
      <c r="BX71" s="15"/>
      <c r="BY71" s="77"/>
      <c r="CA71" s="48"/>
      <c r="CI71" s="38"/>
      <c r="CK71" s="38"/>
      <c r="CM71" s="38"/>
      <c r="CO71" s="38"/>
      <c r="CP71" s="38"/>
      <c r="CQ71" s="38"/>
      <c r="CU71" s="48"/>
      <c r="DO71" s="48"/>
      <c r="EI71" s="48"/>
      <c r="FC71" s="48"/>
      <c r="FU71" s="77"/>
      <c r="FW71" s="48"/>
      <c r="GO71" s="77"/>
      <c r="GQ71" s="48"/>
      <c r="HI71" s="77"/>
      <c r="HK71" s="48"/>
      <c r="HZ71" s="77"/>
      <c r="IA71" s="77"/>
      <c r="IB71" s="77"/>
      <c r="IC71" s="77"/>
      <c r="ID71" s="77"/>
      <c r="IE71" s="77"/>
      <c r="IF71" s="48"/>
    </row>
    <row r="72" spans="1:240" ht="15">
      <c r="B72" s="78" t="s">
        <v>82</v>
      </c>
      <c r="C72" s="79">
        <f>SUM(C70,C22)</f>
        <v>24188.09</v>
      </c>
      <c r="D72" s="79">
        <f>SUM(D70,D22)</f>
        <v>13549.61</v>
      </c>
      <c r="E72" s="79">
        <f>SUM(E70,E22)</f>
        <v>10638.48</v>
      </c>
      <c r="F72" s="79">
        <f>SUM(F70,F22)</f>
        <v>8643.7099999999991</v>
      </c>
      <c r="G72" s="80">
        <f>(G22*$Q$22+G70*$Q$70)/$Q$72</f>
        <v>0.30198367761486805</v>
      </c>
      <c r="H72" s="79">
        <f>SUM(H70,H22)</f>
        <v>3951.9</v>
      </c>
      <c r="I72" s="80">
        <f>(I22*$Q$22+I70*$Q$70)/$Q$72</f>
        <v>9.1311637304574519E-2</v>
      </c>
      <c r="J72" s="79">
        <f>SUM(J70,J22)</f>
        <v>1160.3</v>
      </c>
      <c r="K72" s="80">
        <f>(K22*$Q$22+K70*$Q$70)/$Q$72</f>
        <v>2.0855780899868597E-2</v>
      </c>
      <c r="L72" s="79">
        <f>SUM(L70,L22)</f>
        <v>822.36999999999989</v>
      </c>
      <c r="M72" s="80">
        <f>(M22*$Q$22+M70*$Q$70)/$Q$72</f>
        <v>0.51521847355737427</v>
      </c>
      <c r="N72" s="80">
        <f>(N22*$Q$22+N70*$Q$70)/$Q$72</f>
        <v>0.39365407353357229</v>
      </c>
      <c r="O72" s="80">
        <f>(O22*$Q$22+O70*$Q$70)/$Q$72</f>
        <v>7.0630430623314575E-2</v>
      </c>
      <c r="P72" s="79">
        <f>SUM(P70,P22)</f>
        <v>4316</v>
      </c>
      <c r="Q72" s="79">
        <f>SUM(Q70,Q22)</f>
        <v>3981.8</v>
      </c>
      <c r="R72" s="79">
        <f>SUM(R70,R22)</f>
        <v>2030</v>
      </c>
      <c r="S72" s="48">
        <f t="shared" si="604"/>
        <v>1</v>
      </c>
      <c r="V72" s="78" t="s">
        <v>82</v>
      </c>
      <c r="W72" s="79">
        <f>SUM(W70,W22)</f>
        <v>23135.3</v>
      </c>
      <c r="X72" s="79">
        <f>SUM(X70,X22)</f>
        <v>14094.660000000002</v>
      </c>
      <c r="Y72" s="79">
        <f>SUM(Y70,Y22)</f>
        <v>9040.64</v>
      </c>
      <c r="Z72" s="79">
        <f>SUM(Z70,Z22)</f>
        <v>9886.7000000000007</v>
      </c>
      <c r="AA72" s="80">
        <f>(AA22*$AK$22+AA70*$AK$70)/$AK$72</f>
        <v>0.32279769456402979</v>
      </c>
      <c r="AB72" s="79">
        <f>SUM(AB70,AB22)</f>
        <v>4596</v>
      </c>
      <c r="AC72" s="80">
        <f>(AC22*$AK$22+AC70*$AK$70)/$AK$72</f>
        <v>0.10104848026261423</v>
      </c>
      <c r="AD72" s="79">
        <f>SUM(AD70,AD22)</f>
        <v>326</v>
      </c>
      <c r="AE72" s="80">
        <f>(AE22*$AK$22+AE70*$AK$70)/$AK$72</f>
        <v>8.1636904906572209E-3</v>
      </c>
      <c r="AF72" s="79">
        <f>SUM(AF70,AF22)</f>
        <v>485.33000000000004</v>
      </c>
      <c r="AG72" s="80">
        <f>(AG22*$AK$22+AG70*$AK$70)/$AK$72</f>
        <v>0.52784927468368159</v>
      </c>
      <c r="AH72" s="80">
        <f>(AH22*$AK$22+AH70*$AK$70)/$AK$72</f>
        <v>0.37951876344493218</v>
      </c>
      <c r="AI72" s="80">
        <f>(AI22*$AK$22+AI70*$AK$70)/$AK$72</f>
        <v>4.0140859999017037E-2</v>
      </c>
      <c r="AJ72" s="79">
        <f>SUM(AJ70,AJ22)</f>
        <v>4316</v>
      </c>
      <c r="AK72" s="79">
        <f>SUM(AK70,AK22)</f>
        <v>3981.8</v>
      </c>
      <c r="AL72" s="79">
        <f>SUM(AL70,AL22)</f>
        <v>2509.6840458811262</v>
      </c>
      <c r="AM72" s="48">
        <f t="shared" si="106"/>
        <v>0.99999999999999989</v>
      </c>
      <c r="AP72" s="78" t="s">
        <v>82</v>
      </c>
      <c r="AQ72" s="79">
        <f>SUM(AQ70,AQ22)</f>
        <v>23171.685000000001</v>
      </c>
      <c r="AR72" s="79">
        <f>SUM(AR70,AR22)</f>
        <v>11312.990000000002</v>
      </c>
      <c r="AS72" s="79">
        <f>SUM(AS70,AS22)</f>
        <v>11858.695</v>
      </c>
      <c r="AT72" s="79">
        <f>SUM(AT70,AT22)</f>
        <v>8982.6450000000004</v>
      </c>
      <c r="AU72" s="80">
        <f>(AU22*$BE$22+AU70*$BE$70)/$BE$72</f>
        <v>0.28251277601280267</v>
      </c>
      <c r="AV72" s="79">
        <f>SUM(AV70,AV22)</f>
        <v>4320</v>
      </c>
      <c r="AW72" s="80">
        <f>(AW22*$BE$22+AW70*$BE$70)/$BE$72</f>
        <v>9.9954794314129278E-2</v>
      </c>
      <c r="AX72" s="79">
        <f>SUM(AX70,AX22)</f>
        <v>245.67000000000002</v>
      </c>
      <c r="AY72" s="80">
        <f>(AY22*$BE$22+AY70*$BE$70)/$BE$72</f>
        <v>1.0312097125253234E-2</v>
      </c>
      <c r="AZ72" s="79">
        <f>SUM(AZ70,AZ22)</f>
        <v>481.10000000000008</v>
      </c>
      <c r="BA72" s="80">
        <f>(BA22*$BE$22+BA70*$BE$70)/$BE$72</f>
        <v>0.57415965647166833</v>
      </c>
      <c r="BB72" s="80">
        <f>(BB22*$BE$22+BB70*$BE$70)/$BE$72</f>
        <v>0.3300427324781906</v>
      </c>
      <c r="BC72" s="80">
        <f>(BC22*$BE$22+BC70*$BE$70)/$BE$72</f>
        <v>3.3060676076146461E-2</v>
      </c>
      <c r="BD72" s="79">
        <f>SUM(BD70,BD22)</f>
        <v>4316</v>
      </c>
      <c r="BE72" s="79">
        <f>SUM(BE70,BE22)</f>
        <v>3981.8</v>
      </c>
      <c r="BF72" s="79">
        <f>SUM(BF70,BF22)</f>
        <v>2308.3612662942273</v>
      </c>
      <c r="BG72" s="48">
        <f t="shared" si="109"/>
        <v>1</v>
      </c>
      <c r="BJ72" s="78" t="s">
        <v>82</v>
      </c>
      <c r="BK72" s="79">
        <f>SUM(BK70,BK22)</f>
        <v>22498.35</v>
      </c>
      <c r="BL72" s="79">
        <f>SUM(BL70,BL22)</f>
        <v>13702.32</v>
      </c>
      <c r="BM72" s="79">
        <f>SUM(BM70,BM22)</f>
        <v>8796.0299999999988</v>
      </c>
      <c r="BN72" s="79">
        <f>SUM(BN70,BN22)</f>
        <v>10974.77</v>
      </c>
      <c r="BO72" s="80">
        <f>(BO22*$BY22+BO70*$BY70)/$BY72</f>
        <v>0.28846844186073517</v>
      </c>
      <c r="BP72" s="79">
        <f>SUM(BP70,BP22)</f>
        <v>4464</v>
      </c>
      <c r="BQ72" s="80">
        <f>(BQ22*$BY22+BQ70*$BY70)/$BY72</f>
        <v>9.9954794314129278E-2</v>
      </c>
      <c r="BR72" s="79">
        <f>SUM(BR70,BR22)</f>
        <v>6.88</v>
      </c>
      <c r="BS72" s="81">
        <f>(BS22*$BY22+BS70*$BY70)/$BY72</f>
        <v>1.7928888269583593E-4</v>
      </c>
      <c r="BT72" s="79">
        <f>SUM(BT70,BT22)</f>
        <v>855.68000000000006</v>
      </c>
      <c r="BU72" s="80">
        <f>(BU22*$BY22+BU70*$BY70)/$BY72</f>
        <v>0.55395902313186285</v>
      </c>
      <c r="BV72" s="80">
        <f>(BV22*$BY22+BV70*$BY70)/$BY72</f>
        <v>0.36629817093175865</v>
      </c>
      <c r="BW72" s="80">
        <f>(BW22*$BY22+BW70*$BY70)/$BY72</f>
        <v>5.7438451810576829E-2</v>
      </c>
      <c r="BX72" s="79">
        <f>SUM(BX70,BX22)</f>
        <v>4316</v>
      </c>
      <c r="BY72" s="79">
        <f>SUM(BY70,BY22)</f>
        <v>3981.8</v>
      </c>
      <c r="BZ72" s="79">
        <f>SUM(BZ70,BZ22)</f>
        <v>2605</v>
      </c>
      <c r="CA72" s="48">
        <f t="shared" si="111"/>
        <v>1</v>
      </c>
      <c r="CB72" s="77"/>
      <c r="CC72" s="77"/>
      <c r="CD72" s="78" t="s">
        <v>82</v>
      </c>
      <c r="CE72" s="79">
        <f>SUM(CE70,CE22)</f>
        <v>21887.8135</v>
      </c>
      <c r="CF72" s="79">
        <f>SUM(CF70,CF22)</f>
        <v>9976.1185000000005</v>
      </c>
      <c r="CG72" s="79">
        <f>SUM(CG70,CG22)</f>
        <v>11911.695000000003</v>
      </c>
      <c r="CH72" s="79">
        <f>SUM(CH70,CH22)</f>
        <v>10156.656499999999</v>
      </c>
      <c r="CI72" s="80">
        <f>(CI22*$CS22+CI70*$CS70)/$CS72</f>
        <v>0.29003044091937757</v>
      </c>
      <c r="CJ72" s="79">
        <f>SUM(CJ70,CJ22)</f>
        <v>4527</v>
      </c>
      <c r="CK72" s="80">
        <f>(CK22*$CS22+CK70*$CS70)/$CS72</f>
        <v>0.10356497061630418</v>
      </c>
      <c r="CL72" s="79">
        <f>SUM(CL70,CL22)</f>
        <v>148.53</v>
      </c>
      <c r="CM72" s="80">
        <f>(CM22*$CS22+CM70*$CS70)/$CS72</f>
        <v>7.4735811832727797E-3</v>
      </c>
      <c r="CN72" s="79">
        <f>SUM(CN70,CN22)</f>
        <v>553.30999999999995</v>
      </c>
      <c r="CO72" s="80">
        <f>(CO22*$CS22+CO70*$CS70)/$CS72</f>
        <v>0.5626482889682779</v>
      </c>
      <c r="CP72" s="80">
        <f>(CP22*$CS22+CP70*$CS70)/$CS72</f>
        <v>0.35125043446118209</v>
      </c>
      <c r="CQ72" s="80">
        <f>(CQ22*$CS22+CQ70*$CS70)/$CS72</f>
        <v>3.6282718312767533E-2</v>
      </c>
      <c r="CR72" s="79">
        <f>SUM(CR70,CR22)</f>
        <v>4316</v>
      </c>
      <c r="CS72" s="79">
        <f>SUM(CS70,CS22)</f>
        <v>3981.8</v>
      </c>
      <c r="CT72" s="79">
        <f>SUM(CT70,CT22)</f>
        <v>2565.5</v>
      </c>
      <c r="CU72" s="48">
        <f t="shared" si="113"/>
        <v>1</v>
      </c>
      <c r="CV72" s="77"/>
      <c r="CW72" s="77"/>
      <c r="CX72" s="78" t="s">
        <v>82</v>
      </c>
      <c r="CY72" s="79">
        <f>SUM(CY70,CY22)</f>
        <v>19770.54</v>
      </c>
      <c r="CZ72" s="79">
        <f>SUM(CZ70,CZ22)</f>
        <v>8110.2900000000009</v>
      </c>
      <c r="DA72" s="79">
        <f>SUM(DA70,DA22)</f>
        <v>11660.249999999998</v>
      </c>
      <c r="DB72" s="79">
        <f>SUM(DB70,DB22)</f>
        <v>12716.16</v>
      </c>
      <c r="DC72" s="80">
        <f>(DC22*$DM22+DC70*$DM70)/$DM72</f>
        <v>0.32543857667305598</v>
      </c>
      <c r="DD72" s="79">
        <f>SUM(DD70,DD22)</f>
        <v>4795.58</v>
      </c>
      <c r="DE72" s="80">
        <f>(DE22*$DM22+DE70*$DM70)/$DM72</f>
        <v>0.11163873581786374</v>
      </c>
      <c r="DF72" s="79">
        <f>SUM(DF70,DF22)</f>
        <v>661.71999999999991</v>
      </c>
      <c r="DG72" s="80">
        <f>(DG22*$DM22+DG70*$DM70)/$DM72</f>
        <v>1.9569889772659149E-2</v>
      </c>
      <c r="DH72" s="79">
        <f>SUM(DH70,DH22)</f>
        <v>625.84999999999991</v>
      </c>
      <c r="DI72" s="80">
        <f>(DI22*$DM22+DI70*$DM70)/$DM72</f>
        <v>0.5079844490347748</v>
      </c>
      <c r="DJ72" s="80">
        <f>(DJ22*$DM22+DJ70*$DM70)/$DM72</f>
        <v>0.39504533411482029</v>
      </c>
      <c r="DK72" s="80">
        <f>(DK22*$DM22+DK70*$DM70)/$DM72</f>
        <v>3.5368348701646249E-2</v>
      </c>
      <c r="DL72" s="79">
        <f>SUM(DL70,DL22)</f>
        <v>4316</v>
      </c>
      <c r="DM72" s="79">
        <f>SUM(DM70,DM22)</f>
        <v>3981.8</v>
      </c>
      <c r="DN72" s="79">
        <f>SUM(DN70,DN22)</f>
        <v>2674</v>
      </c>
      <c r="DO72" s="48">
        <f t="shared" si="116"/>
        <v>1</v>
      </c>
      <c r="DR72" s="78" t="s">
        <v>82</v>
      </c>
      <c r="DS72" s="79">
        <f>SUM(DS70,DS22)</f>
        <v>18210.080000000002</v>
      </c>
      <c r="DT72" s="79">
        <f>SUM(DT70,DT22)</f>
        <v>9459.84</v>
      </c>
      <c r="DU72" s="79">
        <f>SUM(DU70,DU22)</f>
        <v>8750.239999999998</v>
      </c>
      <c r="DV72" s="79">
        <f>SUM(DV70,DV22)</f>
        <v>13678.86</v>
      </c>
      <c r="DW72" s="80">
        <f>(DW22*$EG22+DW70*$EG70)/$EG72</f>
        <v>0.31572922118218538</v>
      </c>
      <c r="DX72" s="79">
        <f>SUM(DX70,DX22)</f>
        <v>5719.68</v>
      </c>
      <c r="DY72" s="80">
        <f>(DY22*$EG22+DY70*$EG70)/$EG72</f>
        <v>0.16206177624319687</v>
      </c>
      <c r="DZ72" s="79">
        <f>SUM(DZ70,DZ22)</f>
        <v>335.38</v>
      </c>
      <c r="EA72" s="80">
        <f>(EA22*$EG22+EA70*$EG70)/$EG72</f>
        <v>1.1320999796385381E-2</v>
      </c>
      <c r="EB72" s="79">
        <f>SUM(EB70,EB22)</f>
        <v>936.03700000000003</v>
      </c>
      <c r="EC72" s="80">
        <f>(EC22*$EG22+EC70*$EG70)/$EG72</f>
        <v>0.46824851258710998</v>
      </c>
      <c r="ED72" s="80">
        <f>(ED22*$EG22+ED70*$EG70)/$EG72</f>
        <v>0.42350091643615945</v>
      </c>
      <c r="EE72" s="80">
        <f>(EE22*$EG22+EE70*$EG70)/$EG72</f>
        <v>4.2639490191122301E-2</v>
      </c>
      <c r="EF72" s="79">
        <f>SUM(EF70,EF22)</f>
        <v>4316</v>
      </c>
      <c r="EG72" s="79">
        <f>SUM(EG70,EG22)</f>
        <v>3981.8</v>
      </c>
      <c r="EH72" s="79">
        <f>SUM(EH70,EH22)</f>
        <v>2414</v>
      </c>
      <c r="EI72" s="48">
        <f t="shared" si="119"/>
        <v>0.99999999999999989</v>
      </c>
      <c r="EL72" s="78" t="s">
        <v>82</v>
      </c>
      <c r="EM72" s="79">
        <f>SUM(EM70,EM22)</f>
        <v>16086.115</v>
      </c>
      <c r="EN72" s="79">
        <f>SUM(EN70,EN22)</f>
        <v>8217.5400000000027</v>
      </c>
      <c r="EO72" s="79">
        <f>SUM(EO70,EO22)</f>
        <v>7868.5749999999971</v>
      </c>
      <c r="EP72" s="79">
        <f>SUM(EP70,EP22)</f>
        <v>12321.08</v>
      </c>
      <c r="EQ72" s="80">
        <f>(EQ22*$FA22+EQ70*$FA70)/$FA72</f>
        <v>0.29558423490572588</v>
      </c>
      <c r="ER72" s="79">
        <f>SUM(ER70,ER22)</f>
        <v>5525.2199999999993</v>
      </c>
      <c r="ES72" s="80">
        <f>(ES22*$FA22+ES70*$FA70)/$FA72</f>
        <v>0.18121235101856303</v>
      </c>
      <c r="ET72" s="79">
        <f>SUM(ET70,ET22)</f>
        <v>339.58499999999998</v>
      </c>
      <c r="EU72" s="80">
        <f>(EU22*$FA22+EU70*$FA70)/$FA72</f>
        <v>1.7277703020469319E-2</v>
      </c>
      <c r="EV72" s="79">
        <f>SUM(EV70,EV22)</f>
        <v>273.13099999999997</v>
      </c>
      <c r="EW72" s="80">
        <f>(EW22*$FA22+EW70*$FA70)/$FA72</f>
        <v>0.48936311538183247</v>
      </c>
      <c r="EX72" s="80">
        <f>(EX22*$FA22+EX70*$FA70)/$FA72</f>
        <v>0.33260906123948425</v>
      </c>
      <c r="EY72" s="80">
        <f>(EY22*$FA22+EY70*$FA70)/$FA72</f>
        <v>1.6562595673409248E-2</v>
      </c>
      <c r="EZ72" s="79">
        <f>SUM(EZ70,EZ22)</f>
        <v>4316</v>
      </c>
      <c r="FA72" s="79">
        <f>SUM(FA70,FA22)</f>
        <v>3981.8</v>
      </c>
      <c r="FB72" s="79">
        <f>SUM(FB70,FB22)</f>
        <v>2507</v>
      </c>
      <c r="FC72" s="48">
        <f t="shared" si="122"/>
        <v>1</v>
      </c>
      <c r="FF72" s="78" t="s">
        <v>82</v>
      </c>
      <c r="FG72" s="79">
        <f>SUM(FG70,FG22)</f>
        <v>18381.695</v>
      </c>
      <c r="FH72" s="79">
        <f>SUM(FH70,FH22)</f>
        <v>8486.31</v>
      </c>
      <c r="FI72" s="79">
        <f>SUM(FI70,FI22)</f>
        <v>9895.3850000000002</v>
      </c>
      <c r="FJ72" s="79">
        <f>SUM(FJ70,FJ22)</f>
        <v>12903.355000000001</v>
      </c>
      <c r="FK72" s="80">
        <f>(FK22*$FU22+FK70*$FU70)/$FU72</f>
        <v>0.26121226344653115</v>
      </c>
      <c r="FL72" s="79">
        <f>SUM(FL70,FL22)</f>
        <v>5985.41</v>
      </c>
      <c r="FM72" s="80">
        <f>(FM22*$FU22+FM70*$FU70)/$FU72</f>
        <v>0.18010011749697682</v>
      </c>
      <c r="FN72" s="79">
        <f>SUM(FN70,FN22)</f>
        <v>673.54</v>
      </c>
      <c r="FO72" s="80">
        <f>(FO22*$FU22+FO70*$FU70)/$FU72</f>
        <v>4.264796288164914E-2</v>
      </c>
      <c r="FP72" s="79">
        <f>SUM(FP70,FP22)</f>
        <v>230</v>
      </c>
      <c r="FQ72" s="80">
        <f>(FQ22*$FU22+FQ70*$FU70)/$FU72</f>
        <v>0.50766276106013541</v>
      </c>
      <c r="FR72" s="80">
        <f>(FR22*$FU22+FR70*$FU70)/$FU72</f>
        <v>0.31174214066616068</v>
      </c>
      <c r="FS72" s="80">
        <f>(FS22*$FU22+FS70*$FU70)/$FU72</f>
        <v>8.3768951147074038E-3</v>
      </c>
      <c r="FT72" s="79">
        <f>SUM(FT70,FT22)</f>
        <v>4316</v>
      </c>
      <c r="FU72" s="79">
        <f>SUM(FU70,FU22)</f>
        <v>3981.8</v>
      </c>
      <c r="FV72" s="79">
        <f>SUM(FV70,FV22)</f>
        <v>2707.5</v>
      </c>
      <c r="FW72" s="48">
        <f t="shared" si="124"/>
        <v>1</v>
      </c>
      <c r="FZ72" s="78" t="s">
        <v>82</v>
      </c>
      <c r="GA72" s="79">
        <f>SUM(GA70,GA22)</f>
        <v>18423.684999999998</v>
      </c>
      <c r="GB72" s="79">
        <f>SUM(GB70,GB22)</f>
        <v>9680.3900000000012</v>
      </c>
      <c r="GC72" s="79">
        <f>SUM(GC70,GC22)</f>
        <v>8743.2949999999983</v>
      </c>
      <c r="GD72" s="79">
        <f>SUM(GD70,GD22)</f>
        <v>12241.069999999998</v>
      </c>
      <c r="GE72" s="80">
        <f>(GE22*$GO22+GE70*$GO70)/$GO72</f>
        <v>0.2994349819456304</v>
      </c>
      <c r="GF72" s="79">
        <f>SUM(GF70,GF22)</f>
        <v>5760</v>
      </c>
      <c r="GG72" s="80">
        <f>(GG22*$GO22+GG70*$GO70)/$GO72</f>
        <v>0.17981817268572001</v>
      </c>
      <c r="GH72" s="79">
        <f>SUM(GH70,GH22)</f>
        <v>295.245</v>
      </c>
      <c r="GI72" s="80">
        <f>(GI22*$GO22+GI70*$GO70)/$GO72</f>
        <v>1.8452840633214455E-2</v>
      </c>
      <c r="GJ72" s="79">
        <f>SUM(GJ70,GJ22)</f>
        <v>348.23270000000002</v>
      </c>
      <c r="GK72" s="80">
        <f>(GK22*$GO22+GK70*$GO70)/$GO72</f>
        <v>0.48055469783347554</v>
      </c>
      <c r="GL72" s="80">
        <f>(GL22*$GO22+GL70*$GO70)/$GO72</f>
        <v>0.34391674181435594</v>
      </c>
      <c r="GM72" s="80">
        <f>(GM22*$GO22+GM70*$GO70)/$GO72</f>
        <v>2.1739306901959469E-2</v>
      </c>
      <c r="GN72" s="79">
        <f>SUM(GN70,GN22)</f>
        <v>4316</v>
      </c>
      <c r="GO72" s="79">
        <f>SUM(GO70,GO22)</f>
        <v>3981.8</v>
      </c>
      <c r="GP72" s="79">
        <f>SUM(GP70,GP22)</f>
        <v>2431.400478589374</v>
      </c>
      <c r="GQ72" s="48">
        <f t="shared" si="127"/>
        <v>0.99999999999999989</v>
      </c>
      <c r="GT72" s="78" t="s">
        <v>82</v>
      </c>
      <c r="GU72" s="79">
        <f>SUM(GU70,GU22)</f>
        <v>20163.893333333333</v>
      </c>
      <c r="GV72" s="79">
        <f>SUM(GV70,GV22)</f>
        <v>10165.389999999998</v>
      </c>
      <c r="GW72" s="79">
        <f>SUM(GW70,GW22)</f>
        <v>9998.513333333336</v>
      </c>
      <c r="GX72" s="79">
        <f>SUM(GX70,GX22)</f>
        <v>11771.031666666666</v>
      </c>
      <c r="GY72" s="80">
        <f>(GY22*$HI22+GY70*$HI70)/$HI72</f>
        <v>0.2639725564265436</v>
      </c>
      <c r="GZ72" s="79">
        <f>SUM(GZ70,GZ22)</f>
        <v>5760.375</v>
      </c>
      <c r="HA72" s="80">
        <f>(HA22*$HI22+HA70*$HI70)/$HI72</f>
        <v>0.16573744559925077</v>
      </c>
      <c r="HB72" s="79">
        <f>SUM(HB70,HB22)</f>
        <v>248.7</v>
      </c>
      <c r="HC72" s="80">
        <f>(HC22*$HI22+HC70*$HI70)/$HI72</f>
        <v>1.1977734579433193E-2</v>
      </c>
      <c r="HD72" s="79">
        <f>SUM(HD70,HD22)</f>
        <v>471.82000000000005</v>
      </c>
      <c r="HE72" s="80">
        <f>(HE22*$HI22+HE70*$HI70)/$HI72</f>
        <v>0.53018878409082115</v>
      </c>
      <c r="HF72" s="80">
        <f>(HF22*$HI22+HF70*$HI70)/$HI72</f>
        <v>0.3388271482279559</v>
      </c>
      <c r="HG72" s="80">
        <f>(HG22*$HI22+HG70*$HI70)/$HI72</f>
        <v>2.812347930395126E-2</v>
      </c>
      <c r="HH72" s="79">
        <f>SUM(HH70,HH22)</f>
        <v>4316</v>
      </c>
      <c r="HI72" s="79">
        <f>SUM(HI70,HI22)</f>
        <v>3981.8</v>
      </c>
      <c r="HJ72" s="79">
        <f>SUM(HJ70,HJ22)</f>
        <v>2227.998320488281</v>
      </c>
      <c r="HK72" s="48">
        <f>SUM(GY72,HA72,HC72,HE72,HG72)</f>
        <v>1</v>
      </c>
      <c r="HN72" s="78" t="s">
        <v>82</v>
      </c>
      <c r="HO72" s="79">
        <f>SUM(HO70,HO22)</f>
        <v>19331.974999996666</v>
      </c>
      <c r="HP72" s="79">
        <f>SUM(HP70,HP22)</f>
        <v>11168.816666666666</v>
      </c>
      <c r="HQ72" s="79">
        <f>SUM(HQ70,HQ22)</f>
        <v>8163.1549999999997</v>
      </c>
      <c r="HR72" s="79">
        <f>SUM(HR70,HR22)</f>
        <v>12032.068333333335</v>
      </c>
      <c r="HS72" s="81">
        <f>(HS22*$ID22+HS70*$ID70)/$ID72</f>
        <v>0.2652715600775194</v>
      </c>
      <c r="HT72" s="79">
        <f>SUM(HT70,HT22)</f>
        <v>5223.33</v>
      </c>
      <c r="HU72" s="81">
        <f>(HU22*$ID22+HU70*$ID70)/$ID72</f>
        <v>0.13820319955798885</v>
      </c>
      <c r="HV72" s="79">
        <f>SUM(HV70,HV22)</f>
        <v>132.63</v>
      </c>
      <c r="HW72" s="81">
        <f>(HW22*$ID22+HW70*$ID70)/$ID72</f>
        <v>1.2375733197158182E-2</v>
      </c>
      <c r="HX72" s="79">
        <f>SUM(HX70,HX22)</f>
        <v>40.729999999999997</v>
      </c>
      <c r="HY72" s="79">
        <f>SUM(HY70,HY22)</f>
        <v>594.91999999999996</v>
      </c>
      <c r="HZ72" s="81">
        <f>(HZ22*$ID22+HZ70*$ID70)/$ID72</f>
        <v>0.54342375127420028</v>
      </c>
      <c r="IA72" s="81">
        <f>(IA22*$ID22+IA70*$ID70)/$ID72</f>
        <v>0.36571956640373787</v>
      </c>
      <c r="IB72" s="81">
        <f>(IB22*$ID22+IB70*$ID70)/$ID72</f>
        <v>4.0725872162785115E-2</v>
      </c>
      <c r="IC72" s="79">
        <f>SUM(IC70,IC22)</f>
        <v>4316</v>
      </c>
      <c r="ID72" s="79">
        <f>SUM(ID70,ID22)</f>
        <v>3981.8</v>
      </c>
      <c r="IE72" s="79">
        <f>SUM(IE70,IE22)</f>
        <v>2587.7280503334341</v>
      </c>
      <c r="IF72" s="48">
        <f t="shared" si="638"/>
        <v>1.0000001162696517</v>
      </c>
    </row>
    <row r="73" spans="1:240" ht="15">
      <c r="B73" s="8"/>
      <c r="AA73" s="22"/>
      <c r="DW73" s="42"/>
      <c r="DY73" s="42"/>
      <c r="EA73" s="76"/>
      <c r="EC73" s="42"/>
      <c r="EG73" s="10"/>
      <c r="EQ73" s="42"/>
      <c r="ES73" s="42"/>
      <c r="EU73" s="42"/>
      <c r="EW73" s="42"/>
      <c r="FA73" s="10"/>
    </row>
    <row r="74" spans="1:240" ht="15">
      <c r="B74" s="8"/>
      <c r="DW74" s="42"/>
      <c r="DY74" s="42"/>
      <c r="EA74" s="42"/>
      <c r="EC74" s="42"/>
      <c r="EG74" s="10"/>
      <c r="EQ74" s="42"/>
      <c r="ES74" s="42"/>
      <c r="EU74" s="42"/>
      <c r="EW74" s="42"/>
      <c r="FA74" s="10"/>
      <c r="GE74" s="59"/>
      <c r="GK74" s="59"/>
      <c r="GY74" s="42"/>
      <c r="GZ74" s="77"/>
      <c r="HA74" s="77"/>
      <c r="HB74" s="77"/>
      <c r="HC74" s="77"/>
      <c r="HD74" s="77"/>
      <c r="HE74" s="42"/>
      <c r="HF74" s="42"/>
      <c r="HI74" s="77"/>
    </row>
  </sheetData>
  <mergeCells count="12">
    <mergeCell ref="CW3:DO3"/>
    <mergeCell ref="DQ3:EI3"/>
    <mergeCell ref="EK3:FC3"/>
    <mergeCell ref="FE3:FW3"/>
    <mergeCell ref="HM3:IF3"/>
    <mergeCell ref="GS3:HK3"/>
    <mergeCell ref="FY3:GQ3"/>
    <mergeCell ref="A3:S3"/>
    <mergeCell ref="U3:AM3"/>
    <mergeCell ref="AO3:BG3"/>
    <mergeCell ref="BI3:CA3"/>
    <mergeCell ref="CC3:CU3"/>
  </mergeCells>
  <phoneticPr fontId="2" type="noConversion"/>
  <pageMargins left="0.7" right="0.7" top="0.75" bottom="0.75" header="0.3" footer="0.3"/>
  <pageSetup orientation="portrait" r:id="rId1"/>
  <ignoredErrors>
    <ignoredError sqref="B50:B51 B47:B4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90755-6D56-4ED6-B90E-6CB6D9110258}">
  <sheetPr>
    <pageSetUpPr fitToPage="1"/>
  </sheetPr>
  <dimension ref="A1:X94"/>
  <sheetViews>
    <sheetView zoomScale="82" workbookViewId="0">
      <selection activeCell="C2" sqref="C2"/>
    </sheetView>
  </sheetViews>
  <sheetFormatPr defaultColWidth="9.140625" defaultRowHeight="15" customHeight="1"/>
  <cols>
    <col min="1" max="1" width="18.140625" style="3" customWidth="1"/>
    <col min="2" max="2" width="17.7109375" style="2" bestFit="1" customWidth="1"/>
    <col min="3" max="5" width="13" style="2" customWidth="1"/>
    <col min="6" max="6" width="11.85546875" style="2" customWidth="1"/>
    <col min="7" max="7" width="9.7109375" style="2" customWidth="1"/>
    <col min="8" max="8" width="11.85546875" style="2" customWidth="1"/>
    <col min="9" max="9" width="9.7109375" style="2" customWidth="1"/>
    <col min="10" max="10" width="10.7109375" style="2" customWidth="1"/>
    <col min="11" max="12" width="9.42578125" style="2" customWidth="1"/>
    <col min="13" max="13" width="10.7109375" style="2" customWidth="1"/>
    <col min="14" max="14" width="9" style="2" customWidth="1"/>
    <col min="15" max="15" width="11.28515625" style="2" customWidth="1"/>
    <col min="16" max="16" width="10.28515625" style="3" customWidth="1"/>
    <col min="17" max="18" width="10.7109375" style="3" bestFit="1" customWidth="1"/>
    <col min="19" max="19" width="9.42578125" style="1" customWidth="1"/>
    <col min="20" max="20" width="16.85546875" style="3" customWidth="1"/>
    <col min="21" max="22" width="9.140625" style="1"/>
    <col min="23" max="23" width="13.85546875" style="1" bestFit="1" customWidth="1"/>
    <col min="24" max="16384" width="9.140625" style="1"/>
  </cols>
  <sheetData>
    <row r="1" spans="1:21" ht="15" customHeight="1">
      <c r="C1" s="15"/>
    </row>
    <row r="2" spans="1:21" ht="28.5">
      <c r="A2" s="14" t="s">
        <v>83</v>
      </c>
      <c r="B2" s="9">
        <f>SUM('KPI_FY 25-26'!B4,'KPI_FY 25-26'!V4,'KPI_FY 25-26'!AP4,'KPI_FY 25-26'!BJ4,'KPI_FY 25-26'!CD4,'KPI_FY 25-26'!CX4,'KPI_FY 25-26'!DR4,'KPI_FY 25-26'!EL4,'KPI_FY 25-26'!FF4,'KPI_FY 25-26'!FZ4,'KPI_FY 25-26'!GT4,'KPI_FY 25-26'!HN4)</f>
        <v>8760</v>
      </c>
      <c r="C2" s="9"/>
      <c r="D2" s="7"/>
      <c r="F2" s="15"/>
      <c r="H2" s="15"/>
    </row>
    <row r="3" spans="1:21" ht="28.5">
      <c r="A3" s="4" t="s">
        <v>13</v>
      </c>
      <c r="B3" s="5" t="s">
        <v>14</v>
      </c>
      <c r="C3" s="5" t="s">
        <v>15</v>
      </c>
      <c r="D3" s="5" t="s">
        <v>16</v>
      </c>
      <c r="E3" s="5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5" t="s">
        <v>23</v>
      </c>
      <c r="L3" s="5" t="s">
        <v>32</v>
      </c>
      <c r="M3" s="5" t="s">
        <v>24</v>
      </c>
      <c r="N3" s="5" t="s">
        <v>25</v>
      </c>
      <c r="O3" s="5" t="s">
        <v>26</v>
      </c>
      <c r="P3" s="23" t="s">
        <v>27</v>
      </c>
      <c r="Q3" s="6" t="s">
        <v>84</v>
      </c>
      <c r="R3" s="6" t="s">
        <v>29</v>
      </c>
      <c r="S3" s="34" t="s">
        <v>31</v>
      </c>
    </row>
    <row r="4" spans="1:21">
      <c r="A4" s="82" t="s">
        <v>33</v>
      </c>
      <c r="B4" s="16" t="s">
        <v>34</v>
      </c>
      <c r="C4" s="15">
        <f>SUM('KPI_FY 25-26'!C6,'KPI_FY 25-26'!W6,'KPI_FY 25-26'!AQ6,'KPI_FY 25-26'!BK6,'KPI_FY 25-26'!CE6,'KPI_FY 25-26'!CY6,'KPI_FY 25-26'!DS6,'KPI_FY 25-26'!EM6,'KPI_FY 25-26'!FG6,'KPI_FY 25-26'!GA6,'KPI_FY 25-26'!GU6,'KPI_FY 25-26'!HO6)</f>
        <v>7516.0900000000011</v>
      </c>
      <c r="D4" s="15">
        <f>SUM('KPI_FY 25-26'!D6,'KPI_FY 25-26'!X6,'KPI_FY 25-26'!AR6,'KPI_FY 25-26'!BL6,'KPI_FY 25-26'!CF6,'KPI_FY 25-26'!CZ6,'KPI_FY 25-26'!DT6,'KPI_FY 25-26'!EN6,'KPI_FY 25-26'!FH6,'KPI_FY 25-26'!GB6,'KPI_FY 25-26'!GV6,'KPI_FY 25-26'!HP6)</f>
        <v>7493.2100000000009</v>
      </c>
      <c r="E4" s="12">
        <f>SUM('KPI_FY 25-26'!E6,'KPI_FY 25-26'!Y6,'KPI_FY 25-26'!AS6,'KPI_FY 25-26'!BM6,'KPI_FY 25-26'!CG6,'KPI_FY 25-26'!DA6,'KPI_FY 25-26'!DU6,'KPI_FY 25-26'!EO6,'KPI_FY 25-26'!FI6,'KPI_FY 25-26'!GC6,'KPI_FY 25-26'!GW6,'KPI_FY 25-26'!HQ6)</f>
        <v>22.88</v>
      </c>
      <c r="F4" s="15">
        <f>SUM('KPI_FY 25-26'!F6,'KPI_FY 25-26'!Z6,'KPI_FY 25-26'!AT6,'KPI_FY 25-26'!BN6,'KPI_FY 25-26'!CH6,'KPI_FY 25-26'!DB6,'KPI_FY 25-26'!DV6,'KPI_FY 25-26'!EP6,'KPI_FY 25-26'!FJ6,'KPI_FY 25-26'!GD6,'KPI_FY 25-26'!GX6,'KPI_FY 25-26'!HR6)</f>
        <v>975.17</v>
      </c>
      <c r="G4" s="38">
        <f>F4/$B$2</f>
        <v>0.11132077625570776</v>
      </c>
      <c r="H4" s="12">
        <f>SUM('KPI_FY 25-26'!H6,'KPI_FY 25-26'!AB6,'KPI_FY 25-26'!AV6,'KPI_FY 25-26'!BP6,'KPI_FY 25-26'!CJ6,'KPI_FY 25-26'!DD6,'KPI_FY 25-26'!DX6,'KPI_FY 25-26'!ER6,'KPI_FY 25-26'!FL6,'KPI_FY 25-26'!GF6,'KPI_FY 25-26'!GZ6,'KPI_FY 25-26'!HT6)</f>
        <v>0</v>
      </c>
      <c r="I4" s="38">
        <f>H4/$B$2</f>
        <v>0</v>
      </c>
      <c r="J4" s="12">
        <f>SUM('KPI_FY 25-26'!J6,'KPI_FY 25-26'!AD6,'KPI_FY 25-26'!AX6,'KPI_FY 25-26'!BR6,'KPI_FY 25-26'!CL6,'KPI_FY 25-26'!DF6,'KPI_FY 25-26'!DZ6,'KPI_FY 25-26'!ET6,'KPI_FY 25-26'!FN6,'KPI_FY 25-26'!GH6,'KPI_FY 25-26'!HB6,'KPI_FY 25-26'!HV6)</f>
        <v>268.73999999999995</v>
      </c>
      <c r="K4" s="38">
        <f>J4/$B$2</f>
        <v>3.0678082191780816E-2</v>
      </c>
      <c r="L4" s="12">
        <f>SUM('KPI_FY 25-26'!HX6)</f>
        <v>0</v>
      </c>
      <c r="M4" s="12">
        <f>SUM('KPI_FY 25-26'!L6,'KPI_FY 25-26'!AF6,'KPI_FY 25-26'!AZ6,'KPI_FY 25-26'!BT6,'KPI_FY 25-26'!CN6,'KPI_FY 25-26'!DH6,'KPI_FY 25-26'!EB6,'KPI_FY 25-26'!EV6,'KPI_FY 25-26'!FP6,'KPI_FY 25-26'!GJ6,'KPI_FY 25-26'!HD6,'KPI_FY 25-26'!HY6)</f>
        <v>299.52299999999997</v>
      </c>
      <c r="N4" s="38">
        <f t="shared" ref="N4:N9" si="0">(C4-L4-M4)/$B$2</f>
        <v>0.82380901826484032</v>
      </c>
      <c r="O4" s="41">
        <f>IF((AND(D4=0,F4=0)),0,(F4+M4+L4)/(D4+F4))</f>
        <v>0.15052383100427708</v>
      </c>
      <c r="P4" s="38">
        <f t="shared" ref="P4:P9" si="1">(L4+M4)/$B$2</f>
        <v>3.4192123287671232E-2</v>
      </c>
      <c r="Q4" s="17">
        <v>160</v>
      </c>
      <c r="R4" s="2">
        <v>153</v>
      </c>
      <c r="S4" s="83">
        <f>N4+K4+I4+G4+P4</f>
        <v>1.0000000000000002</v>
      </c>
      <c r="T4" s="11"/>
    </row>
    <row r="5" spans="1:21">
      <c r="A5" s="82" t="s">
        <v>35</v>
      </c>
      <c r="B5" s="16" t="s">
        <v>36</v>
      </c>
      <c r="C5" s="15">
        <f>SUM('KPI_FY 25-26'!C7,'KPI_FY 25-26'!W7,'KPI_FY 25-26'!AQ7,'KPI_FY 25-26'!BK7,'KPI_FY 25-26'!CE7,'KPI_FY 25-26'!CY7,'KPI_FY 25-26'!DS7,'KPI_FY 25-26'!EM7,'KPI_FY 25-26'!FG7,'KPI_FY 25-26'!GA7,'KPI_FY 25-26'!GU7,'KPI_FY 25-26'!HO7)</f>
        <v>7054.5400000000009</v>
      </c>
      <c r="D5" s="15">
        <f>SUM('KPI_FY 25-26'!D7,'KPI_FY 25-26'!X7,'KPI_FY 25-26'!AR7,'KPI_FY 25-26'!BL7,'KPI_FY 25-26'!CF7,'KPI_FY 25-26'!CZ7,'KPI_FY 25-26'!DT7,'KPI_FY 25-26'!EN7,'KPI_FY 25-26'!FH7,'KPI_FY 25-26'!GB7,'KPI_FY 25-26'!GV7,'KPI_FY 25-26'!HP7)</f>
        <v>6906.33</v>
      </c>
      <c r="E5" s="12">
        <f>SUM('KPI_FY 25-26'!E7,'KPI_FY 25-26'!Y7,'KPI_FY 25-26'!AS7,'KPI_FY 25-26'!BM7,'KPI_FY 25-26'!CG7,'KPI_FY 25-26'!DA7,'KPI_FY 25-26'!DU7,'KPI_FY 25-26'!EO7,'KPI_FY 25-26'!FI7,'KPI_FY 25-26'!GC7,'KPI_FY 25-26'!GW7,'KPI_FY 25-26'!HQ7)</f>
        <v>148.21</v>
      </c>
      <c r="F5" s="15">
        <f>SUM('KPI_FY 25-26'!F7,'KPI_FY 25-26'!Z7,'KPI_FY 25-26'!AT7,'KPI_FY 25-26'!BN7,'KPI_FY 25-26'!CH7,'KPI_FY 25-26'!DB7,'KPI_FY 25-26'!DV7,'KPI_FY 25-26'!EP7,'KPI_FY 25-26'!FJ7,'KPI_FY 25-26'!GD7,'KPI_FY 25-26'!GX7,'KPI_FY 25-26'!HR7)</f>
        <v>1343.07</v>
      </c>
      <c r="G5" s="38">
        <f t="shared" ref="G5:I9" si="2">F5/$B$2</f>
        <v>0.15331849315068494</v>
      </c>
      <c r="H5" s="12">
        <f>SUM('KPI_FY 25-26'!H7,'KPI_FY 25-26'!AB7,'KPI_FY 25-26'!AV7,'KPI_FY 25-26'!BP7,'KPI_FY 25-26'!CJ7,'KPI_FY 25-26'!DD7,'KPI_FY 25-26'!DX7,'KPI_FY 25-26'!ER7,'KPI_FY 25-26'!FL7,'KPI_FY 25-26'!GF7,'KPI_FY 25-26'!GZ7,'KPI_FY 25-26'!HT7)</f>
        <v>0</v>
      </c>
      <c r="I5" s="38">
        <f t="shared" si="2"/>
        <v>0</v>
      </c>
      <c r="J5" s="12">
        <f>SUM('KPI_FY 25-26'!J7,'KPI_FY 25-26'!AD7,'KPI_FY 25-26'!AX7,'KPI_FY 25-26'!BR7,'KPI_FY 25-26'!CL7,'KPI_FY 25-26'!DF7,'KPI_FY 25-26'!DZ7,'KPI_FY 25-26'!ET7,'KPI_FY 25-26'!FN7,'KPI_FY 25-26'!GH7,'KPI_FY 25-26'!HB7,'KPI_FY 25-26'!HV7)</f>
        <v>362.39000000000004</v>
      </c>
      <c r="K5" s="38">
        <f t="shared" ref="K5" si="3">J5/$B$2</f>
        <v>4.1368721461187218E-2</v>
      </c>
      <c r="L5" s="12">
        <f>SUM('KPI_FY 25-26'!HX7)</f>
        <v>0</v>
      </c>
      <c r="M5" s="12">
        <f>SUM('KPI_FY 25-26'!L7,'KPI_FY 25-26'!AF7,'KPI_FY 25-26'!AZ7,'KPI_FY 25-26'!BT7,'KPI_FY 25-26'!CN7,'KPI_FY 25-26'!DH7,'KPI_FY 25-26'!EB7,'KPI_FY 25-26'!EV7,'KPI_FY 25-26'!FP7,'KPI_FY 25-26'!GJ7,'KPI_FY 25-26'!HD7,'KPI_FY 25-26'!HY7)</f>
        <v>695.97500000000002</v>
      </c>
      <c r="N5" s="38">
        <f t="shared" si="0"/>
        <v>0.72586358447488586</v>
      </c>
      <c r="O5" s="41">
        <f t="shared" ref="O5:O9" si="4">IF((AND(D5=0,F5=0)),0,(F5+M5+L5)/(D5+F5))</f>
        <v>0.24717494605668294</v>
      </c>
      <c r="P5" s="38">
        <f t="shared" si="1"/>
        <v>7.9449200913242007E-2</v>
      </c>
      <c r="Q5" s="17">
        <v>60</v>
      </c>
      <c r="R5" s="2">
        <v>52</v>
      </c>
      <c r="S5" s="83">
        <f>N5+K5+I5+G5+P5</f>
        <v>1</v>
      </c>
      <c r="T5" s="11"/>
    </row>
    <row r="6" spans="1:21">
      <c r="A6" s="16"/>
      <c r="B6" s="16" t="s">
        <v>37</v>
      </c>
      <c r="C6" s="15">
        <f>SUM('KPI_FY 25-26'!C8,'KPI_FY 25-26'!W8,'KPI_FY 25-26'!AQ8,'KPI_FY 25-26'!BK8,'KPI_FY 25-26'!CE8,'KPI_FY 25-26'!CY8,'KPI_FY 25-26'!DS8,'KPI_FY 25-26'!EM8,'KPI_FY 25-26'!FG8,'KPI_FY 25-26'!GA8,'KPI_FY 25-26'!GU8,'KPI_FY 25-26'!HO8)</f>
        <v>3364.3199999999997</v>
      </c>
      <c r="D6" s="15">
        <f>SUM('KPI_FY 25-26'!D8,'KPI_FY 25-26'!X8,'KPI_FY 25-26'!AR8,'KPI_FY 25-26'!BL8,'KPI_FY 25-26'!CF8,'KPI_FY 25-26'!CZ8,'KPI_FY 25-26'!DT8,'KPI_FY 25-26'!EN8,'KPI_FY 25-26'!FH8,'KPI_FY 25-26'!GB8,'KPI_FY 25-26'!GV8,'KPI_FY 25-26'!HP8)</f>
        <v>3232.92</v>
      </c>
      <c r="E6" s="12">
        <f>SUM('KPI_FY 25-26'!E8,'KPI_FY 25-26'!Y8,'KPI_FY 25-26'!AS8,'KPI_FY 25-26'!BM8,'KPI_FY 25-26'!CG8,'KPI_FY 25-26'!DA8,'KPI_FY 25-26'!DU8,'KPI_FY 25-26'!EO8,'KPI_FY 25-26'!FI8,'KPI_FY 25-26'!GC8,'KPI_FY 25-26'!GW8,'KPI_FY 25-26'!HQ8)</f>
        <v>131.4</v>
      </c>
      <c r="F6" s="15">
        <f>SUM('KPI_FY 25-26'!F8,'KPI_FY 25-26'!Z8,'KPI_FY 25-26'!AT8,'KPI_FY 25-26'!BN8,'KPI_FY 25-26'!CH8,'KPI_FY 25-26'!DB8,'KPI_FY 25-26'!DV8,'KPI_FY 25-26'!EP8,'KPI_FY 25-26'!FJ8,'KPI_FY 25-26'!GD8,'KPI_FY 25-26'!GX8,'KPI_FY 25-26'!HR8)</f>
        <v>715</v>
      </c>
      <c r="G6" s="38">
        <f t="shared" si="2"/>
        <v>8.1621004566210048E-2</v>
      </c>
      <c r="H6" s="15">
        <f>SUM('KPI_FY 25-26'!H8,'KPI_FY 25-26'!AB8,'KPI_FY 25-26'!AV8,'KPI_FY 25-26'!BP8,'KPI_FY 25-26'!CJ8,'KPI_FY 25-26'!DD8,'KPI_FY 25-26'!DX8,'KPI_FY 25-26'!ER8,'KPI_FY 25-26'!FL8,'KPI_FY 25-26'!GF8,'KPI_FY 25-26'!GZ8,'KPI_FY 25-26'!HT8)</f>
        <v>4544.38</v>
      </c>
      <c r="I6" s="38">
        <f t="shared" si="2"/>
        <v>0.51876484018264846</v>
      </c>
      <c r="J6" s="12">
        <f>SUM('KPI_FY 25-26'!J8,'KPI_FY 25-26'!AD8,'KPI_FY 25-26'!AX8,'KPI_FY 25-26'!BR8,'KPI_FY 25-26'!CL8,'KPI_FY 25-26'!DF8,'KPI_FY 25-26'!DZ8,'KPI_FY 25-26'!ET8,'KPI_FY 25-26'!FN8,'KPI_FY 25-26'!GH8,'KPI_FY 25-26'!HB8,'KPI_FY 25-26'!HV8)</f>
        <v>136.30000000000001</v>
      </c>
      <c r="K6" s="38">
        <f t="shared" ref="K6" si="5">J6/$B$2</f>
        <v>1.5559360730593609E-2</v>
      </c>
      <c r="L6" s="12">
        <f>SUM('KPI_FY 25-26'!HX8)</f>
        <v>0</v>
      </c>
      <c r="M6" s="12">
        <f>SUM('KPI_FY 25-26'!L8,'KPI_FY 25-26'!AF8,'KPI_FY 25-26'!AZ8,'KPI_FY 25-26'!BT8,'KPI_FY 25-26'!CN8,'KPI_FY 25-26'!DH8,'KPI_FY 25-26'!EB8,'KPI_FY 25-26'!EV8,'KPI_FY 25-26'!FP8,'KPI_FY 25-26'!GJ8,'KPI_FY 25-26'!HD8,'KPI_FY 25-26'!HY8)</f>
        <v>35.308</v>
      </c>
      <c r="N6" s="38">
        <f t="shared" si="0"/>
        <v>0.38002420091324196</v>
      </c>
      <c r="O6" s="41">
        <f t="shared" si="4"/>
        <v>0.19005147014123894</v>
      </c>
      <c r="P6" s="38">
        <f t="shared" si="1"/>
        <v>4.0305936073059363E-3</v>
      </c>
      <c r="Q6" s="17">
        <v>160</v>
      </c>
      <c r="R6" s="2">
        <v>140</v>
      </c>
      <c r="S6" s="83">
        <f>N6+K6+I6+G6+P6</f>
        <v>1</v>
      </c>
      <c r="T6" s="11"/>
    </row>
    <row r="7" spans="1:21">
      <c r="A7" s="2"/>
      <c r="B7" s="16" t="s">
        <v>38</v>
      </c>
      <c r="C7" s="12">
        <f>SUM('KPI_FY 25-26'!C9,'KPI_FY 25-26'!W9,'KPI_FY 25-26'!AQ9,'KPI_FY 25-26'!BK9,'KPI_FY 25-26'!CE9,'KPI_FY 25-26'!CY9,'KPI_FY 25-26'!DS9,'KPI_FY 25-26'!EM9,'KPI_FY 25-26'!FG9,'KPI_FY 25-26'!GA9,'KPI_FY 25-26'!GU9,'KPI_FY 25-26'!HO9)</f>
        <v>0</v>
      </c>
      <c r="D7" s="12">
        <f>SUM('KPI_FY 25-26'!D9,'KPI_FY 25-26'!X9,'KPI_FY 25-26'!AR9,'KPI_FY 25-26'!BL9,'KPI_FY 25-26'!CF9,'KPI_FY 25-26'!CZ9,'KPI_FY 25-26'!DT9,'KPI_FY 25-26'!EN9,'KPI_FY 25-26'!FH9,'KPI_FY 25-26'!GB9,'KPI_FY 25-26'!GV9,'KPI_FY 25-26'!HP9)</f>
        <v>0</v>
      </c>
      <c r="E7" s="12">
        <f>SUM('KPI_FY 25-26'!E9,'KPI_FY 25-26'!Y9,'KPI_FY 25-26'!AS9,'KPI_FY 25-26'!BM9,'KPI_FY 25-26'!CG9,'KPI_FY 25-26'!DA9,'KPI_FY 25-26'!DU9,'KPI_FY 25-26'!EO9,'KPI_FY 25-26'!FI9,'KPI_FY 25-26'!GC9,'KPI_FY 25-26'!GW9,'KPI_FY 25-26'!HQ9)</f>
        <v>0</v>
      </c>
      <c r="F7" s="12">
        <f>SUM('KPI_FY 25-26'!F9,'KPI_FY 25-26'!Z9,'KPI_FY 25-26'!AT9,'KPI_FY 25-26'!BN9,'KPI_FY 25-26'!CH9,'KPI_FY 25-26'!DB9,'KPI_FY 25-26'!DV9,'KPI_FY 25-26'!EP9,'KPI_FY 25-26'!FJ9,'KPI_FY 25-26'!GD9,'KPI_FY 25-26'!GX9,'KPI_FY 25-26'!HR9)</f>
        <v>0</v>
      </c>
      <c r="G7" s="38">
        <f t="shared" si="2"/>
        <v>0</v>
      </c>
      <c r="H7" s="15">
        <f>SUM('KPI_FY 25-26'!H9,'KPI_FY 25-26'!AB9,'KPI_FY 25-26'!AV9,'KPI_FY 25-26'!BP9,'KPI_FY 25-26'!CJ9,'KPI_FY 25-26'!DD9,'KPI_FY 25-26'!DX9,'KPI_FY 25-26'!ER9,'KPI_FY 25-26'!FL9,'KPI_FY 25-26'!GF9,'KPI_FY 25-26'!GZ9,'KPI_FY 25-26'!HT9)</f>
        <v>8760</v>
      </c>
      <c r="I7" s="38">
        <f t="shared" si="2"/>
        <v>1</v>
      </c>
      <c r="J7" s="12">
        <f>SUM('KPI_FY 25-26'!J9,'KPI_FY 25-26'!AD9,'KPI_FY 25-26'!AX9,'KPI_FY 25-26'!BR9,'KPI_FY 25-26'!CL9,'KPI_FY 25-26'!DF9,'KPI_FY 25-26'!DZ9,'KPI_FY 25-26'!ET9,'KPI_FY 25-26'!FN9,'KPI_FY 25-26'!GH9,'KPI_FY 25-26'!HB9,'KPI_FY 25-26'!HV9)</f>
        <v>0</v>
      </c>
      <c r="K7" s="38">
        <f t="shared" ref="K7" si="6">J7/$B$2</f>
        <v>0</v>
      </c>
      <c r="L7" s="12">
        <f>SUM('KPI_FY 25-26'!HX9)</f>
        <v>0</v>
      </c>
      <c r="M7" s="12">
        <f>SUM('KPI_FY 25-26'!L9,'KPI_FY 25-26'!AF9,'KPI_FY 25-26'!AZ9,'KPI_FY 25-26'!BT9,'KPI_FY 25-26'!CN9,'KPI_FY 25-26'!DH9,'KPI_FY 25-26'!EB9,'KPI_FY 25-26'!EV9,'KPI_FY 25-26'!FP9,'KPI_FY 25-26'!GJ9,'KPI_FY 25-26'!HD9,'KPI_FY 25-26'!HY9)</f>
        <v>0</v>
      </c>
      <c r="N7" s="38">
        <f t="shared" si="0"/>
        <v>0</v>
      </c>
      <c r="O7" s="41">
        <f t="shared" si="4"/>
        <v>0</v>
      </c>
      <c r="P7" s="38">
        <f t="shared" si="1"/>
        <v>0</v>
      </c>
      <c r="Q7" s="17">
        <v>60</v>
      </c>
      <c r="R7" s="2">
        <v>52</v>
      </c>
      <c r="S7" s="83">
        <f>N7+K7+I7+G7+P7</f>
        <v>1</v>
      </c>
      <c r="T7" s="11"/>
    </row>
    <row r="8" spans="1:21">
      <c r="A8" s="2"/>
      <c r="B8" s="16">
        <v>7</v>
      </c>
      <c r="C8" s="12">
        <f>SUM('KPI_FY 25-26'!C10,'KPI_FY 25-26'!W10,'KPI_FY 25-26'!AQ10,'KPI_FY 25-26'!BK10,'KPI_FY 25-26'!CE10,'KPI_FY 25-26'!CY10,'KPI_FY 25-26'!DS10,'KPI_FY 25-26'!EM10,'KPI_FY 25-26'!FG10,'KPI_FY 25-26'!GA10,'KPI_FY 25-26'!GU10,'KPI_FY 25-26'!HO10)</f>
        <v>14.42333333</v>
      </c>
      <c r="D8" s="12">
        <f>SUM('KPI_FY 25-26'!D10,'KPI_FY 25-26'!X10,'KPI_FY 25-26'!AR10,'KPI_FY 25-26'!BL10,'KPI_FY 25-26'!CF10,'KPI_FY 25-26'!CZ10,'KPI_FY 25-26'!DT10,'KPI_FY 25-26'!EN10,'KPI_FY 25-26'!FH10,'KPI_FY 25-26'!GB10,'KPI_FY 25-26'!GV10,'KPI_FY 25-26'!HP10)</f>
        <v>14.42</v>
      </c>
      <c r="E8" s="12">
        <f>SUM('KPI_FY 25-26'!E10,'KPI_FY 25-26'!Y10,'KPI_FY 25-26'!AS10,'KPI_FY 25-26'!BM10,'KPI_FY 25-26'!CG10,'KPI_FY 25-26'!DA10,'KPI_FY 25-26'!DU10,'KPI_FY 25-26'!EO10,'KPI_FY 25-26'!FI10,'KPI_FY 25-26'!GC10,'KPI_FY 25-26'!GW10,'KPI_FY 25-26'!HQ10)</f>
        <v>0</v>
      </c>
      <c r="F8" s="12">
        <f>SUM('KPI_FY 25-26'!F10,'KPI_FY 25-26'!Z10,'KPI_FY 25-26'!AT10,'KPI_FY 25-26'!BN10,'KPI_FY 25-26'!CH10,'KPI_FY 25-26'!DB10,'KPI_FY 25-26'!DV10,'KPI_FY 25-26'!EP10,'KPI_FY 25-26'!FJ10,'KPI_FY 25-26'!GD10,'KPI_FY 25-26'!GX10,'KPI_FY 25-26'!HR10)</f>
        <v>62.25</v>
      </c>
      <c r="G8" s="38">
        <f t="shared" si="2"/>
        <v>7.1061643835616441E-3</v>
      </c>
      <c r="H8" s="15">
        <f>SUM('KPI_FY 25-26'!H10,'KPI_FY 25-26'!AB10,'KPI_FY 25-26'!AV10,'KPI_FY 25-26'!BP10,'KPI_FY 25-26'!CJ10,'KPI_FY 25-26'!DD10,'KPI_FY 25-26'!DX10,'KPI_FY 25-26'!ER10,'KPI_FY 25-26'!FL10,'KPI_FY 25-26'!GF10,'KPI_FY 25-26'!GZ10,'KPI_FY 25-26'!HT10)</f>
        <v>8683.33</v>
      </c>
      <c r="I8" s="38">
        <f t="shared" si="2"/>
        <v>0.99124771689497715</v>
      </c>
      <c r="J8" s="12">
        <f>SUM('KPI_FY 25-26'!J10,'KPI_FY 25-26'!AD10,'KPI_FY 25-26'!AX10,'KPI_FY 25-26'!BR10,'KPI_FY 25-26'!CL10,'KPI_FY 25-26'!DF10,'KPI_FY 25-26'!DZ10,'KPI_FY 25-26'!ET10,'KPI_FY 25-26'!FN10,'KPI_FY 25-26'!GH10,'KPI_FY 25-26'!HB10,'KPI_FY 25-26'!HV10)</f>
        <v>0</v>
      </c>
      <c r="K8" s="38">
        <f t="shared" ref="K8" si="7">J8/$B$2</f>
        <v>0</v>
      </c>
      <c r="L8" s="12">
        <f>SUM('KPI_FY 25-26'!HX10)</f>
        <v>0</v>
      </c>
      <c r="M8" s="12">
        <f>SUM('KPI_FY 25-26'!L10,'KPI_FY 25-26'!AF10,'KPI_FY 25-26'!AZ10,'KPI_FY 25-26'!BT10,'KPI_FY 25-26'!CN10,'KPI_FY 25-26'!DH10,'KPI_FY 25-26'!EB10,'KPI_FY 25-26'!EV10,'KPI_FY 25-26'!FP10,'KPI_FY 25-26'!GJ10,'KPI_FY 25-26'!HD10,'KPI_FY 25-26'!HY10)</f>
        <v>12.09</v>
      </c>
      <c r="N8" s="38">
        <f t="shared" si="0"/>
        <v>2.6636225228310507E-4</v>
      </c>
      <c r="O8" s="41">
        <f t="shared" si="4"/>
        <v>0.96961001695578453</v>
      </c>
      <c r="P8" s="38">
        <f t="shared" si="1"/>
        <v>1.3801369863013699E-3</v>
      </c>
      <c r="Q8" s="17">
        <v>100</v>
      </c>
      <c r="R8" s="2">
        <v>100</v>
      </c>
      <c r="S8" s="83">
        <f>N8+K8+I8+G8+P8</f>
        <v>1.0000003805171234</v>
      </c>
      <c r="T8" s="11"/>
    </row>
    <row r="9" spans="1:21">
      <c r="A9" s="16"/>
      <c r="B9" s="16">
        <v>9</v>
      </c>
      <c r="C9" s="15">
        <f>SUM('KPI_FY 25-26'!C11,'KPI_FY 25-26'!W11,'KPI_FY 25-26'!AQ11,'KPI_FY 25-26'!BK11,'KPI_FY 25-26'!CE11,'KPI_FY 25-26'!CY11,'KPI_FY 25-26'!DS11,'KPI_FY 25-26'!EM11,'KPI_FY 25-26'!FG11,'KPI_FY 25-26'!GA11,'KPI_FY 25-26'!GU11,'KPI_FY 25-26'!HO11)</f>
        <v>7280.09</v>
      </c>
      <c r="D9" s="15">
        <f>SUM('KPI_FY 25-26'!D11,'KPI_FY 25-26'!X11,'KPI_FY 25-26'!AR11,'KPI_FY 25-26'!BL11,'KPI_FY 25-26'!CF11,'KPI_FY 25-26'!CZ11,'KPI_FY 25-26'!DT11,'KPI_FY 25-26'!EN11,'KPI_FY 25-26'!FH11,'KPI_FY 25-26'!GB11,'KPI_FY 25-26'!GV11,'KPI_FY 25-26'!HP11)</f>
        <v>7023.8899999999994</v>
      </c>
      <c r="E9" s="12">
        <f>SUM('KPI_FY 25-26'!E11,'KPI_FY 25-26'!Y11,'KPI_FY 25-26'!AS11,'KPI_FY 25-26'!BM11,'KPI_FY 25-26'!CG11,'KPI_FY 25-26'!DA11,'KPI_FY 25-26'!DU11,'KPI_FY 25-26'!EO11,'KPI_FY 25-26'!FI11,'KPI_FY 25-26'!GC11,'KPI_FY 25-26'!GW11,'KPI_FY 25-26'!HQ11)</f>
        <v>256.2</v>
      </c>
      <c r="F9" s="12">
        <f>SUM('KPI_FY 25-26'!F11,'KPI_FY 25-26'!Z11,'KPI_FY 25-26'!AT11,'KPI_FY 25-26'!BN11,'KPI_FY 25-26'!CH11,'KPI_FY 25-26'!DB11,'KPI_FY 25-26'!DV11,'KPI_FY 25-26'!EP11,'KPI_FY 25-26'!FJ11,'KPI_FY 25-26'!GD11,'KPI_FY 25-26'!GX11,'KPI_FY 25-26'!HR11)</f>
        <v>681.79</v>
      </c>
      <c r="G9" s="38">
        <f t="shared" si="2"/>
        <v>7.7829908675799087E-2</v>
      </c>
      <c r="H9" s="12">
        <f>SUM('KPI_FY 25-26'!H11,'KPI_FY 25-26'!AB11,'KPI_FY 25-26'!AV11,'KPI_FY 25-26'!BP11,'KPI_FY 25-26'!CJ11,'KPI_FY 25-26'!DD11,'KPI_FY 25-26'!DX11,'KPI_FY 25-26'!ER11,'KPI_FY 25-26'!FL11,'KPI_FY 25-26'!GF11,'KPI_FY 25-26'!GZ11,'KPI_FY 25-26'!HT11)</f>
        <v>82.83</v>
      </c>
      <c r="I9" s="38">
        <f t="shared" si="2"/>
        <v>9.4554794520547939E-3</v>
      </c>
      <c r="J9" s="12">
        <f>SUM('KPI_FY 25-26'!J11,'KPI_FY 25-26'!AD11,'KPI_FY 25-26'!AX11,'KPI_FY 25-26'!BR11,'KPI_FY 25-26'!CL11,'KPI_FY 25-26'!DF11,'KPI_FY 25-26'!DZ11,'KPI_FY 25-26'!ET11,'KPI_FY 25-26'!FN11,'KPI_FY 25-26'!GH11,'KPI_FY 25-26'!HB11,'KPI_FY 25-26'!HV11)</f>
        <v>715.29</v>
      </c>
      <c r="K9" s="38">
        <f t="shared" ref="K9" si="8">J9/$B$2</f>
        <v>8.1654109589041096E-2</v>
      </c>
      <c r="L9" s="12">
        <f>SUM('KPI_FY 25-26'!HX11)</f>
        <v>0</v>
      </c>
      <c r="M9" s="12">
        <f>SUM('KPI_FY 25-26'!L11,'KPI_FY 25-26'!AF11,'KPI_FY 25-26'!AZ11,'KPI_FY 25-26'!BT11,'KPI_FY 25-26'!CN11,'KPI_FY 25-26'!DH11,'KPI_FY 25-26'!EB11,'KPI_FY 25-26'!EV11,'KPI_FY 25-26'!FP11,'KPI_FY 25-26'!GJ11,'KPI_FY 25-26'!HD11,'KPI_FY 25-26'!HY11)</f>
        <v>1528.0240000000001</v>
      </c>
      <c r="N9" s="38">
        <f t="shared" si="0"/>
        <v>0.65662853881278538</v>
      </c>
      <c r="O9" s="41">
        <f t="shared" si="4"/>
        <v>0.28677728636538247</v>
      </c>
      <c r="P9" s="38">
        <f t="shared" si="1"/>
        <v>0.17443196347031964</v>
      </c>
      <c r="Q9" s="17">
        <v>100</v>
      </c>
      <c r="R9" s="2">
        <v>100</v>
      </c>
      <c r="S9" s="83">
        <f>N9+K9+I9+G9+P9</f>
        <v>1</v>
      </c>
      <c r="T9" s="11"/>
    </row>
    <row r="10" spans="1:21">
      <c r="A10" s="16"/>
      <c r="B10" s="19" t="s">
        <v>39</v>
      </c>
      <c r="C10" s="53">
        <f>SUM(C4:C9)</f>
        <v>25229.463333330001</v>
      </c>
      <c r="D10" s="53">
        <f t="shared" ref="D10:M10" si="9">SUM(D4:D9)</f>
        <v>24670.769999999997</v>
      </c>
      <c r="E10" s="54">
        <f t="shared" si="9"/>
        <v>558.69000000000005</v>
      </c>
      <c r="F10" s="53">
        <f t="shared" si="9"/>
        <v>3777.2799999999997</v>
      </c>
      <c r="G10" s="55">
        <f>(G4*$R4+G5*$R5+G6*$R6+G7*$R7+G8*$R8+G9*$R9)/$R10</f>
        <v>7.5251571785869983E-2</v>
      </c>
      <c r="H10" s="53">
        <f t="shared" si="9"/>
        <v>22070.54</v>
      </c>
      <c r="I10" s="55">
        <f>(I4*$R4+I5*$R5+I6*$R6+I7*$R7+I8*$R8+I9*$R9)/$R10</f>
        <v>0.37637754984970517</v>
      </c>
      <c r="J10" s="53">
        <f t="shared" si="9"/>
        <v>1482.72</v>
      </c>
      <c r="K10" s="55">
        <f>(K4*$R4+K5*$R5+K6*$R6+K7*$R7+K8*$R8+K9*$R9)/$R10</f>
        <v>2.8791694392816439E-2</v>
      </c>
      <c r="L10" s="54">
        <f>SUM(L4:L9)</f>
        <v>0</v>
      </c>
      <c r="M10" s="53">
        <f t="shared" si="9"/>
        <v>2570.92</v>
      </c>
      <c r="N10" s="55">
        <f>(N4*$R4+N5*$R5+N6*$R6+N7*$R7+N8*$R8+N9*$R9)/$R10</f>
        <v>0.47350178295071249</v>
      </c>
      <c r="O10" s="55">
        <f>(O4*$R4+O5*$R5+O6*$R6+O7*$R7+O8*$R8+O9*$R9)/$R10</f>
        <v>0.31512425375291803</v>
      </c>
      <c r="P10" s="55">
        <f>(P4*$R4+P5*$R5+P6*$R6+P7*$R7+P8*$R8+P9*$R9)/$R10</f>
        <v>4.6077464759107567E-2</v>
      </c>
      <c r="Q10" s="63">
        <f>SUM(Q4:Q9)</f>
        <v>640</v>
      </c>
      <c r="R10" s="64">
        <v>597</v>
      </c>
      <c r="S10" s="83">
        <f t="shared" ref="S10:S20" si="10">N10+K10+I10+G10+P10</f>
        <v>1.0000000637382116</v>
      </c>
    </row>
    <row r="11" spans="1:21">
      <c r="A11" s="82" t="s">
        <v>40</v>
      </c>
      <c r="B11" s="16">
        <v>3</v>
      </c>
      <c r="C11" s="12">
        <f>SUM('KPI_FY 25-26'!C13,'KPI_FY 25-26'!W13,'KPI_FY 25-26'!AQ13,'KPI_FY 25-26'!BK13,'KPI_FY 25-26'!CE13,'KPI_FY 25-26'!CY13,'KPI_FY 25-26'!DS13,'KPI_FY 25-26'!EM13,'KPI_FY 25-26'!FG13,'KPI_FY 25-26'!GA13,'KPI_FY 25-26'!GU13,'KPI_FY 25-26'!HO13)</f>
        <v>5202.47</v>
      </c>
      <c r="D11" s="12">
        <f>SUM('KPI_FY 25-26'!D13,'KPI_FY 25-26'!X13,'KPI_FY 25-26'!AR13,'KPI_FY 25-26'!BL13,'KPI_FY 25-26'!CF13,'KPI_FY 25-26'!CZ13,'KPI_FY 25-26'!DT13,'KPI_FY 25-26'!EN13,'KPI_FY 25-26'!FH13,'KPI_FY 25-26'!GB13,'KPI_FY 25-26'!GV13,'KPI_FY 25-26'!HP13)</f>
        <v>5006.55</v>
      </c>
      <c r="E11" s="12">
        <f>SUM('KPI_FY 25-26'!E13,'KPI_FY 25-26'!Y13,'KPI_FY 25-26'!AS13,'KPI_FY 25-26'!BM13,'KPI_FY 25-26'!CG13,'KPI_FY 25-26'!DA13,'KPI_FY 25-26'!DU13,'KPI_FY 25-26'!EO13,'KPI_FY 25-26'!FI13,'KPI_FY 25-26'!GC13,'KPI_FY 25-26'!GW13,'KPI_FY 25-26'!HQ13)</f>
        <v>195.92000000000002</v>
      </c>
      <c r="F11" s="12">
        <f>SUM('KPI_FY 25-26'!F13,'KPI_FY 25-26'!Z13,'KPI_FY 25-26'!AT13,'KPI_FY 25-26'!BN13,'KPI_FY 25-26'!CH13,'KPI_FY 25-26'!DB13,'KPI_FY 25-26'!DV13,'KPI_FY 25-26'!EP13,'KPI_FY 25-26'!FJ13,'KPI_FY 25-26'!GD13,'KPI_FY 25-26'!GX13,'KPI_FY 25-26'!HR13)</f>
        <v>531.75</v>
      </c>
      <c r="G11" s="38">
        <f>F11/$B$2</f>
        <v>6.0702054794520545E-2</v>
      </c>
      <c r="H11" s="12">
        <f>SUM('KPI_FY 25-26'!H13,'KPI_FY 25-26'!AB13,'KPI_FY 25-26'!AV13,'KPI_FY 25-26'!BP13,'KPI_FY 25-26'!CJ13,'KPI_FY 25-26'!DD13,'KPI_FY 25-26'!DX13,'KPI_FY 25-26'!ER13,'KPI_FY 25-26'!FL13,'KPI_FY 25-26'!GF13,'KPI_FY 25-26'!GZ13,'KPI_FY 25-26'!HT13)</f>
        <v>3025.78</v>
      </c>
      <c r="I11" s="38">
        <f>H11/$B$2</f>
        <v>0.3454086757990868</v>
      </c>
      <c r="J11" s="12">
        <f>SUM('KPI_FY 25-26'!J13,'KPI_FY 25-26'!AD13,'KPI_FY 25-26'!AX13,'KPI_FY 25-26'!BR13,'KPI_FY 25-26'!CL13,'KPI_FY 25-26'!DF13,'KPI_FY 25-26'!DZ13,'KPI_FY 25-26'!ET13,'KPI_FY 25-26'!FN13,'KPI_FY 25-26'!GH13,'KPI_FY 25-26'!HB13,'KPI_FY 25-26'!HV13)</f>
        <v>0</v>
      </c>
      <c r="K11" s="38">
        <f>J11/$B$2</f>
        <v>0</v>
      </c>
      <c r="L11" s="12">
        <f>SUM('KPI_FY 25-26'!HX13)</f>
        <v>0</v>
      </c>
      <c r="M11" s="12">
        <f>SUM('KPI_FY 25-26'!L13,'KPI_FY 25-26'!AF13,'KPI_FY 25-26'!AZ13,'KPI_FY 25-26'!BT13,'KPI_FY 25-26'!CN13,'KPI_FY 25-26'!DH13,'KPI_FY 25-26'!EB13,'KPI_FY 25-26'!EV13,'KPI_FY 25-26'!FP13,'KPI_FY 25-26'!GJ13,'KPI_FY 25-26'!HD13,'KPI_FY 25-26'!HY13)</f>
        <v>1778.24</v>
      </c>
      <c r="N11" s="38">
        <f>(C11-L11-M11)/$B$2</f>
        <v>0.39089383561643842</v>
      </c>
      <c r="O11" s="41">
        <f t="shared" ref="O11:O12" si="11">IF((AND(D11=0,F11=0)),0,(F11+M11+L11)/(D11+F11))</f>
        <v>0.41709369301049054</v>
      </c>
      <c r="P11" s="38">
        <f>(L11+M11)/$B$2</f>
        <v>0.20299543378995433</v>
      </c>
      <c r="Q11" s="17">
        <v>216</v>
      </c>
      <c r="R11" s="2">
        <v>178</v>
      </c>
      <c r="S11" s="83">
        <f t="shared" si="10"/>
        <v>1</v>
      </c>
      <c r="U11" s="38"/>
    </row>
    <row r="12" spans="1:21">
      <c r="A12" s="82" t="s">
        <v>41</v>
      </c>
      <c r="B12" s="16">
        <v>4</v>
      </c>
      <c r="C12" s="12">
        <f>SUM('KPI_FY 25-26'!C14,'KPI_FY 25-26'!W14,'KPI_FY 25-26'!AQ14,'KPI_FY 25-26'!BK14,'KPI_FY 25-26'!CE14,'KPI_FY 25-26'!CY14,'KPI_FY 25-26'!DS14,'KPI_FY 25-26'!EM14,'KPI_FY 25-26'!FG14,'KPI_FY 25-26'!GA14,'KPI_FY 25-26'!GU14,'KPI_FY 25-26'!HO14)</f>
        <v>5395.55</v>
      </c>
      <c r="D12" s="12">
        <f>SUM('KPI_FY 25-26'!D14,'KPI_FY 25-26'!X14,'KPI_FY 25-26'!AR14,'KPI_FY 25-26'!BL14,'KPI_FY 25-26'!CF14,'KPI_FY 25-26'!CZ14,'KPI_FY 25-26'!DT14,'KPI_FY 25-26'!EN14,'KPI_FY 25-26'!FH14,'KPI_FY 25-26'!GB14,'KPI_FY 25-26'!GV14,'KPI_FY 25-26'!HP14)</f>
        <v>5108.9800000000005</v>
      </c>
      <c r="E12" s="12">
        <f>SUM('KPI_FY 25-26'!E14,'KPI_FY 25-26'!Y14,'KPI_FY 25-26'!AS14,'KPI_FY 25-26'!BM14,'KPI_FY 25-26'!CG14,'KPI_FY 25-26'!DA14,'KPI_FY 25-26'!DU14,'KPI_FY 25-26'!EO14,'KPI_FY 25-26'!FI14,'KPI_FY 25-26'!GC14,'KPI_FY 25-26'!GW14,'KPI_FY 25-26'!HQ14)</f>
        <v>286.57000000000005</v>
      </c>
      <c r="F12" s="12">
        <f>SUM('KPI_FY 25-26'!F14,'KPI_FY 25-26'!Z14,'KPI_FY 25-26'!AT14,'KPI_FY 25-26'!BN14,'KPI_FY 25-26'!CH14,'KPI_FY 25-26'!DB14,'KPI_FY 25-26'!DV14,'KPI_FY 25-26'!EP14,'KPI_FY 25-26'!FJ14,'KPI_FY 25-26'!GD14,'KPI_FY 25-26'!GX14,'KPI_FY 25-26'!HR14)</f>
        <v>2669.19</v>
      </c>
      <c r="G12" s="38">
        <f t="shared" ref="G12" si="12">F12/$B$2</f>
        <v>0.30470205479452056</v>
      </c>
      <c r="H12" s="12">
        <f>SUM('KPI_FY 25-26'!H14,'KPI_FY 25-26'!AB14,'KPI_FY 25-26'!AV14,'KPI_FY 25-26'!BP14,'KPI_FY 25-26'!CJ14,'KPI_FY 25-26'!DD14,'KPI_FY 25-26'!DX14,'KPI_FY 25-26'!ER14,'KPI_FY 25-26'!FL14,'KPI_FY 25-26'!GF14,'KPI_FY 25-26'!GZ14,'KPI_FY 25-26'!HT14)</f>
        <v>0</v>
      </c>
      <c r="I12" s="38">
        <f t="shared" ref="I12" si="13">H12/$B$2</f>
        <v>0</v>
      </c>
      <c r="J12" s="12">
        <f>SUM('KPI_FY 25-26'!J14,'KPI_FY 25-26'!AD14,'KPI_FY 25-26'!AX14,'KPI_FY 25-26'!BR14,'KPI_FY 25-26'!CL14,'KPI_FY 25-26'!DF14,'KPI_FY 25-26'!DZ14,'KPI_FY 25-26'!ET14,'KPI_FY 25-26'!FN14,'KPI_FY 25-26'!GH14,'KPI_FY 25-26'!HB14,'KPI_FY 25-26'!HV14)</f>
        <v>695.26</v>
      </c>
      <c r="K12" s="38">
        <f t="shared" ref="K12" si="14">J12/$B$2</f>
        <v>7.9367579908675795E-2</v>
      </c>
      <c r="L12" s="12">
        <f>SUM('KPI_FY 25-26'!HX14)</f>
        <v>0</v>
      </c>
      <c r="M12" s="12">
        <f>SUM('KPI_FY 25-26'!L14,'KPI_FY 25-26'!AF14,'KPI_FY 25-26'!AZ14,'KPI_FY 25-26'!BT14,'KPI_FY 25-26'!CN14,'KPI_FY 25-26'!DH14,'KPI_FY 25-26'!EB14,'KPI_FY 25-26'!EV14,'KPI_FY 25-26'!FP14,'KPI_FY 25-26'!GJ14,'KPI_FY 25-26'!HD14,'KPI_FY 25-26'!HY14)</f>
        <v>944.6400000000001</v>
      </c>
      <c r="N12" s="38">
        <f>(C12-L12-M12)/$B$2</f>
        <v>0.50809474885844752</v>
      </c>
      <c r="O12" s="41">
        <f t="shared" si="11"/>
        <v>0.46461185600211874</v>
      </c>
      <c r="P12" s="38">
        <f>(L12+M12)/$B$2</f>
        <v>0.10783561643835618</v>
      </c>
      <c r="Q12" s="17">
        <v>216</v>
      </c>
      <c r="R12" s="2">
        <v>216</v>
      </c>
      <c r="S12" s="83">
        <f t="shared" si="10"/>
        <v>1.0000000000000002</v>
      </c>
      <c r="U12" s="38"/>
    </row>
    <row r="13" spans="1:21">
      <c r="A13" s="82"/>
      <c r="B13" s="24" t="s">
        <v>39</v>
      </c>
      <c r="C13" s="53">
        <f>SUM(C11:C12)</f>
        <v>10598.02</v>
      </c>
      <c r="D13" s="53">
        <f t="shared" ref="D13:M13" si="15">SUM(D11:D12)</f>
        <v>10115.530000000001</v>
      </c>
      <c r="E13" s="54">
        <f t="shared" si="15"/>
        <v>482.49000000000007</v>
      </c>
      <c r="F13" s="53">
        <f t="shared" si="15"/>
        <v>3200.94</v>
      </c>
      <c r="G13" s="55">
        <f>(G11*$R11+G12*$R12)/$R13</f>
        <v>0.19446855225644949</v>
      </c>
      <c r="H13" s="53">
        <f t="shared" si="15"/>
        <v>3025.78</v>
      </c>
      <c r="I13" s="55">
        <f>(I11*$R11+I12*$R12)/$R13</f>
        <v>0.15604757434578032</v>
      </c>
      <c r="J13" s="54">
        <f t="shared" si="15"/>
        <v>695.26</v>
      </c>
      <c r="K13" s="55">
        <f>(K11*$R11+K12*$R12)/$R13</f>
        <v>4.3511160559070991E-2</v>
      </c>
      <c r="L13" s="54">
        <f>SUM(L11:L12)</f>
        <v>0</v>
      </c>
      <c r="M13" s="53">
        <f t="shared" si="15"/>
        <v>2722.88</v>
      </c>
      <c r="N13" s="55">
        <f>(N11*$R11+N12*$R12)/$R13</f>
        <v>0.45514611292677842</v>
      </c>
      <c r="O13" s="55">
        <f>(O11*$R11+O12*$R12)/$R13</f>
        <v>0.44314425952366748</v>
      </c>
      <c r="P13" s="55">
        <f>(P11*$R11+P12*$R12)/$R13</f>
        <v>0.15082659991192082</v>
      </c>
      <c r="Q13" s="63">
        <f>SUM(Q11:Q12)</f>
        <v>432</v>
      </c>
      <c r="R13" s="62">
        <v>394</v>
      </c>
      <c r="S13" s="83">
        <f t="shared" si="10"/>
        <v>1</v>
      </c>
      <c r="U13" s="38"/>
    </row>
    <row r="14" spans="1:21">
      <c r="A14" s="82" t="s">
        <v>42</v>
      </c>
      <c r="B14" s="16">
        <v>5</v>
      </c>
      <c r="C14" s="12">
        <f>SUM('KPI_FY 25-26'!C16,'KPI_FY 25-26'!W16,'KPI_FY 25-26'!AQ16,'KPI_FY 25-26'!BK16,'KPI_FY 25-26'!CE16,'KPI_FY 25-26'!CY16,'KPI_FY 25-26'!DS16,'KPI_FY 25-26'!EM16,'KPI_FY 25-26'!FG16,'KPI_FY 25-26'!GA16,'KPI_FY 25-26'!GU16,'KPI_FY 25-26'!HO16)</f>
        <v>7901.2699999999986</v>
      </c>
      <c r="D14" s="12">
        <f>SUM('KPI_FY 25-26'!D16,'KPI_FY 25-26'!X16,'KPI_FY 25-26'!AR16,'KPI_FY 25-26'!BL16,'KPI_FY 25-26'!CF16,'KPI_FY 25-26'!CZ16,'KPI_FY 25-26'!DT16,'KPI_FY 25-26'!EN16,'KPI_FY 25-26'!FH16,'KPI_FY 25-26'!GB16,'KPI_FY 25-26'!GV16,'KPI_FY 25-26'!HP16)</f>
        <v>7531.7699999999986</v>
      </c>
      <c r="E14" s="12">
        <f>SUM('KPI_FY 25-26'!E16,'KPI_FY 25-26'!Y16,'KPI_FY 25-26'!AS16,'KPI_FY 25-26'!BM16,'KPI_FY 25-26'!CG16,'KPI_FY 25-26'!DA16,'KPI_FY 25-26'!DU16,'KPI_FY 25-26'!EO16,'KPI_FY 25-26'!FI16,'KPI_FY 25-26'!GC16,'KPI_FY 25-26'!GW16,'KPI_FY 25-26'!HQ16)</f>
        <v>369.5</v>
      </c>
      <c r="F14" s="12">
        <f>SUM('KPI_FY 25-26'!F16,'KPI_FY 25-26'!Z16,'KPI_FY 25-26'!AT16,'KPI_FY 25-26'!BN16,'KPI_FY 25-26'!CH16,'KPI_FY 25-26'!DB16,'KPI_FY 25-26'!DV16,'KPI_FY 25-26'!EP16,'KPI_FY 25-26'!FJ16,'KPI_FY 25-26'!GD16,'KPI_FY 25-26'!GX16,'KPI_FY 25-26'!HR16)</f>
        <v>847.55000000000007</v>
      </c>
      <c r="G14" s="38">
        <f>F14/$B$2</f>
        <v>9.6752283105022832E-2</v>
      </c>
      <c r="H14" s="12">
        <f>SUM('KPI_FY 25-26'!H16,'KPI_FY 25-26'!AB16,'KPI_FY 25-26'!AV16,'KPI_FY 25-26'!BP16,'KPI_FY 25-26'!CJ16,'KPI_FY 25-26'!DD16,'KPI_FY 25-26'!DX16,'KPI_FY 25-26'!ER16,'KPI_FY 25-26'!FL16,'KPI_FY 25-26'!GF16,'KPI_FY 25-26'!GZ16,'KPI_FY 25-26'!HT16)</f>
        <v>0</v>
      </c>
      <c r="I14" s="38">
        <f>H14/$B$2</f>
        <v>0</v>
      </c>
      <c r="J14" s="12">
        <f>SUM('KPI_FY 25-26'!J16,'KPI_FY 25-26'!AD16,'KPI_FY 25-26'!AX16,'KPI_FY 25-26'!BR16,'KPI_FY 25-26'!CL16,'KPI_FY 25-26'!DF16,'KPI_FY 25-26'!DZ16,'KPI_FY 25-26'!ET16,'KPI_FY 25-26'!FN16,'KPI_FY 25-26'!GH16,'KPI_FY 25-26'!HB16,'KPI_FY 25-26'!HV16)</f>
        <v>11.18</v>
      </c>
      <c r="K14" s="38">
        <f>J14/$B$2</f>
        <v>1.2762557077625571E-3</v>
      </c>
      <c r="L14" s="12">
        <f>SUM('KPI_FY 25-26'!HX16)</f>
        <v>0</v>
      </c>
      <c r="M14" s="12">
        <f>SUM('KPI_FY 25-26'!L16,'KPI_FY 25-26'!AF16,'KPI_FY 25-26'!AZ16,'KPI_FY 25-26'!BT16,'KPI_FY 25-26'!CN16,'KPI_FY 25-26'!DH16,'KPI_FY 25-26'!EB16,'KPI_FY 25-26'!EV16,'KPI_FY 25-26'!FP16,'KPI_FY 25-26'!GJ16,'KPI_FY 25-26'!HD16,'KPI_FY 25-26'!HY16)</f>
        <v>236.95000000000002</v>
      </c>
      <c r="N14" s="38">
        <f>(C14-L14-M14)/$B$2</f>
        <v>0.8749223744292236</v>
      </c>
      <c r="O14" s="41">
        <f t="shared" ref="O14:O15" si="16">IF((AND(D14=0,F14=0)),0,(F14+M14+L14)/(D14+F14))</f>
        <v>0.12942577679334363</v>
      </c>
      <c r="P14" s="38">
        <f>(L14+M14)/$B$2</f>
        <v>2.7049086757990868E-2</v>
      </c>
      <c r="Q14" s="2">
        <v>410</v>
      </c>
      <c r="R14" s="2">
        <v>350</v>
      </c>
      <c r="S14" s="83">
        <f t="shared" si="10"/>
        <v>0.99999999999999989</v>
      </c>
    </row>
    <row r="15" spans="1:21">
      <c r="A15" s="82" t="s">
        <v>43</v>
      </c>
      <c r="B15" s="16">
        <v>6</v>
      </c>
      <c r="C15" s="12">
        <f>SUM('KPI_FY 25-26'!C17,'KPI_FY 25-26'!W17,'KPI_FY 25-26'!AQ17,'KPI_FY 25-26'!BK17,'KPI_FY 25-26'!CE17,'KPI_FY 25-26'!CY17,'KPI_FY 25-26'!DS17,'KPI_FY 25-26'!EM17,'KPI_FY 25-26'!FG17,'KPI_FY 25-26'!GA17,'KPI_FY 25-26'!GU17,'KPI_FY 25-26'!HO17)</f>
        <v>8158.56</v>
      </c>
      <c r="D15" s="12">
        <f>SUM('KPI_FY 25-26'!D17,'KPI_FY 25-26'!X17,'KPI_FY 25-26'!AR17,'KPI_FY 25-26'!BL17,'KPI_FY 25-26'!CF17,'KPI_FY 25-26'!CZ17,'KPI_FY 25-26'!DT17,'KPI_FY 25-26'!EN17,'KPI_FY 25-26'!FH17,'KPI_FY 25-26'!GB17,'KPI_FY 25-26'!GV17,'KPI_FY 25-26'!HP17)</f>
        <v>8093.5400000000009</v>
      </c>
      <c r="E15" s="12">
        <f>SUM('KPI_FY 25-26'!E17,'KPI_FY 25-26'!Y17,'KPI_FY 25-26'!AS17,'KPI_FY 25-26'!BM17,'KPI_FY 25-26'!CG17,'KPI_FY 25-26'!DA17,'KPI_FY 25-26'!DU17,'KPI_FY 25-26'!EO17,'KPI_FY 25-26'!FI17,'KPI_FY 25-26'!GC17,'KPI_FY 25-26'!GW17,'KPI_FY 25-26'!HQ17)</f>
        <v>65.02</v>
      </c>
      <c r="F15" s="12">
        <f>SUM('KPI_FY 25-26'!F17,'KPI_FY 25-26'!Z17,'KPI_FY 25-26'!AT17,'KPI_FY 25-26'!BN17,'KPI_FY 25-26'!CH17,'KPI_FY 25-26'!DB17,'KPI_FY 25-26'!DV17,'KPI_FY 25-26'!EP17,'KPI_FY 25-26'!FJ17,'KPI_FY 25-26'!GD17,'KPI_FY 25-26'!GX17,'KPI_FY 25-26'!HR17)</f>
        <v>601.44000000000005</v>
      </c>
      <c r="G15" s="38">
        <f t="shared" ref="G15" si="17">F15/$B$2</f>
        <v>6.865753424657535E-2</v>
      </c>
      <c r="H15" s="12">
        <f>SUM('KPI_FY 25-26'!H17,'KPI_FY 25-26'!AB17,'KPI_FY 25-26'!AV17,'KPI_FY 25-26'!BP17,'KPI_FY 25-26'!CJ17,'KPI_FY 25-26'!DD17,'KPI_FY 25-26'!DX17,'KPI_FY 25-26'!ER17,'KPI_FY 25-26'!FL17,'KPI_FY 25-26'!GF17,'KPI_FY 25-26'!GZ17,'KPI_FY 25-26'!HT17)</f>
        <v>0</v>
      </c>
      <c r="I15" s="38">
        <f t="shared" ref="I15" si="18">H15/$B$2</f>
        <v>0</v>
      </c>
      <c r="J15" s="12">
        <f>SUM('KPI_FY 25-26'!J17,'KPI_FY 25-26'!AD17,'KPI_FY 25-26'!AX17,'KPI_FY 25-26'!BR17,'KPI_FY 25-26'!CL17,'KPI_FY 25-26'!DF17,'KPI_FY 25-26'!DZ17,'KPI_FY 25-26'!ET17,'KPI_FY 25-26'!FN17,'KPI_FY 25-26'!GH17,'KPI_FY 25-26'!HB17,'KPI_FY 25-26'!HV17)</f>
        <v>0</v>
      </c>
      <c r="K15" s="38">
        <f t="shared" ref="K15" si="19">J15/$B$2</f>
        <v>0</v>
      </c>
      <c r="L15" s="12">
        <f>SUM('KPI_FY 25-26'!HX17)</f>
        <v>3.51</v>
      </c>
      <c r="M15" s="12">
        <f>SUM('KPI_FY 25-26'!L17,'KPI_FY 25-26'!AF17,'KPI_FY 25-26'!AZ17,'KPI_FY 25-26'!BT17,'KPI_FY 25-26'!CN17,'KPI_FY 25-26'!DH17,'KPI_FY 25-26'!EB17,'KPI_FY 25-26'!EV17,'KPI_FY 25-26'!FP17,'KPI_FY 25-26'!GJ17,'KPI_FY 25-26'!HD17,'KPI_FY 25-26'!HY17)</f>
        <v>674.82</v>
      </c>
      <c r="N15" s="38">
        <f>(C15-L15-M15)/$B$2</f>
        <v>0.85390753424657539</v>
      </c>
      <c r="O15" s="41">
        <f t="shared" si="16"/>
        <v>0.14718492739488762</v>
      </c>
      <c r="P15" s="38">
        <f>(L15+M15)/$B$2</f>
        <v>7.7434931506849325E-2</v>
      </c>
      <c r="Q15" s="2">
        <v>410</v>
      </c>
      <c r="R15" s="2">
        <v>350</v>
      </c>
      <c r="S15" s="83">
        <f t="shared" si="10"/>
        <v>1</v>
      </c>
    </row>
    <row r="16" spans="1:21">
      <c r="A16" s="82"/>
      <c r="B16" s="19" t="s">
        <v>39</v>
      </c>
      <c r="C16" s="53">
        <f>SUM(C14:C15)</f>
        <v>16059.829999999998</v>
      </c>
      <c r="D16" s="53">
        <f t="shared" ref="D16" si="20">SUM(D14:D15)</f>
        <v>15625.31</v>
      </c>
      <c r="E16" s="54">
        <f t="shared" ref="E16" si="21">SUM(E14:E15)</f>
        <v>434.52</v>
      </c>
      <c r="F16" s="53">
        <f t="shared" ref="F16:M16" si="22">SUM(F14:F15)</f>
        <v>1448.9900000000002</v>
      </c>
      <c r="G16" s="55">
        <f>(G14*$R14+G15*$R15)/$R16</f>
        <v>8.2704908675799091E-2</v>
      </c>
      <c r="H16" s="54">
        <f t="shared" si="22"/>
        <v>0</v>
      </c>
      <c r="I16" s="55">
        <f>(I14*$R14+I15*$R15)/$R16</f>
        <v>0</v>
      </c>
      <c r="J16" s="54">
        <f t="shared" si="22"/>
        <v>11.18</v>
      </c>
      <c r="K16" s="55">
        <f>(K14*$R14+K15*$R15)/$R16</f>
        <v>6.3812785388127856E-4</v>
      </c>
      <c r="L16" s="54">
        <f>SUM(L14:L15)</f>
        <v>3.51</v>
      </c>
      <c r="M16" s="54">
        <f t="shared" si="22"/>
        <v>911.7700000000001</v>
      </c>
      <c r="N16" s="55">
        <f>(N14*$R14+N15*$R15)/$R16</f>
        <v>0.8644149543378995</v>
      </c>
      <c r="O16" s="55">
        <f>(O14*$R14+O15*$R15)/$R16</f>
        <v>0.13830535209411562</v>
      </c>
      <c r="P16" s="55">
        <f>(P14*$R14+P15*$R15)/$R16</f>
        <v>5.2242009132420102E-2</v>
      </c>
      <c r="Q16" s="24">
        <f>SUM(Q14:Q15)</f>
        <v>820</v>
      </c>
      <c r="R16" s="62">
        <v>700</v>
      </c>
      <c r="S16" s="83">
        <f t="shared" si="10"/>
        <v>0.99999999999999989</v>
      </c>
    </row>
    <row r="17" spans="1:21">
      <c r="A17" s="82" t="s">
        <v>44</v>
      </c>
      <c r="B17" s="16">
        <v>1</v>
      </c>
      <c r="C17" s="12">
        <f>SUM('KPI_FY 25-26'!C19,'KPI_FY 25-26'!W19,'KPI_FY 25-26'!AQ19,'KPI_FY 25-26'!BK19,'KPI_FY 25-26'!CE19,'KPI_FY 25-26'!CY19,'KPI_FY 25-26'!DS19,'KPI_FY 25-26'!EM19,'KPI_FY 25-26'!FG19,'KPI_FY 25-26'!GA19,'KPI_FY 25-26'!GU19,'KPI_FY 25-26'!HO19)</f>
        <v>0</v>
      </c>
      <c r="D17" s="12">
        <f>SUM('KPI_FY 25-26'!D19,'KPI_FY 25-26'!X19,'KPI_FY 25-26'!AR19,'KPI_FY 25-26'!BL19,'KPI_FY 25-26'!CF19,'KPI_FY 25-26'!CZ19,'KPI_FY 25-26'!DT19,'KPI_FY 25-26'!EN19,'KPI_FY 25-26'!FH19,'KPI_FY 25-26'!GB19,'KPI_FY 25-26'!GV19,'KPI_FY 25-26'!HP19)</f>
        <v>0</v>
      </c>
      <c r="E17" s="12">
        <f>SUM('KPI_FY 25-26'!E19,'KPI_FY 25-26'!Y19,'KPI_FY 25-26'!AS19,'KPI_FY 25-26'!BM19,'KPI_FY 25-26'!CG19,'KPI_FY 25-26'!DA19,'KPI_FY 25-26'!DU19,'KPI_FY 25-26'!EO19,'KPI_FY 25-26'!FI19,'KPI_FY 25-26'!GC19,'KPI_FY 25-26'!GW19,'KPI_FY 25-26'!HQ19)</f>
        <v>0</v>
      </c>
      <c r="F17" s="15">
        <f>SUM('KPI_FY 25-26'!F19,'KPI_FY 25-26'!Z19,'KPI_FY 25-26'!AT19,'KPI_FY 25-26'!BN19,'KPI_FY 25-26'!CH19,'KPI_FY 25-26'!DB19,'KPI_FY 25-26'!DV19,'KPI_FY 25-26'!EP19,'KPI_FY 25-26'!FJ19,'KPI_FY 25-26'!GD19,'KPI_FY 25-26'!GX19,'KPI_FY 25-26'!HR19)</f>
        <v>8760</v>
      </c>
      <c r="G17" s="38">
        <f>F17/$B$2</f>
        <v>1</v>
      </c>
      <c r="H17" s="12">
        <f>SUM('KPI_FY 25-26'!H19,'KPI_FY 25-26'!AB19,'KPI_FY 25-26'!AV19,'KPI_FY 25-26'!BP19,'KPI_FY 25-26'!CJ19,'KPI_FY 25-26'!DD19,'KPI_FY 25-26'!DX19,'KPI_FY 25-26'!ER19,'KPI_FY 25-26'!FL19,'KPI_FY 25-26'!GF19,'KPI_FY 25-26'!GZ19,'KPI_FY 25-26'!HT19)</f>
        <v>0</v>
      </c>
      <c r="I17" s="38">
        <f>H17/$B$2</f>
        <v>0</v>
      </c>
      <c r="J17" s="12">
        <f>SUM('KPI_FY 25-26'!J19,'KPI_FY 25-26'!AD19,'KPI_FY 25-26'!AX19,'KPI_FY 25-26'!BR19,'KPI_FY 25-26'!CL19,'KPI_FY 25-26'!DF19,'KPI_FY 25-26'!DZ19,'KPI_FY 25-26'!ET19,'KPI_FY 25-26'!FN19,'KPI_FY 25-26'!GH19,'KPI_FY 25-26'!HB19,'KPI_FY 25-26'!HV19)</f>
        <v>0</v>
      </c>
      <c r="K17" s="38">
        <f>J17/$B$2</f>
        <v>0</v>
      </c>
      <c r="L17" s="12">
        <f>SUM('KPI_FY 25-26'!HX19)</f>
        <v>0</v>
      </c>
      <c r="M17" s="12">
        <f>SUM('KPI_FY 25-26'!L19,'KPI_FY 25-26'!AF19,'KPI_FY 25-26'!AZ19,'KPI_FY 25-26'!BT19,'KPI_FY 25-26'!CN19,'KPI_FY 25-26'!DH19,'KPI_FY 25-26'!EB19,'KPI_FY 25-26'!EV19,'KPI_FY 25-26'!FP19,'KPI_FY 25-26'!GJ19,'KPI_FY 25-26'!HD19,'KPI_FY 25-26'!HY19)</f>
        <v>0</v>
      </c>
      <c r="N17" s="38">
        <f>(C17-L17-M17)/$B$2</f>
        <v>0</v>
      </c>
      <c r="O17" s="41">
        <f t="shared" ref="O17:O18" si="23">IF((AND(D17=0,F17=0)),0,(F17+M17+L17)/(D17+F17))</f>
        <v>1</v>
      </c>
      <c r="P17" s="38">
        <f>(L17+M17)/$B$2</f>
        <v>0</v>
      </c>
      <c r="Q17" s="2">
        <v>450</v>
      </c>
      <c r="R17" s="2">
        <v>450</v>
      </c>
      <c r="S17" s="83">
        <f t="shared" si="10"/>
        <v>1</v>
      </c>
      <c r="U17" s="38"/>
    </row>
    <row r="18" spans="1:21">
      <c r="A18" s="2"/>
      <c r="B18" s="16">
        <v>2</v>
      </c>
      <c r="C18" s="15">
        <f>SUM('KPI_FY 25-26'!C20,'KPI_FY 25-26'!W20,'KPI_FY 25-26'!AQ20,'KPI_FY 25-26'!BK20,'KPI_FY 25-26'!CE20,'KPI_FY 25-26'!CY20,'KPI_FY 25-26'!DS20,'KPI_FY 25-26'!EM20,'KPI_FY 25-26'!FG20,'KPI_FY 25-26'!GA20,'KPI_FY 25-26'!GU20,'KPI_FY 25-26'!HO20)</f>
        <v>7475.0999999999995</v>
      </c>
      <c r="D18" s="15">
        <f>SUM('KPI_FY 25-26'!D20,'KPI_FY 25-26'!X20,'KPI_FY 25-26'!AR20,'KPI_FY 25-26'!BL20,'KPI_FY 25-26'!CF20,'KPI_FY 25-26'!CZ20,'KPI_FY 25-26'!DT20,'KPI_FY 25-26'!EN20,'KPI_FY 25-26'!FH20,'KPI_FY 25-26'!GB20,'KPI_FY 25-26'!GV20,'KPI_FY 25-26'!HP20)</f>
        <v>7118.3600000000006</v>
      </c>
      <c r="E18" s="12">
        <f>SUM('KPI_FY 25-26'!E20,'KPI_FY 25-26'!Y20,'KPI_FY 25-26'!AS20,'KPI_FY 25-26'!BM20,'KPI_FY 25-26'!CG20,'KPI_FY 25-26'!DA20,'KPI_FY 25-26'!DU20,'KPI_FY 25-26'!EO20,'KPI_FY 25-26'!FI20,'KPI_FY 25-26'!GC20,'KPI_FY 25-26'!GW20,'KPI_FY 25-26'!HQ20)</f>
        <v>356.74</v>
      </c>
      <c r="F18" s="15">
        <f>SUM('KPI_FY 25-26'!F20,'KPI_FY 25-26'!Z20,'KPI_FY 25-26'!AT20,'KPI_FY 25-26'!BN20,'KPI_FY 25-26'!CH20,'KPI_FY 25-26'!DB20,'KPI_FY 25-26'!DV20,'KPI_FY 25-26'!EP20,'KPI_FY 25-26'!FJ20,'KPI_FY 25-26'!GD20,'KPI_FY 25-26'!GX20,'KPI_FY 25-26'!HR20)</f>
        <v>906.07</v>
      </c>
      <c r="G18" s="38">
        <f t="shared" ref="G18" si="24">F18/$B$2</f>
        <v>0.10343264840182649</v>
      </c>
      <c r="H18" s="12">
        <f>SUM('KPI_FY 25-26'!H20,'KPI_FY 25-26'!AB20,'KPI_FY 25-26'!AV20,'KPI_FY 25-26'!BP20,'KPI_FY 25-26'!CJ20,'KPI_FY 25-26'!DD20,'KPI_FY 25-26'!DX20,'KPI_FY 25-26'!ER20,'KPI_FY 25-26'!FL20,'KPI_FY 25-26'!GF20,'KPI_FY 25-26'!GZ20,'KPI_FY 25-26'!HT20)</f>
        <v>0</v>
      </c>
      <c r="I18" s="38">
        <f t="shared" ref="I18" si="25">H18/$B$2</f>
        <v>0</v>
      </c>
      <c r="J18" s="12">
        <f>SUM('KPI_FY 25-26'!J20,'KPI_FY 25-26'!AD20,'KPI_FY 25-26'!AX20,'KPI_FY 25-26'!BR20,'KPI_FY 25-26'!CL20,'KPI_FY 25-26'!DF20,'KPI_FY 25-26'!DZ20,'KPI_FY 25-26'!ET20,'KPI_FY 25-26'!FN20,'KPI_FY 25-26'!GH20,'KPI_FY 25-26'!HB20,'KPI_FY 25-26'!HV20)</f>
        <v>378.83</v>
      </c>
      <c r="K18" s="38">
        <f t="shared" ref="K18" si="26">J18/$B$2</f>
        <v>4.3245433789954338E-2</v>
      </c>
      <c r="L18" s="12">
        <f>SUM('KPI_FY 25-26'!HX20)</f>
        <v>37.22</v>
      </c>
      <c r="M18" s="15">
        <f>SUM('KPI_FY 25-26'!L20,'KPI_FY 25-26'!AF20,'KPI_FY 25-26'!AZ20,'KPI_FY 25-26'!BT20,'KPI_FY 25-26'!CN20,'KPI_FY 25-26'!DH20,'KPI_FY 25-26'!EB20,'KPI_FY 25-26'!EV20,'KPI_FY 25-26'!FP20,'KPI_FY 25-26'!GJ20,'KPI_FY 25-26'!HD20,'KPI_FY 25-26'!HY20)</f>
        <v>470.73499999999996</v>
      </c>
      <c r="N18" s="38">
        <f>(C18-L18-M18)/$B$2</f>
        <v>0.79533618721461186</v>
      </c>
      <c r="O18" s="41">
        <f t="shared" si="23"/>
        <v>0.17621500841804341</v>
      </c>
      <c r="P18" s="38">
        <f>(L18+M18)/$B$2</f>
        <v>5.7985730593607294E-2</v>
      </c>
      <c r="Q18" s="2">
        <v>450</v>
      </c>
      <c r="R18" s="2">
        <v>350</v>
      </c>
      <c r="S18" s="83">
        <f t="shared" si="10"/>
        <v>1</v>
      </c>
      <c r="U18" s="38"/>
    </row>
    <row r="19" spans="1:21">
      <c r="A19" s="2"/>
      <c r="B19" s="24" t="s">
        <v>39</v>
      </c>
      <c r="C19" s="53">
        <f>SUM(C17:C18)</f>
        <v>7475.0999999999995</v>
      </c>
      <c r="D19" s="53">
        <f t="shared" ref="D19" si="27">SUM(D17:D18)</f>
        <v>7118.3600000000006</v>
      </c>
      <c r="E19" s="54">
        <f t="shared" ref="E19" si="28">SUM(E17:E18)</f>
        <v>356.74</v>
      </c>
      <c r="F19" s="53">
        <f t="shared" ref="F19:M19" si="29">SUM(F17:F18)</f>
        <v>9666.07</v>
      </c>
      <c r="G19" s="55">
        <f>(G17*$R17+G18*$R18)/$R19</f>
        <v>0.60775178367579907</v>
      </c>
      <c r="H19" s="54">
        <f t="shared" si="29"/>
        <v>0</v>
      </c>
      <c r="I19" s="55">
        <f>(I17*$R17+I18*$R18)/$R19</f>
        <v>0</v>
      </c>
      <c r="J19" s="54">
        <f t="shared" si="29"/>
        <v>378.83</v>
      </c>
      <c r="K19" s="55">
        <f>(K17*$R17+K18*$R18)/$R19</f>
        <v>1.8919877283105024E-2</v>
      </c>
      <c r="L19" s="54">
        <f>SUM(L17:L18)</f>
        <v>37.22</v>
      </c>
      <c r="M19" s="54">
        <f t="shared" si="29"/>
        <v>470.73499999999996</v>
      </c>
      <c r="N19" s="55">
        <f>(N17*$R17+N18*$R18)/$R19</f>
        <v>0.3479595819063927</v>
      </c>
      <c r="O19" s="55">
        <f>(O17*$R17+O18*$R18)/$R19</f>
        <v>0.63959406618289405</v>
      </c>
      <c r="P19" s="55">
        <f>(P17*$R17+P18*$R18)/$R19</f>
        <v>2.5368757134703192E-2</v>
      </c>
      <c r="Q19" s="24">
        <f>SUM(Q17:Q18)</f>
        <v>900</v>
      </c>
      <c r="R19" s="24">
        <f>SUM(R17:R18)</f>
        <v>800</v>
      </c>
      <c r="S19" s="83">
        <f t="shared" si="10"/>
        <v>1</v>
      </c>
      <c r="U19" s="38"/>
    </row>
    <row r="20" spans="1:21">
      <c r="A20" s="2"/>
      <c r="B20" s="50" t="s">
        <v>45</v>
      </c>
      <c r="C20" s="26">
        <f>SUM(C10,C13,C16,C19)</f>
        <v>59362.413333330005</v>
      </c>
      <c r="D20" s="26">
        <f t="shared" ref="D20:M20" si="30">SUM(D10,D13,D16,D19)</f>
        <v>57529.969999999994</v>
      </c>
      <c r="E20" s="26">
        <f t="shared" si="30"/>
        <v>1832.44</v>
      </c>
      <c r="F20" s="26">
        <f t="shared" si="30"/>
        <v>18093.28</v>
      </c>
      <c r="G20" s="37">
        <f>(G10*$R10+G13*$R13+G16*$R16+G19*$R19)/$R20</f>
        <v>0.26721825008386352</v>
      </c>
      <c r="H20" s="26">
        <f t="shared" si="30"/>
        <v>25096.32</v>
      </c>
      <c r="I20" s="37">
        <f>(I10*$R10+I13*$R13+I16*$R16+I19*$R19)/$R20</f>
        <v>0.11488564494279865</v>
      </c>
      <c r="J20" s="26">
        <f t="shared" si="30"/>
        <v>2567.9899999999998</v>
      </c>
      <c r="K20" s="37">
        <f>(K10*$R10+K13*$R13+K16*$R16+K19*$R19)/$R20</f>
        <v>2.0037988814526817E-2</v>
      </c>
      <c r="L20" s="27">
        <f>SUM(L10,L13,L16,L19)</f>
        <v>40.729999999999997</v>
      </c>
      <c r="M20" s="26">
        <f t="shared" si="30"/>
        <v>6676.3050000000003</v>
      </c>
      <c r="N20" s="37">
        <f>(N10*$R10+N13*$R13+N16*$R16+N19*$R19)/$R20</f>
        <v>0.54013097811175037</v>
      </c>
      <c r="O20" s="37">
        <f>(O10*$R10+O13*$R13+O16*$R16+O19*$R19)/$R20</f>
        <v>0.3898904123464525</v>
      </c>
      <c r="P20" s="37">
        <f>(P10*$R10+P13*$R13+P16*$R16+P19*$R19)/$R20</f>
        <v>5.7727153322738117E-2</v>
      </c>
      <c r="Q20" s="29">
        <f>SUM(Q19,Q16,Q13,Q10)</f>
        <v>2792</v>
      </c>
      <c r="R20" s="29">
        <f>SUM(R10,R13,R16,R19)</f>
        <v>2491</v>
      </c>
      <c r="S20" s="83">
        <f t="shared" si="10"/>
        <v>1.0000000152756774</v>
      </c>
    </row>
    <row r="21" spans="1:21">
      <c r="A21" s="77" t="s">
        <v>46</v>
      </c>
      <c r="B21" s="2" t="s">
        <v>47</v>
      </c>
      <c r="C21" s="12">
        <f>SUM('KPI_FY 25-26'!C23,'KPI_FY 25-26'!W23,'KPI_FY 25-26'!AQ23,'KPI_FY 25-26'!BK23,'KPI_FY 25-26'!CE23,'KPI_FY 25-26'!CY23,'KPI_FY 25-26'!DS23,'KPI_FY 25-26'!EM23,'KPI_FY 25-26'!FG23,'KPI_FY 25-26'!GA23,'KPI_FY 25-26'!GU23,'KPI_FY 25-26'!HO23)</f>
        <v>27.299999999999955</v>
      </c>
      <c r="D21" s="12">
        <f>SUM('KPI_FY 25-26'!D23,'KPI_FY 25-26'!X23,'KPI_FY 25-26'!AR23,'KPI_FY 25-26'!BL23,'KPI_FY 25-26'!CF23,'KPI_FY 25-26'!CZ23,'KPI_FY 25-26'!DT23,'KPI_FY 25-26'!EN23,'KPI_FY 25-26'!FH23,'KPI_FY 25-26'!GB23,'KPI_FY 25-26'!GV23,'KPI_FY 25-26'!HP23)</f>
        <v>0</v>
      </c>
      <c r="E21" s="12">
        <f>SUM('KPI_FY 25-26'!E23,'KPI_FY 25-26'!Y23,'KPI_FY 25-26'!AS23,'KPI_FY 25-26'!BM23,'KPI_FY 25-26'!CG23,'KPI_FY 25-26'!DA23,'KPI_FY 25-26'!DU23,'KPI_FY 25-26'!EO23,'KPI_FY 25-26'!FI23,'KPI_FY 25-26'!GC23,'KPI_FY 25-26'!GW23,'KPI_FY 25-26'!HQ23)</f>
        <v>27.3</v>
      </c>
      <c r="F21" s="12">
        <f>SUM('KPI_FY 25-26'!F23,'KPI_FY 25-26'!Z23,'KPI_FY 25-26'!AT23,'KPI_FY 25-26'!BN23,'KPI_FY 25-26'!CH23,'KPI_FY 25-26'!DB23,'KPI_FY 25-26'!DV23,'KPI_FY 25-26'!EP23,'KPI_FY 25-26'!FJ23,'KPI_FY 25-26'!GD23,'KPI_FY 25-26'!GX23,'KPI_FY 25-26'!HR23)</f>
        <v>8732.7000000000007</v>
      </c>
      <c r="G21" s="38">
        <f t="shared" ref="G21:G30" si="31">F21/$B$2</f>
        <v>0.99688356164383574</v>
      </c>
      <c r="H21" s="12">
        <f>SUM('KPI_FY 25-26'!H23,'KPI_FY 25-26'!AB23,'KPI_FY 25-26'!AV23,'KPI_FY 25-26'!BP23,'KPI_FY 25-26'!CJ23,'KPI_FY 25-26'!DD23,'KPI_FY 25-26'!DX23,'KPI_FY 25-26'!ER23,'KPI_FY 25-26'!FL23,'KPI_FY 25-26'!GF23,'KPI_FY 25-26'!GZ23,'KPI_FY 25-26'!HT23)</f>
        <v>0</v>
      </c>
      <c r="I21" s="38">
        <f t="shared" ref="I21:I30" si="32">H21/$B$2</f>
        <v>0</v>
      </c>
      <c r="J21" s="12">
        <f>SUM('KPI_FY 25-26'!J23,'KPI_FY 25-26'!AD23,'KPI_FY 25-26'!AX23,'KPI_FY 25-26'!BR23,'KPI_FY 25-26'!CL23,'KPI_FY 25-26'!DF23,'KPI_FY 25-26'!DZ23,'KPI_FY 25-26'!ET23,'KPI_FY 25-26'!FN23,'KPI_FY 25-26'!GH23,'KPI_FY 25-26'!HB23,'KPI_FY 25-26'!HV23)</f>
        <v>0</v>
      </c>
      <c r="K21" s="38">
        <f t="shared" ref="K21:K30" si="33">J21/$B$2</f>
        <v>0</v>
      </c>
      <c r="L21" s="12">
        <f>SUM('KPI_FY 25-26'!HX23)</f>
        <v>0</v>
      </c>
      <c r="M21" s="12">
        <f>SUM('KPI_FY 25-26'!L23,'KPI_FY 25-26'!AF23,'KPI_FY 25-26'!AZ23,'KPI_FY 25-26'!BT23,'KPI_FY 25-26'!CN23,'KPI_FY 25-26'!DH23,'KPI_FY 25-26'!EB23,'KPI_FY 25-26'!EV23,'KPI_FY 25-26'!FP23,'KPI_FY 25-26'!GJ23,'KPI_FY 25-26'!HD23,'KPI_FY 25-26'!HY23)</f>
        <v>0</v>
      </c>
      <c r="N21" s="38">
        <f t="shared" ref="N21:N30" si="34">(C21-L21-M21)/$B$2</f>
        <v>3.1164383561643784E-3</v>
      </c>
      <c r="O21" s="41">
        <f t="shared" ref="O21:O30" si="35">IF((AND(D21=0,F21=0)),0,(F21+M21+L21)/(D21+F21))</f>
        <v>1</v>
      </c>
      <c r="P21" s="38">
        <f t="shared" ref="P21:P30" si="36">(L21+M21)/$B$2</f>
        <v>0</v>
      </c>
      <c r="Q21" s="2">
        <v>96</v>
      </c>
      <c r="R21" s="2">
        <v>96</v>
      </c>
      <c r="S21" s="83">
        <f>N21+K21+I21+G21+P21</f>
        <v>1.0000000000000002</v>
      </c>
    </row>
    <row r="22" spans="1:21">
      <c r="A22" s="2"/>
      <c r="B22" s="8" t="s">
        <v>48</v>
      </c>
      <c r="C22" s="12">
        <f>SUM('KPI_FY 25-26'!C24,'KPI_FY 25-26'!W24,'KPI_FY 25-26'!AQ24,'KPI_FY 25-26'!BK24,'KPI_FY 25-26'!CE24,'KPI_FY 25-26'!CY24,'KPI_FY 25-26'!DS24,'KPI_FY 25-26'!EM24,'KPI_FY 25-26'!FG24,'KPI_FY 25-26'!GA24,'KPI_FY 25-26'!GU24,'KPI_FY 25-26'!HO24)</f>
        <v>8674.7999999999993</v>
      </c>
      <c r="D22" s="12">
        <f>SUM('KPI_FY 25-26'!D24,'KPI_FY 25-26'!X24,'KPI_FY 25-26'!AR24,'KPI_FY 25-26'!BL24,'KPI_FY 25-26'!CF24,'KPI_FY 25-26'!CZ24,'KPI_FY 25-26'!DT24,'KPI_FY 25-26'!EN24,'KPI_FY 25-26'!FH24,'KPI_FY 25-26'!GB24,'KPI_FY 25-26'!GV24,'KPI_FY 25-26'!HP24)</f>
        <v>3544</v>
      </c>
      <c r="E22" s="12">
        <f>SUM('KPI_FY 25-26'!E24,'KPI_FY 25-26'!Y24,'KPI_FY 25-26'!AS24,'KPI_FY 25-26'!BM24,'KPI_FY 25-26'!CG24,'KPI_FY 25-26'!DA24,'KPI_FY 25-26'!DU24,'KPI_FY 25-26'!EO24,'KPI_FY 25-26'!FI24,'KPI_FY 25-26'!GC24,'KPI_FY 25-26'!GW24,'KPI_FY 25-26'!HQ24)</f>
        <v>5130.8</v>
      </c>
      <c r="F22" s="12">
        <f>SUM('KPI_FY 25-26'!F24,'KPI_FY 25-26'!Z24,'KPI_FY 25-26'!AT24,'KPI_FY 25-26'!BN24,'KPI_FY 25-26'!CH24,'KPI_FY 25-26'!DB24,'KPI_FY 25-26'!DV24,'KPI_FY 25-26'!EP24,'KPI_FY 25-26'!FJ24,'KPI_FY 25-26'!GD24,'KPI_FY 25-26'!GX24,'KPI_FY 25-26'!HR24)</f>
        <v>30.1</v>
      </c>
      <c r="G22" s="38">
        <f t="shared" si="31"/>
        <v>3.4360730593607307E-3</v>
      </c>
      <c r="H22" s="12">
        <f>SUM('KPI_FY 25-26'!H24,'KPI_FY 25-26'!AB24,'KPI_FY 25-26'!AV24,'KPI_FY 25-26'!BP24,'KPI_FY 25-26'!CJ24,'KPI_FY 25-26'!DD24,'KPI_FY 25-26'!DX24,'KPI_FY 25-26'!ER24,'KPI_FY 25-26'!FL24,'KPI_FY 25-26'!GF24,'KPI_FY 25-26'!GZ24,'KPI_FY 25-26'!HT24)</f>
        <v>55.1</v>
      </c>
      <c r="I22" s="38">
        <f t="shared" si="32"/>
        <v>6.2899543378995438E-3</v>
      </c>
      <c r="J22" s="12">
        <f>SUM('KPI_FY 25-26'!J24,'KPI_FY 25-26'!AD24,'KPI_FY 25-26'!AX24,'KPI_FY 25-26'!BR24,'KPI_FY 25-26'!CL24,'KPI_FY 25-26'!DF24,'KPI_FY 25-26'!DZ24,'KPI_FY 25-26'!ET24,'KPI_FY 25-26'!FN24,'KPI_FY 25-26'!GH24,'KPI_FY 25-26'!HB24,'KPI_FY 25-26'!HV24)</f>
        <v>0</v>
      </c>
      <c r="K22" s="38">
        <f t="shared" si="33"/>
        <v>0</v>
      </c>
      <c r="L22" s="12">
        <f>SUM('KPI_FY 25-26'!HX24)</f>
        <v>0</v>
      </c>
      <c r="M22" s="12">
        <f>SUM('KPI_FY 25-26'!L24,'KPI_FY 25-26'!AF24,'KPI_FY 25-26'!AZ24,'KPI_FY 25-26'!BT24,'KPI_FY 25-26'!CN24,'KPI_FY 25-26'!DH24,'KPI_FY 25-26'!EB24,'KPI_FY 25-26'!EV24,'KPI_FY 25-26'!FP24,'KPI_FY 25-26'!GJ24,'KPI_FY 25-26'!HD24,'KPI_FY 25-26'!HY24)</f>
        <v>0</v>
      </c>
      <c r="N22" s="38">
        <f t="shared" si="34"/>
        <v>0.99027397260273964</v>
      </c>
      <c r="O22" s="41">
        <f t="shared" si="35"/>
        <v>8.4217005679751555E-3</v>
      </c>
      <c r="P22" s="38">
        <f t="shared" si="36"/>
        <v>0</v>
      </c>
      <c r="Q22" s="2">
        <v>50</v>
      </c>
      <c r="R22" s="2">
        <v>50</v>
      </c>
      <c r="S22" s="83">
        <f>N22+K22+I22+G22+P22</f>
        <v>1</v>
      </c>
      <c r="T22" s="13"/>
    </row>
    <row r="23" spans="1:21">
      <c r="A23" s="2"/>
      <c r="B23" s="8" t="s">
        <v>49</v>
      </c>
      <c r="C23" s="12">
        <f>SUM('KPI_FY 25-26'!C25,'KPI_FY 25-26'!W25,'KPI_FY 25-26'!AQ25,'KPI_FY 25-26'!BK25,'KPI_FY 25-26'!CE25,'KPI_FY 25-26'!CY25,'KPI_FY 25-26'!DS25,'KPI_FY 25-26'!EM25,'KPI_FY 25-26'!FG25,'KPI_FY 25-26'!GA25,'KPI_FY 25-26'!GU25,'KPI_FY 25-26'!HO25)</f>
        <v>8664</v>
      </c>
      <c r="D23" s="12">
        <f>SUM('KPI_FY 25-26'!D25,'KPI_FY 25-26'!X25,'KPI_FY 25-26'!AR25,'KPI_FY 25-26'!BL25,'KPI_FY 25-26'!CF25,'KPI_FY 25-26'!CZ25,'KPI_FY 25-26'!DT25,'KPI_FY 25-26'!EN25,'KPI_FY 25-26'!FH25,'KPI_FY 25-26'!GB25,'KPI_FY 25-26'!GV25,'KPI_FY 25-26'!HP25)</f>
        <v>2922</v>
      </c>
      <c r="E23" s="12">
        <f>SUM('KPI_FY 25-26'!E25,'KPI_FY 25-26'!Y25,'KPI_FY 25-26'!AS25,'KPI_FY 25-26'!BM25,'KPI_FY 25-26'!CG25,'KPI_FY 25-26'!DA25,'KPI_FY 25-26'!DU25,'KPI_FY 25-26'!EO25,'KPI_FY 25-26'!FI25,'KPI_FY 25-26'!GC25,'KPI_FY 25-26'!GW25,'KPI_FY 25-26'!HQ25)</f>
        <v>5742</v>
      </c>
      <c r="F23" s="12">
        <f>SUM('KPI_FY 25-26'!F25,'KPI_FY 25-26'!Z25,'KPI_FY 25-26'!AT25,'KPI_FY 25-26'!BN25,'KPI_FY 25-26'!CH25,'KPI_FY 25-26'!DB25,'KPI_FY 25-26'!DV25,'KPI_FY 25-26'!EP25,'KPI_FY 25-26'!FJ25,'KPI_FY 25-26'!GD25,'KPI_FY 25-26'!GX25,'KPI_FY 25-26'!HR25)</f>
        <v>95.999999999999986</v>
      </c>
      <c r="G23" s="38">
        <f t="shared" si="31"/>
        <v>1.0958904109589039E-2</v>
      </c>
      <c r="H23" s="12">
        <f>SUM('KPI_FY 25-26'!H25,'KPI_FY 25-26'!AB25,'KPI_FY 25-26'!AV25,'KPI_FY 25-26'!BP25,'KPI_FY 25-26'!CJ25,'KPI_FY 25-26'!DD25,'KPI_FY 25-26'!DX25,'KPI_FY 25-26'!ER25,'KPI_FY 25-26'!FL25,'KPI_FY 25-26'!GF25,'KPI_FY 25-26'!GZ25,'KPI_FY 25-26'!HT25)</f>
        <v>0</v>
      </c>
      <c r="I23" s="38">
        <f t="shared" si="32"/>
        <v>0</v>
      </c>
      <c r="J23" s="12">
        <f>SUM('KPI_FY 25-26'!J25,'KPI_FY 25-26'!AD25,'KPI_FY 25-26'!AX25,'KPI_FY 25-26'!BR25,'KPI_FY 25-26'!CL25,'KPI_FY 25-26'!DF25,'KPI_FY 25-26'!DZ25,'KPI_FY 25-26'!ET25,'KPI_FY 25-26'!FN25,'KPI_FY 25-26'!GH25,'KPI_FY 25-26'!HB25,'KPI_FY 25-26'!HV25)</f>
        <v>0</v>
      </c>
      <c r="K23" s="38">
        <f t="shared" si="33"/>
        <v>0</v>
      </c>
      <c r="L23" s="12">
        <f>SUM('KPI_FY 25-26'!HX25)</f>
        <v>0</v>
      </c>
      <c r="M23" s="12">
        <f>SUM('KPI_FY 25-26'!L25,'KPI_FY 25-26'!AF25,'KPI_FY 25-26'!AZ25,'KPI_FY 25-26'!BT25,'KPI_FY 25-26'!CN25,'KPI_FY 25-26'!DH25,'KPI_FY 25-26'!EB25,'KPI_FY 25-26'!EV25,'KPI_FY 25-26'!FP25,'KPI_FY 25-26'!GJ25,'KPI_FY 25-26'!HD25,'KPI_FY 25-26'!HY25)</f>
        <v>0</v>
      </c>
      <c r="N23" s="38">
        <f t="shared" si="34"/>
        <v>0.989041095890411</v>
      </c>
      <c r="O23" s="41">
        <f t="shared" si="35"/>
        <v>3.1809145129224649E-2</v>
      </c>
      <c r="P23" s="38">
        <f t="shared" si="36"/>
        <v>0</v>
      </c>
      <c r="Q23" s="2">
        <v>50</v>
      </c>
      <c r="R23" s="2">
        <v>50</v>
      </c>
      <c r="S23" s="83">
        <f>N23+K23+I23+G23+P23</f>
        <v>1</v>
      </c>
      <c r="T23" s="13"/>
    </row>
    <row r="24" spans="1:21">
      <c r="A24" s="2"/>
      <c r="B24" s="8" t="s">
        <v>50</v>
      </c>
      <c r="C24" s="12">
        <f>SUM('KPI_FY 25-26'!C26,'KPI_FY 25-26'!W26,'KPI_FY 25-26'!AQ26,'KPI_FY 25-26'!BK26,'KPI_FY 25-26'!CE26,'KPI_FY 25-26'!CY26,'KPI_FY 25-26'!DS26,'KPI_FY 25-26'!EM26,'KPI_FY 25-26'!FG26,'KPI_FY 25-26'!GA26,'KPI_FY 25-26'!GU26,'KPI_FY 25-26'!HO26)</f>
        <v>0</v>
      </c>
      <c r="D24" s="12">
        <f>SUM('KPI_FY 25-26'!D26,'KPI_FY 25-26'!X26,'KPI_FY 25-26'!AR26,'KPI_FY 25-26'!BL26,'KPI_FY 25-26'!CF26,'KPI_FY 25-26'!CZ26,'KPI_FY 25-26'!DT26,'KPI_FY 25-26'!EN26,'KPI_FY 25-26'!FH26,'KPI_FY 25-26'!GB26,'KPI_FY 25-26'!GV26,'KPI_FY 25-26'!HP26)</f>
        <v>0</v>
      </c>
      <c r="E24" s="12">
        <f>SUM('KPI_FY 25-26'!E26,'KPI_FY 25-26'!Y26,'KPI_FY 25-26'!AS26,'KPI_FY 25-26'!BM26,'KPI_FY 25-26'!CG26,'KPI_FY 25-26'!DA26,'KPI_FY 25-26'!DU26,'KPI_FY 25-26'!EO26,'KPI_FY 25-26'!FI26,'KPI_FY 25-26'!GC26,'KPI_FY 25-26'!GW26,'KPI_FY 25-26'!HQ26)</f>
        <v>0</v>
      </c>
      <c r="F24" s="12">
        <f>SUM('KPI_FY 25-26'!F26,'KPI_FY 25-26'!Z26,'KPI_FY 25-26'!AT26,'KPI_FY 25-26'!BN26,'KPI_FY 25-26'!CH26,'KPI_FY 25-26'!DB26,'KPI_FY 25-26'!DV26,'KPI_FY 25-26'!EP26,'KPI_FY 25-26'!FJ26,'KPI_FY 25-26'!GD26,'KPI_FY 25-26'!GX26,'KPI_FY 25-26'!HR26)</f>
        <v>0</v>
      </c>
      <c r="G24" s="38">
        <f t="shared" si="31"/>
        <v>0</v>
      </c>
      <c r="H24" s="12">
        <f>SUM('KPI_FY 25-26'!H26,'KPI_FY 25-26'!AB26,'KPI_FY 25-26'!AV26,'KPI_FY 25-26'!BP26,'KPI_FY 25-26'!CJ26,'KPI_FY 25-26'!DD26,'KPI_FY 25-26'!DX26,'KPI_FY 25-26'!ER26,'KPI_FY 25-26'!FL26,'KPI_FY 25-26'!GF26,'KPI_FY 25-26'!GZ26,'KPI_FY 25-26'!HT26)</f>
        <v>8760</v>
      </c>
      <c r="I24" s="38">
        <f t="shared" si="32"/>
        <v>1</v>
      </c>
      <c r="J24" s="12">
        <f>SUM('KPI_FY 25-26'!J26,'KPI_FY 25-26'!AD26,'KPI_FY 25-26'!AX26,'KPI_FY 25-26'!BR26,'KPI_FY 25-26'!CL26,'KPI_FY 25-26'!DF26,'KPI_FY 25-26'!DZ26,'KPI_FY 25-26'!ET26,'KPI_FY 25-26'!FN26,'KPI_FY 25-26'!GH26,'KPI_FY 25-26'!HB26,'KPI_FY 25-26'!HV26)</f>
        <v>0</v>
      </c>
      <c r="K24" s="38">
        <f t="shared" si="33"/>
        <v>0</v>
      </c>
      <c r="L24" s="12">
        <f>SUM('KPI_FY 25-26'!HX26)</f>
        <v>0</v>
      </c>
      <c r="M24" s="12">
        <f>SUM('KPI_FY 25-26'!L26,'KPI_FY 25-26'!AF26,'KPI_FY 25-26'!AZ26,'KPI_FY 25-26'!BT26,'KPI_FY 25-26'!CN26,'KPI_FY 25-26'!DH26,'KPI_FY 25-26'!EB26,'KPI_FY 25-26'!EV26,'KPI_FY 25-26'!FP26,'KPI_FY 25-26'!GJ26,'KPI_FY 25-26'!HD26,'KPI_FY 25-26'!HY26)</f>
        <v>0</v>
      </c>
      <c r="N24" s="38">
        <f t="shared" si="34"/>
        <v>0</v>
      </c>
      <c r="O24" s="41">
        <f t="shared" si="35"/>
        <v>0</v>
      </c>
      <c r="P24" s="38">
        <f t="shared" si="36"/>
        <v>0</v>
      </c>
      <c r="Q24" s="2">
        <v>50</v>
      </c>
      <c r="R24" s="2">
        <v>50</v>
      </c>
      <c r="S24" s="83">
        <f>N24+K24+I24+G24+P24</f>
        <v>1</v>
      </c>
      <c r="T24" s="13"/>
    </row>
    <row r="25" spans="1:21">
      <c r="A25" s="2"/>
      <c r="B25" s="8" t="s">
        <v>51</v>
      </c>
      <c r="C25" s="12">
        <f>SUM('KPI_FY 25-26'!C27,'KPI_FY 25-26'!W27,'KPI_FY 25-26'!AQ27,'KPI_FY 25-26'!BK27,'KPI_FY 25-26'!CE27,'KPI_FY 25-26'!CY27,'KPI_FY 25-26'!DS27,'KPI_FY 25-26'!EM27,'KPI_FY 25-26'!FG27,'KPI_FY 25-26'!GA27,'KPI_FY 25-26'!GU27,'KPI_FY 25-26'!HO27)</f>
        <v>488.30000000000007</v>
      </c>
      <c r="D25" s="12">
        <f>SUM('KPI_FY 25-26'!D27,'KPI_FY 25-26'!X27,'KPI_FY 25-26'!AR27,'KPI_FY 25-26'!BL27,'KPI_FY 25-26'!CF27,'KPI_FY 25-26'!CZ27,'KPI_FY 25-26'!DT27,'KPI_FY 25-26'!EN27,'KPI_FY 25-26'!FH27,'KPI_FY 25-26'!GB27,'KPI_FY 25-26'!GV27,'KPI_FY 25-26'!HP27)</f>
        <v>273</v>
      </c>
      <c r="E25" s="12">
        <f>SUM('KPI_FY 25-26'!E27,'KPI_FY 25-26'!Y27,'KPI_FY 25-26'!AS27,'KPI_FY 25-26'!BM27,'KPI_FY 25-26'!CG27,'KPI_FY 25-26'!DA27,'KPI_FY 25-26'!DU27,'KPI_FY 25-26'!EO27,'KPI_FY 25-26'!FI27,'KPI_FY 25-26'!GC27,'KPI_FY 25-26'!GW27,'KPI_FY 25-26'!HQ27)</f>
        <v>215.3</v>
      </c>
      <c r="F25" s="12">
        <f>SUM('KPI_FY 25-26'!F27,'KPI_FY 25-26'!Z27,'KPI_FY 25-26'!AT27,'KPI_FY 25-26'!BN27,'KPI_FY 25-26'!CH27,'KPI_FY 25-26'!DB27,'KPI_FY 25-26'!DV27,'KPI_FY 25-26'!EP27,'KPI_FY 25-26'!FJ27,'KPI_FY 25-26'!GD27,'KPI_FY 25-26'!GX27,'KPI_FY 25-26'!HR27)</f>
        <v>23.8</v>
      </c>
      <c r="G25" s="38">
        <f t="shared" si="31"/>
        <v>2.71689497716895E-3</v>
      </c>
      <c r="H25" s="12">
        <f>SUM('KPI_FY 25-26'!H27,'KPI_FY 25-26'!AB27,'KPI_FY 25-26'!AV27,'KPI_FY 25-26'!BP27,'KPI_FY 25-26'!CJ27,'KPI_FY 25-26'!DD27,'KPI_FY 25-26'!DX27,'KPI_FY 25-26'!ER27,'KPI_FY 25-26'!FL27,'KPI_FY 25-26'!GF27,'KPI_FY 25-26'!GZ27,'KPI_FY 25-26'!HT27)</f>
        <v>8247.9</v>
      </c>
      <c r="I25" s="38">
        <f t="shared" si="32"/>
        <v>0.94154109589041091</v>
      </c>
      <c r="J25" s="12">
        <f>SUM('KPI_FY 25-26'!J27,'KPI_FY 25-26'!AD27,'KPI_FY 25-26'!AX27,'KPI_FY 25-26'!BR27,'KPI_FY 25-26'!CL27,'KPI_FY 25-26'!DF27,'KPI_FY 25-26'!DZ27,'KPI_FY 25-26'!ET27,'KPI_FY 25-26'!FN27,'KPI_FY 25-26'!GH27,'KPI_FY 25-26'!HB27,'KPI_FY 25-26'!HV27)</f>
        <v>0</v>
      </c>
      <c r="K25" s="38">
        <f t="shared" si="33"/>
        <v>0</v>
      </c>
      <c r="L25" s="12">
        <f>SUM('KPI_FY 25-26'!HX27)</f>
        <v>0</v>
      </c>
      <c r="M25" s="12">
        <f>SUM('KPI_FY 25-26'!L27,'KPI_FY 25-26'!AF27,'KPI_FY 25-26'!AZ27,'KPI_FY 25-26'!BT27,'KPI_FY 25-26'!CN27,'KPI_FY 25-26'!DH27,'KPI_FY 25-26'!EB27,'KPI_FY 25-26'!EV27,'KPI_FY 25-26'!FP27,'KPI_FY 25-26'!GJ27,'KPI_FY 25-26'!HD27,'KPI_FY 25-26'!HY27)</f>
        <v>0</v>
      </c>
      <c r="N25" s="38">
        <f t="shared" si="34"/>
        <v>5.5742009132420098E-2</v>
      </c>
      <c r="O25" s="41">
        <f t="shared" si="35"/>
        <v>8.0188679245283015E-2</v>
      </c>
      <c r="P25" s="38">
        <f t="shared" si="36"/>
        <v>0</v>
      </c>
      <c r="Q25" s="2">
        <v>50</v>
      </c>
      <c r="R25" s="2">
        <v>50</v>
      </c>
      <c r="S25" s="83">
        <f>N25+K25+I25+G25+P25</f>
        <v>1</v>
      </c>
    </row>
    <row r="26" spans="1:21">
      <c r="A26" s="2"/>
      <c r="B26" s="8" t="s">
        <v>52</v>
      </c>
      <c r="C26" s="12">
        <f>SUM('KPI_FY 25-26'!C28,'KPI_FY 25-26'!W28,'KPI_FY 25-26'!AQ28,'KPI_FY 25-26'!BK28,'KPI_FY 25-26'!CE28,'KPI_FY 25-26'!CY28,'KPI_FY 25-26'!DS28,'KPI_FY 25-26'!EM28,'KPI_FY 25-26'!FG28,'KPI_FY 25-26'!GA28,'KPI_FY 25-26'!GU28,'KPI_FY 25-26'!HO28)</f>
        <v>0</v>
      </c>
      <c r="D26" s="12">
        <f>SUM('KPI_FY 25-26'!D28,'KPI_FY 25-26'!X28,'KPI_FY 25-26'!AR28,'KPI_FY 25-26'!BL28,'KPI_FY 25-26'!CF28,'KPI_FY 25-26'!CZ28,'KPI_FY 25-26'!DT28,'KPI_FY 25-26'!EN28,'KPI_FY 25-26'!FH28,'KPI_FY 25-26'!GB28,'KPI_FY 25-26'!GV28,'KPI_FY 25-26'!HP28)</f>
        <v>0</v>
      </c>
      <c r="E26" s="12">
        <f>SUM('KPI_FY 25-26'!E28,'KPI_FY 25-26'!Y28,'KPI_FY 25-26'!AS28,'KPI_FY 25-26'!BM28,'KPI_FY 25-26'!CG28,'KPI_FY 25-26'!DA28,'KPI_FY 25-26'!DU28,'KPI_FY 25-26'!EO28,'KPI_FY 25-26'!FI28,'KPI_FY 25-26'!GC28,'KPI_FY 25-26'!GW28,'KPI_FY 25-26'!HQ28)</f>
        <v>0</v>
      </c>
      <c r="F26" s="12">
        <f>SUM('KPI_FY 25-26'!F28,'KPI_FY 25-26'!Z28,'KPI_FY 25-26'!AT28,'KPI_FY 25-26'!BN28,'KPI_FY 25-26'!CH28,'KPI_FY 25-26'!DB28,'KPI_FY 25-26'!DV28,'KPI_FY 25-26'!EP28,'KPI_FY 25-26'!FJ28,'KPI_FY 25-26'!GD28,'KPI_FY 25-26'!GX28,'KPI_FY 25-26'!HR28)</f>
        <v>0</v>
      </c>
      <c r="G26" s="38">
        <f t="shared" si="31"/>
        <v>0</v>
      </c>
      <c r="H26" s="12">
        <f>SUM('KPI_FY 25-26'!H28,'KPI_FY 25-26'!AB28,'KPI_FY 25-26'!AV28,'KPI_FY 25-26'!BP28,'KPI_FY 25-26'!CJ28,'KPI_FY 25-26'!DD28,'KPI_FY 25-26'!DX28,'KPI_FY 25-26'!ER28,'KPI_FY 25-26'!FL28,'KPI_FY 25-26'!GF28,'KPI_FY 25-26'!GZ28,'KPI_FY 25-26'!HT28)</f>
        <v>8760</v>
      </c>
      <c r="I26" s="38">
        <f t="shared" si="32"/>
        <v>1</v>
      </c>
      <c r="J26" s="12">
        <f>SUM('KPI_FY 25-26'!J28,'KPI_FY 25-26'!AD28,'KPI_FY 25-26'!AX28,'KPI_FY 25-26'!BR28,'KPI_FY 25-26'!CL28,'KPI_FY 25-26'!DF28,'KPI_FY 25-26'!DZ28,'KPI_FY 25-26'!ET28,'KPI_FY 25-26'!FN28,'KPI_FY 25-26'!GH28,'KPI_FY 25-26'!HB28,'KPI_FY 25-26'!HV28)</f>
        <v>0</v>
      </c>
      <c r="K26" s="38">
        <f t="shared" si="33"/>
        <v>0</v>
      </c>
      <c r="L26" s="12">
        <f>SUM('KPI_FY 25-26'!HX28)</f>
        <v>0</v>
      </c>
      <c r="M26" s="12">
        <f>SUM('KPI_FY 25-26'!L28,'KPI_FY 25-26'!AF28,'KPI_FY 25-26'!AZ28,'KPI_FY 25-26'!BT28,'KPI_FY 25-26'!CN28,'KPI_FY 25-26'!DH28,'KPI_FY 25-26'!EB28,'KPI_FY 25-26'!EV28,'KPI_FY 25-26'!FP28,'KPI_FY 25-26'!GJ28,'KPI_FY 25-26'!HD28,'KPI_FY 25-26'!HY28)</f>
        <v>0</v>
      </c>
      <c r="N26" s="38">
        <f t="shared" si="34"/>
        <v>0</v>
      </c>
      <c r="O26" s="41">
        <f t="shared" si="35"/>
        <v>0</v>
      </c>
      <c r="P26" s="38">
        <f t="shared" si="36"/>
        <v>0</v>
      </c>
      <c r="Q26" s="2">
        <v>96</v>
      </c>
      <c r="R26" s="2">
        <v>96</v>
      </c>
      <c r="S26" s="83">
        <f>N26+K26+I26+G26+P26</f>
        <v>1</v>
      </c>
    </row>
    <row r="27" spans="1:21">
      <c r="A27" s="77"/>
      <c r="B27" s="8" t="s">
        <v>53</v>
      </c>
      <c r="C27" s="12">
        <f>SUM('KPI_FY 25-26'!C29,'KPI_FY 25-26'!W29,'KPI_FY 25-26'!AQ29,'KPI_FY 25-26'!BK29,'KPI_FY 25-26'!CE29,'KPI_FY 25-26'!CY29,'KPI_FY 25-26'!DS29,'KPI_FY 25-26'!EM29,'KPI_FY 25-26'!FG29,'KPI_FY 25-26'!GA29,'KPI_FY 25-26'!GU29,'KPI_FY 25-26'!HO29)</f>
        <v>7872.3</v>
      </c>
      <c r="D27" s="12">
        <f>SUM('KPI_FY 25-26'!D29,'KPI_FY 25-26'!X29,'KPI_FY 25-26'!AR29,'KPI_FY 25-26'!BL29,'KPI_FY 25-26'!CF29,'KPI_FY 25-26'!CZ29,'KPI_FY 25-26'!DT29,'KPI_FY 25-26'!EN29,'KPI_FY 25-26'!FH29,'KPI_FY 25-26'!GB29,'KPI_FY 25-26'!GV29,'KPI_FY 25-26'!HP29)</f>
        <v>3498.4</v>
      </c>
      <c r="E27" s="12">
        <f>SUM('KPI_FY 25-26'!E29,'KPI_FY 25-26'!Y29,'KPI_FY 25-26'!AS29,'KPI_FY 25-26'!BM29,'KPI_FY 25-26'!CG29,'KPI_FY 25-26'!DA29,'KPI_FY 25-26'!DU29,'KPI_FY 25-26'!EO29,'KPI_FY 25-26'!FI29,'KPI_FY 25-26'!GC29,'KPI_FY 25-26'!GW29,'KPI_FY 25-26'!HQ29)</f>
        <v>4373.9000000000005</v>
      </c>
      <c r="F27" s="12">
        <f>SUM('KPI_FY 25-26'!F29,'KPI_FY 25-26'!Z29,'KPI_FY 25-26'!AT29,'KPI_FY 25-26'!BN29,'KPI_FY 25-26'!CH29,'KPI_FY 25-26'!DB29,'KPI_FY 25-26'!DV29,'KPI_FY 25-26'!EP29,'KPI_FY 25-26'!FJ29,'KPI_FY 25-26'!GD29,'KPI_FY 25-26'!GX29,'KPI_FY 25-26'!HR29)</f>
        <v>875.19999999999982</v>
      </c>
      <c r="G27" s="38">
        <f t="shared" si="31"/>
        <v>9.9908675799086744E-2</v>
      </c>
      <c r="H27" s="12">
        <f>SUM('KPI_FY 25-26'!H29,'KPI_FY 25-26'!AB29,'KPI_FY 25-26'!AV29,'KPI_FY 25-26'!BP29,'KPI_FY 25-26'!CJ29,'KPI_FY 25-26'!DD29,'KPI_FY 25-26'!DX29,'KPI_FY 25-26'!ER29,'KPI_FY 25-26'!FL29,'KPI_FY 25-26'!GF29,'KPI_FY 25-26'!GZ29,'KPI_FY 25-26'!HT29)</f>
        <v>0</v>
      </c>
      <c r="I27" s="38">
        <f t="shared" si="32"/>
        <v>0</v>
      </c>
      <c r="J27" s="12">
        <f>SUM('KPI_FY 25-26'!J29,'KPI_FY 25-26'!AD29,'KPI_FY 25-26'!AX29,'KPI_FY 25-26'!BR29,'KPI_FY 25-26'!CL29,'KPI_FY 25-26'!DF29,'KPI_FY 25-26'!DZ29,'KPI_FY 25-26'!ET29,'KPI_FY 25-26'!FN29,'KPI_FY 25-26'!GH29,'KPI_FY 25-26'!HB29,'KPI_FY 25-26'!HV29)</f>
        <v>12.5</v>
      </c>
      <c r="K27" s="38">
        <f t="shared" si="33"/>
        <v>1.4269406392694063E-3</v>
      </c>
      <c r="L27" s="12">
        <f>SUM('KPI_FY 25-26'!HX29)</f>
        <v>0</v>
      </c>
      <c r="M27" s="12">
        <f>SUM('KPI_FY 25-26'!L29,'KPI_FY 25-26'!AF29,'KPI_FY 25-26'!AZ29,'KPI_FY 25-26'!BT29,'KPI_FY 25-26'!CN29,'KPI_FY 25-26'!DH29,'KPI_FY 25-26'!EB29,'KPI_FY 25-26'!EV29,'KPI_FY 25-26'!FP29,'KPI_FY 25-26'!GJ29,'KPI_FY 25-26'!HD29,'KPI_FY 25-26'!HY29)</f>
        <v>0</v>
      </c>
      <c r="N27" s="38">
        <f t="shared" si="34"/>
        <v>0.89866438356164391</v>
      </c>
      <c r="O27" s="41">
        <f t="shared" si="35"/>
        <v>0.20010974940552401</v>
      </c>
      <c r="P27" s="38">
        <f t="shared" si="36"/>
        <v>0</v>
      </c>
      <c r="Q27" s="2">
        <v>50</v>
      </c>
      <c r="R27" s="2">
        <v>50</v>
      </c>
      <c r="S27" s="83">
        <f>N27+K27+I27+G27+P27</f>
        <v>1</v>
      </c>
    </row>
    <row r="28" spans="1:21">
      <c r="A28" s="2"/>
      <c r="B28" s="8" t="s">
        <v>54</v>
      </c>
      <c r="C28" s="12">
        <f>SUM('KPI_FY 25-26'!C30,'KPI_FY 25-26'!W30,'KPI_FY 25-26'!AQ30,'KPI_FY 25-26'!BK30,'KPI_FY 25-26'!CE30,'KPI_FY 25-26'!CY30,'KPI_FY 25-26'!DS30,'KPI_FY 25-26'!EM30,'KPI_FY 25-26'!FG30,'KPI_FY 25-26'!GA30,'KPI_FY 25-26'!GU30,'KPI_FY 25-26'!HO30)</f>
        <v>8121.5</v>
      </c>
      <c r="D28" s="12">
        <f>SUM('KPI_FY 25-26'!D30,'KPI_FY 25-26'!X30,'KPI_FY 25-26'!AR30,'KPI_FY 25-26'!BL30,'KPI_FY 25-26'!CF30,'KPI_FY 25-26'!CZ30,'KPI_FY 25-26'!DT30,'KPI_FY 25-26'!EN30,'KPI_FY 25-26'!FH30,'KPI_FY 25-26'!GB30,'KPI_FY 25-26'!GV30,'KPI_FY 25-26'!HP30)</f>
        <v>3671.2</v>
      </c>
      <c r="E28" s="12">
        <f>SUM('KPI_FY 25-26'!E30,'KPI_FY 25-26'!Y30,'KPI_FY 25-26'!AS30,'KPI_FY 25-26'!BM30,'KPI_FY 25-26'!CG30,'KPI_FY 25-26'!DA30,'KPI_FY 25-26'!DU30,'KPI_FY 25-26'!EO30,'KPI_FY 25-26'!FI30,'KPI_FY 25-26'!GC30,'KPI_FY 25-26'!GW30,'KPI_FY 25-26'!HQ30)</f>
        <v>4450.3</v>
      </c>
      <c r="F28" s="12">
        <f>SUM('KPI_FY 25-26'!F30,'KPI_FY 25-26'!Z30,'KPI_FY 25-26'!AT30,'KPI_FY 25-26'!BN30,'KPI_FY 25-26'!CH30,'KPI_FY 25-26'!DB30,'KPI_FY 25-26'!DV30,'KPI_FY 25-26'!EP30,'KPI_FY 25-26'!FJ30,'KPI_FY 25-26'!GD30,'KPI_FY 25-26'!GX30,'KPI_FY 25-26'!HR30)</f>
        <v>626</v>
      </c>
      <c r="G28" s="38">
        <f t="shared" si="31"/>
        <v>7.1461187214611865E-2</v>
      </c>
      <c r="H28" s="12">
        <f>SUM('KPI_FY 25-26'!H30,'KPI_FY 25-26'!AB30,'KPI_FY 25-26'!AV30,'KPI_FY 25-26'!BP30,'KPI_FY 25-26'!CJ30,'KPI_FY 25-26'!DD30,'KPI_FY 25-26'!DX30,'KPI_FY 25-26'!ER30,'KPI_FY 25-26'!FL30,'KPI_FY 25-26'!GF30,'KPI_FY 25-26'!GZ30,'KPI_FY 25-26'!HT30)</f>
        <v>0</v>
      </c>
      <c r="I28" s="38">
        <f t="shared" si="32"/>
        <v>0</v>
      </c>
      <c r="J28" s="12">
        <f>SUM('KPI_FY 25-26'!J30,'KPI_FY 25-26'!AD30,'KPI_FY 25-26'!AX30,'KPI_FY 25-26'!BR30,'KPI_FY 25-26'!CL30,'KPI_FY 25-26'!DF30,'KPI_FY 25-26'!DZ30,'KPI_FY 25-26'!ET30,'KPI_FY 25-26'!FN30,'KPI_FY 25-26'!GH30,'KPI_FY 25-26'!HB30,'KPI_FY 25-26'!HV30)</f>
        <v>12.5</v>
      </c>
      <c r="K28" s="38">
        <f t="shared" si="33"/>
        <v>1.4269406392694063E-3</v>
      </c>
      <c r="L28" s="12">
        <f>SUM('KPI_FY 25-26'!HX30)</f>
        <v>0</v>
      </c>
      <c r="M28" s="12">
        <f>SUM('KPI_FY 25-26'!L30,'KPI_FY 25-26'!AF30,'KPI_FY 25-26'!AZ30,'KPI_FY 25-26'!BT30,'KPI_FY 25-26'!CN30,'KPI_FY 25-26'!DH30,'KPI_FY 25-26'!EB30,'KPI_FY 25-26'!EV30,'KPI_FY 25-26'!FP30,'KPI_FY 25-26'!GJ30,'KPI_FY 25-26'!HD30,'KPI_FY 25-26'!HY30)</f>
        <v>0</v>
      </c>
      <c r="N28" s="38">
        <f t="shared" si="34"/>
        <v>0.92711187214611868</v>
      </c>
      <c r="O28" s="41">
        <f t="shared" si="35"/>
        <v>0.14567625430512893</v>
      </c>
      <c r="P28" s="38">
        <f t="shared" si="36"/>
        <v>0</v>
      </c>
      <c r="Q28" s="2">
        <v>50</v>
      </c>
      <c r="R28" s="2">
        <v>50</v>
      </c>
      <c r="S28" s="83">
        <f>N28+K28+I28+G28+P28</f>
        <v>1</v>
      </c>
    </row>
    <row r="29" spans="1:21">
      <c r="A29" s="2"/>
      <c r="B29" s="8" t="s">
        <v>55</v>
      </c>
      <c r="C29" s="12">
        <f>SUM('KPI_FY 25-26'!C31,'KPI_FY 25-26'!W31,'KPI_FY 25-26'!AQ31,'KPI_FY 25-26'!BK31,'KPI_FY 25-26'!CE31,'KPI_FY 25-26'!CY31,'KPI_FY 25-26'!DS31,'KPI_FY 25-26'!EM31,'KPI_FY 25-26'!FG31,'KPI_FY 25-26'!GA31,'KPI_FY 25-26'!GU31,'KPI_FY 25-26'!HO31)</f>
        <v>0</v>
      </c>
      <c r="D29" s="12">
        <f>SUM('KPI_FY 25-26'!D31,'KPI_FY 25-26'!X31,'KPI_FY 25-26'!AR31,'KPI_FY 25-26'!BL31,'KPI_FY 25-26'!CF31,'KPI_FY 25-26'!CZ31,'KPI_FY 25-26'!DT31,'KPI_FY 25-26'!EN31,'KPI_FY 25-26'!FH31,'KPI_FY 25-26'!GB31,'KPI_FY 25-26'!GV31,'KPI_FY 25-26'!HP31)</f>
        <v>0</v>
      </c>
      <c r="E29" s="12">
        <f>SUM('KPI_FY 25-26'!E31,'KPI_FY 25-26'!Y31,'KPI_FY 25-26'!AS31,'KPI_FY 25-26'!BM31,'KPI_FY 25-26'!CG31,'KPI_FY 25-26'!DA31,'KPI_FY 25-26'!DU31,'KPI_FY 25-26'!EO31,'KPI_FY 25-26'!FI31,'KPI_FY 25-26'!GC31,'KPI_FY 25-26'!GW31,'KPI_FY 25-26'!HQ31)</f>
        <v>0</v>
      </c>
      <c r="F29" s="12">
        <f>SUM('KPI_FY 25-26'!F31,'KPI_FY 25-26'!Z31,'KPI_FY 25-26'!AT31,'KPI_FY 25-26'!BN31,'KPI_FY 25-26'!CH31,'KPI_FY 25-26'!DB31,'KPI_FY 25-26'!DV31,'KPI_FY 25-26'!EP31,'KPI_FY 25-26'!FJ31,'KPI_FY 25-26'!GD31,'KPI_FY 25-26'!GX31,'KPI_FY 25-26'!HR31)</f>
        <v>0</v>
      </c>
      <c r="G29" s="38">
        <f t="shared" si="31"/>
        <v>0</v>
      </c>
      <c r="H29" s="12">
        <f>SUM('KPI_FY 25-26'!H31,'KPI_FY 25-26'!AB31,'KPI_FY 25-26'!AV31,'KPI_FY 25-26'!BP31,'KPI_FY 25-26'!CJ31,'KPI_FY 25-26'!DD31,'KPI_FY 25-26'!DX31,'KPI_FY 25-26'!ER31,'KPI_FY 25-26'!FL31,'KPI_FY 25-26'!GF31,'KPI_FY 25-26'!GZ31,'KPI_FY 25-26'!HT31)</f>
        <v>8760</v>
      </c>
      <c r="I29" s="38">
        <f t="shared" si="32"/>
        <v>1</v>
      </c>
      <c r="J29" s="12">
        <f>SUM('KPI_FY 25-26'!J31,'KPI_FY 25-26'!AD31,'KPI_FY 25-26'!AX31,'KPI_FY 25-26'!BR31,'KPI_FY 25-26'!CL31,'KPI_FY 25-26'!DF31,'KPI_FY 25-26'!DZ31,'KPI_FY 25-26'!ET31,'KPI_FY 25-26'!FN31,'KPI_FY 25-26'!GH31,'KPI_FY 25-26'!HB31,'KPI_FY 25-26'!HV31)</f>
        <v>0</v>
      </c>
      <c r="K29" s="38">
        <f t="shared" si="33"/>
        <v>0</v>
      </c>
      <c r="L29" s="12">
        <f>SUM('KPI_FY 25-26'!HX31)</f>
        <v>0</v>
      </c>
      <c r="M29" s="12">
        <f>SUM('KPI_FY 25-26'!L31,'KPI_FY 25-26'!AF31,'KPI_FY 25-26'!AZ31,'KPI_FY 25-26'!BT31,'KPI_FY 25-26'!CN31,'KPI_FY 25-26'!DH31,'KPI_FY 25-26'!EB31,'KPI_FY 25-26'!EV31,'KPI_FY 25-26'!FP31,'KPI_FY 25-26'!GJ31,'KPI_FY 25-26'!HD31,'KPI_FY 25-26'!HY31)</f>
        <v>0</v>
      </c>
      <c r="N29" s="38">
        <f t="shared" si="34"/>
        <v>0</v>
      </c>
      <c r="O29" s="41">
        <f t="shared" si="35"/>
        <v>0</v>
      </c>
      <c r="P29" s="38">
        <f t="shared" si="36"/>
        <v>0</v>
      </c>
      <c r="Q29" s="2">
        <v>50</v>
      </c>
      <c r="R29" s="2">
        <v>50</v>
      </c>
      <c r="S29" s="83">
        <f>N29+K29+I29+G29+P29</f>
        <v>1</v>
      </c>
    </row>
    <row r="30" spans="1:21">
      <c r="A30" s="2"/>
      <c r="B30" s="8" t="s">
        <v>56</v>
      </c>
      <c r="C30" s="12">
        <f>SUM('KPI_FY 25-26'!C32,'KPI_FY 25-26'!W32,'KPI_FY 25-26'!AQ32,'KPI_FY 25-26'!BK32,'KPI_FY 25-26'!CE32,'KPI_FY 25-26'!CY32,'KPI_FY 25-26'!DS32,'KPI_FY 25-26'!EM32,'KPI_FY 25-26'!FG32,'KPI_FY 25-26'!GA32,'KPI_FY 25-26'!GU32,'KPI_FY 25-26'!HO32)</f>
        <v>8156.1</v>
      </c>
      <c r="D30" s="12">
        <f>SUM('KPI_FY 25-26'!D32,'KPI_FY 25-26'!X32,'KPI_FY 25-26'!AR32,'KPI_FY 25-26'!BL32,'KPI_FY 25-26'!CF32,'KPI_FY 25-26'!CZ32,'KPI_FY 25-26'!DT32,'KPI_FY 25-26'!EN32,'KPI_FY 25-26'!FH32,'KPI_FY 25-26'!GB32,'KPI_FY 25-26'!GV32,'KPI_FY 25-26'!HP32)</f>
        <v>3020.6000000000004</v>
      </c>
      <c r="E30" s="12">
        <f>SUM('KPI_FY 25-26'!E32,'KPI_FY 25-26'!Y32,'KPI_FY 25-26'!AS32,'KPI_FY 25-26'!BM32,'KPI_FY 25-26'!CG32,'KPI_FY 25-26'!DA32,'KPI_FY 25-26'!DU32,'KPI_FY 25-26'!EO32,'KPI_FY 25-26'!FI32,'KPI_FY 25-26'!GC32,'KPI_FY 25-26'!GW32,'KPI_FY 25-26'!HQ32)</f>
        <v>5135.5</v>
      </c>
      <c r="F30" s="12">
        <f>SUM('KPI_FY 25-26'!F32,'KPI_FY 25-26'!Z32,'KPI_FY 25-26'!AT32,'KPI_FY 25-26'!BN32,'KPI_FY 25-26'!CH32,'KPI_FY 25-26'!DB32,'KPI_FY 25-26'!DV32,'KPI_FY 25-26'!EP32,'KPI_FY 25-26'!FJ32,'KPI_FY 25-26'!GD32,'KPI_FY 25-26'!GX32,'KPI_FY 25-26'!HR32)</f>
        <v>286.3</v>
      </c>
      <c r="G30" s="38">
        <f t="shared" si="31"/>
        <v>3.2682648401826483E-2</v>
      </c>
      <c r="H30" s="12">
        <f>SUM('KPI_FY 25-26'!H32,'KPI_FY 25-26'!AB32,'KPI_FY 25-26'!AV32,'KPI_FY 25-26'!BP32,'KPI_FY 25-26'!CJ32,'KPI_FY 25-26'!DD32,'KPI_FY 25-26'!DX32,'KPI_FY 25-26'!ER32,'KPI_FY 25-26'!FL32,'KPI_FY 25-26'!GF32,'KPI_FY 25-26'!GZ32,'KPI_FY 25-26'!HT32)</f>
        <v>283.10000000000002</v>
      </c>
      <c r="I30" s="38">
        <f t="shared" si="32"/>
        <v>3.2317351598173519E-2</v>
      </c>
      <c r="J30" s="12">
        <f>SUM('KPI_FY 25-26'!J32,'KPI_FY 25-26'!AD32,'KPI_FY 25-26'!AX32,'KPI_FY 25-26'!BR32,'KPI_FY 25-26'!CL32,'KPI_FY 25-26'!DF32,'KPI_FY 25-26'!DZ32,'KPI_FY 25-26'!ET32,'KPI_FY 25-26'!FN32,'KPI_FY 25-26'!GH32,'KPI_FY 25-26'!HB32,'KPI_FY 25-26'!HV32)</f>
        <v>34.5</v>
      </c>
      <c r="K30" s="38">
        <f t="shared" si="33"/>
        <v>3.9383561643835619E-3</v>
      </c>
      <c r="L30" s="12">
        <f>SUM('KPI_FY 25-26'!HX32)</f>
        <v>0</v>
      </c>
      <c r="M30" s="12">
        <f>SUM('KPI_FY 25-26'!L32,'KPI_FY 25-26'!AF32,'KPI_FY 25-26'!AZ32,'KPI_FY 25-26'!BT32,'KPI_FY 25-26'!CN32,'KPI_FY 25-26'!DH32,'KPI_FY 25-26'!EB32,'KPI_FY 25-26'!EV32,'KPI_FY 25-26'!FP32,'KPI_FY 25-26'!GJ32,'KPI_FY 25-26'!HD32,'KPI_FY 25-26'!HY32)</f>
        <v>0</v>
      </c>
      <c r="N30" s="38">
        <f t="shared" si="34"/>
        <v>0.93106164383561651</v>
      </c>
      <c r="O30" s="41">
        <f t="shared" si="35"/>
        <v>8.6576552057818487E-2</v>
      </c>
      <c r="P30" s="38">
        <f t="shared" si="36"/>
        <v>0</v>
      </c>
      <c r="Q30" s="2">
        <v>50</v>
      </c>
      <c r="R30" s="2">
        <v>50</v>
      </c>
      <c r="S30" s="83">
        <f>N30+K30+I30+G30+P30</f>
        <v>1</v>
      </c>
    </row>
    <row r="31" spans="1:21">
      <c r="A31" s="2"/>
      <c r="B31" s="19" t="s">
        <v>39</v>
      </c>
      <c r="C31" s="53">
        <f>SUM(C21:C30)</f>
        <v>42004.299999999996</v>
      </c>
      <c r="D31" s="53">
        <f t="shared" ref="D31:M31" si="37">SUM(D21:D30)</f>
        <v>16929.199999999997</v>
      </c>
      <c r="E31" s="53">
        <f t="shared" si="37"/>
        <v>25075.1</v>
      </c>
      <c r="F31" s="53">
        <f t="shared" si="37"/>
        <v>10670.099999999999</v>
      </c>
      <c r="G31" s="55">
        <f>(G21*$R21+G22*$R22+G23*$R23+G24*$R24+G25*$R25+G26*$R26+G27*$R27+G28*$R28+G29*$R29+G30*$R30)/$R31</f>
        <v>0.18033621806738245</v>
      </c>
      <c r="H31" s="53">
        <f t="shared" si="37"/>
        <v>34866.1</v>
      </c>
      <c r="I31" s="55">
        <f>(I21*$R21+I22*$R22+I23*$R23+I24*$R24+I25*$R25+I26*$R26+I27*$R27+I28*$R28+I29*$R29+I30*$R30)/$R31</f>
        <v>0.41386388528939894</v>
      </c>
      <c r="J31" s="54">
        <f t="shared" si="37"/>
        <v>59.5</v>
      </c>
      <c r="K31" s="55">
        <f>(K21*$R21+K22*$R22+K23*$R23+K24*$R24+K25*$R25+K26*$R26+K27*$R27+K28*$R28+K29*$R29+K30*$R30)/$R31</f>
        <v>5.7366870294952481E-4</v>
      </c>
      <c r="L31" s="54">
        <f>SUM(L21:L30)</f>
        <v>0</v>
      </c>
      <c r="M31" s="54">
        <f t="shared" si="37"/>
        <v>0</v>
      </c>
      <c r="N31" s="55">
        <f>(N21*$R21+N22*$R22+N23*$R23+N24*$R24+N25*$R25+N26*$R26+N27*$R27+N28*$R28+N29*$R29+N30*$R30)/$R31</f>
        <v>0.40522622794026902</v>
      </c>
      <c r="O31" s="55">
        <f>(O21*$R21+O22*$R22+O23*$R23+O24*$R24+O25*$R25+O26*$R26+O27*$R27+O28*$R28+O29*$R29+O30*$R30)/$R31</f>
        <v>0.20884983789788469</v>
      </c>
      <c r="P31" s="55">
        <f>(P21*$R21+P22*$R22+P23*$R23+P24*$R24+P25*$R25+P26*$R26+P27*$R27+P28*$R28+P29*$R29+P30*$R30)/$R31</f>
        <v>0</v>
      </c>
      <c r="Q31" s="24">
        <f>SUM(Q21:Q30)</f>
        <v>592</v>
      </c>
      <c r="R31" s="24">
        <f>SUM(R21:R30)</f>
        <v>592</v>
      </c>
      <c r="S31" s="83">
        <f t="shared" ref="S31:S70" si="38">N31+K31+I31+G31+P31</f>
        <v>0.99999999999999989</v>
      </c>
    </row>
    <row r="32" spans="1:21">
      <c r="A32" s="82" t="s">
        <v>40</v>
      </c>
      <c r="B32" s="8" t="s">
        <v>48</v>
      </c>
      <c r="C32" s="12">
        <f>SUM('KPI_FY 25-26'!C34,'KPI_FY 25-26'!W34,'KPI_FY 25-26'!AQ34,'KPI_FY 25-26'!BK34,'KPI_FY 25-26'!CE34,'KPI_FY 25-26'!CY34,'KPI_FY 25-26'!DS34,'KPI_FY 25-26'!EM34,'KPI_FY 25-26'!FG34,'KPI_FY 25-26'!GA34,'KPI_FY 25-26'!GU34,'KPI_FY 25-26'!HO34)</f>
        <v>504</v>
      </c>
      <c r="D32" s="12">
        <f>SUM('KPI_FY 25-26'!D34,'KPI_FY 25-26'!X34,'KPI_FY 25-26'!AR34,'KPI_FY 25-26'!BL34,'KPI_FY 25-26'!CF34,'KPI_FY 25-26'!CZ34,'KPI_FY 25-26'!DT34,'KPI_FY 25-26'!EN34,'KPI_FY 25-26'!FH34,'KPI_FY 25-26'!GB34,'KPI_FY 25-26'!GV34,'KPI_FY 25-26'!HP34)</f>
        <v>128.60000000000002</v>
      </c>
      <c r="E32" s="12">
        <f>SUM('KPI_FY 25-26'!E34,'KPI_FY 25-26'!Y34,'KPI_FY 25-26'!AS34,'KPI_FY 25-26'!BM34,'KPI_FY 25-26'!CG34,'KPI_FY 25-26'!DA34,'KPI_FY 25-26'!DU34,'KPI_FY 25-26'!EO34,'KPI_FY 25-26'!FI34,'KPI_FY 25-26'!GC34,'KPI_FY 25-26'!GW34,'KPI_FY 25-26'!HQ34)</f>
        <v>375.4</v>
      </c>
      <c r="F32" s="12">
        <f>SUM('KPI_FY 25-26'!F34,'KPI_FY 25-26'!Z34,'KPI_FY 25-26'!AT34,'KPI_FY 25-26'!BN34,'KPI_FY 25-26'!CH34,'KPI_FY 25-26'!DB34,'KPI_FY 25-26'!DV34,'KPI_FY 25-26'!EP34,'KPI_FY 25-26'!FJ34,'KPI_FY 25-26'!GD34,'KPI_FY 25-26'!GX34,'KPI_FY 25-26'!HR34)</f>
        <v>8256</v>
      </c>
      <c r="G32" s="38">
        <f>F32/$B$2</f>
        <v>0.94246575342465755</v>
      </c>
      <c r="H32" s="12">
        <f>SUM('KPI_FY 25-26'!H34,'KPI_FY 25-26'!AB34,'KPI_FY 25-26'!AV34,'KPI_FY 25-26'!BP34,'KPI_FY 25-26'!CJ34,'KPI_FY 25-26'!DD34,'KPI_FY 25-26'!DX34,'KPI_FY 25-26'!ER34,'KPI_FY 25-26'!FL34,'KPI_FY 25-26'!GF34,'KPI_FY 25-26'!GZ34,'KPI_FY 25-26'!HT34)</f>
        <v>0</v>
      </c>
      <c r="I32" s="38">
        <f>H32/$B$2</f>
        <v>0</v>
      </c>
      <c r="J32" s="12">
        <f>SUM('KPI_FY 25-26'!J34,'KPI_FY 25-26'!AD34,'KPI_FY 25-26'!AX34,'KPI_FY 25-26'!BR34,'KPI_FY 25-26'!CL34,'KPI_FY 25-26'!DF34,'KPI_FY 25-26'!DZ34,'KPI_FY 25-26'!ET34,'KPI_FY 25-26'!FN34,'KPI_FY 25-26'!GH34,'KPI_FY 25-26'!HB34,'KPI_FY 25-26'!HV34)</f>
        <v>0</v>
      </c>
      <c r="K32" s="38">
        <f>J32/$B$2</f>
        <v>0</v>
      </c>
      <c r="L32" s="12">
        <f>SUM('KPI_FY 25-26'!HX34)</f>
        <v>0</v>
      </c>
      <c r="M32" s="12">
        <f>SUM('KPI_FY 25-26'!L34,'KPI_FY 25-26'!AF34,'KPI_FY 25-26'!AZ34,'KPI_FY 25-26'!BT34,'KPI_FY 25-26'!CN34,'KPI_FY 25-26'!DH34,'KPI_FY 25-26'!EB34,'KPI_FY 25-26'!EV34,'KPI_FY 25-26'!FP34,'KPI_FY 25-26'!GJ34,'KPI_FY 25-26'!HD34,'KPI_FY 25-26'!HY34)</f>
        <v>0</v>
      </c>
      <c r="N32" s="38">
        <f>(C32-L32-M32)/$B$2</f>
        <v>5.7534246575342465E-2</v>
      </c>
      <c r="O32" s="41">
        <f t="shared" ref="O32:O34" si="39">IF((AND(D32=0,F32=0)),0,(F32+M32+L32)/(D32+F32))</f>
        <v>0.98466235717863704</v>
      </c>
      <c r="P32" s="38">
        <f>(L32+M32)/$B$2</f>
        <v>0</v>
      </c>
      <c r="Q32" s="2">
        <v>21</v>
      </c>
      <c r="R32" s="2">
        <v>21</v>
      </c>
      <c r="S32" s="83">
        <f t="shared" si="38"/>
        <v>1</v>
      </c>
    </row>
    <row r="33" spans="1:20">
      <c r="A33" s="82" t="s">
        <v>41</v>
      </c>
      <c r="B33" s="8" t="s">
        <v>49</v>
      </c>
      <c r="C33" s="12">
        <f>SUM('KPI_FY 25-26'!C35,'KPI_FY 25-26'!W35,'KPI_FY 25-26'!AQ35,'KPI_FY 25-26'!BK35,'KPI_FY 25-26'!CE35,'KPI_FY 25-26'!CY35,'KPI_FY 25-26'!DS35,'KPI_FY 25-26'!EM35,'KPI_FY 25-26'!FG35,'KPI_FY 25-26'!GA35,'KPI_FY 25-26'!GU35,'KPI_FY 25-26'!HO35)</f>
        <v>8220.2199999999993</v>
      </c>
      <c r="D33" s="12">
        <f>SUM('KPI_FY 25-26'!D35,'KPI_FY 25-26'!X35,'KPI_FY 25-26'!AR35,'KPI_FY 25-26'!BL35,'KPI_FY 25-26'!CF35,'KPI_FY 25-26'!CZ35,'KPI_FY 25-26'!DT35,'KPI_FY 25-26'!EN35,'KPI_FY 25-26'!FH35,'KPI_FY 25-26'!GB35,'KPI_FY 25-26'!GV35,'KPI_FY 25-26'!HP35)</f>
        <v>1831.35</v>
      </c>
      <c r="E33" s="12">
        <f>SUM('KPI_FY 25-26'!E35,'KPI_FY 25-26'!Y35,'KPI_FY 25-26'!AS35,'KPI_FY 25-26'!BM35,'KPI_FY 25-26'!CG35,'KPI_FY 25-26'!DA35,'KPI_FY 25-26'!DU35,'KPI_FY 25-26'!EO35,'KPI_FY 25-26'!FI35,'KPI_FY 25-26'!GC35,'KPI_FY 25-26'!GW35,'KPI_FY 25-26'!HQ35)</f>
        <v>6388.8700000000008</v>
      </c>
      <c r="F33" s="12">
        <f>SUM('KPI_FY 25-26'!F35,'KPI_FY 25-26'!Z35,'KPI_FY 25-26'!AT35,'KPI_FY 25-26'!BN35,'KPI_FY 25-26'!CH35,'KPI_FY 25-26'!DB35,'KPI_FY 25-26'!DV35,'KPI_FY 25-26'!EP35,'KPI_FY 25-26'!FJ35,'KPI_FY 25-26'!GD35,'KPI_FY 25-26'!GX35,'KPI_FY 25-26'!HR35)</f>
        <v>539.78</v>
      </c>
      <c r="G33" s="38">
        <f>F33/$B$2</f>
        <v>6.1618721461187215E-2</v>
      </c>
      <c r="H33" s="12">
        <f>SUM('KPI_FY 25-26'!H35,'KPI_FY 25-26'!AB35,'KPI_FY 25-26'!AV35,'KPI_FY 25-26'!BP35,'KPI_FY 25-26'!CJ35,'KPI_FY 25-26'!DD35,'KPI_FY 25-26'!DX35,'KPI_FY 25-26'!ER35,'KPI_FY 25-26'!FL35,'KPI_FY 25-26'!GF35,'KPI_FY 25-26'!GZ35,'KPI_FY 25-26'!HT35)</f>
        <v>0</v>
      </c>
      <c r="I33" s="38">
        <f t="shared" ref="I33:I34" si="40">H33/$B$2</f>
        <v>0</v>
      </c>
      <c r="J33" s="12">
        <f>SUM('KPI_FY 25-26'!J35,'KPI_FY 25-26'!AD35,'KPI_FY 25-26'!AX35,'KPI_FY 25-26'!BR35,'KPI_FY 25-26'!CL35,'KPI_FY 25-26'!DF35,'KPI_FY 25-26'!DZ35,'KPI_FY 25-26'!ET35,'KPI_FY 25-26'!FN35,'KPI_FY 25-26'!GH35,'KPI_FY 25-26'!HB35,'KPI_FY 25-26'!HV35)</f>
        <v>0</v>
      </c>
      <c r="K33" s="38">
        <f t="shared" ref="K33:K34" si="41">J33/$B$2</f>
        <v>0</v>
      </c>
      <c r="L33" s="12">
        <f>SUM('KPI_FY 25-26'!HX35)</f>
        <v>0</v>
      </c>
      <c r="M33" s="12">
        <f>SUM('KPI_FY 25-26'!L35,'KPI_FY 25-26'!AF35,'KPI_FY 25-26'!AZ35,'KPI_FY 25-26'!BT35,'KPI_FY 25-26'!CN35,'KPI_FY 25-26'!DH35,'KPI_FY 25-26'!EB35,'KPI_FY 25-26'!EV35,'KPI_FY 25-26'!FP35,'KPI_FY 25-26'!GJ35,'KPI_FY 25-26'!HD35,'KPI_FY 25-26'!HY35)</f>
        <v>0</v>
      </c>
      <c r="N33" s="38">
        <f>(C33-L33-M33)/$B$2</f>
        <v>0.9383812785388127</v>
      </c>
      <c r="O33" s="41">
        <f t="shared" si="39"/>
        <v>0.22764673383576606</v>
      </c>
      <c r="P33" s="38">
        <f>(L33+M33)/$B$2</f>
        <v>0</v>
      </c>
      <c r="Q33" s="2">
        <v>21</v>
      </c>
      <c r="R33" s="2">
        <v>21</v>
      </c>
      <c r="S33" s="83">
        <f t="shared" si="38"/>
        <v>0.99999999999999989</v>
      </c>
    </row>
    <row r="34" spans="1:20">
      <c r="A34" s="2"/>
      <c r="B34" s="8" t="s">
        <v>53</v>
      </c>
      <c r="C34" s="12">
        <f>SUM('KPI_FY 25-26'!C36,'KPI_FY 25-26'!W36,'KPI_FY 25-26'!AQ36,'KPI_FY 25-26'!BK36,'KPI_FY 25-26'!CE36,'KPI_FY 25-26'!CY36,'KPI_FY 25-26'!DS36,'KPI_FY 25-26'!EM36,'KPI_FY 25-26'!FG36,'KPI_FY 25-26'!GA36,'KPI_FY 25-26'!GU36,'KPI_FY 25-26'!HO36)</f>
        <v>0</v>
      </c>
      <c r="D34" s="12">
        <f>SUM('KPI_FY 25-26'!D36,'KPI_FY 25-26'!X36,'KPI_FY 25-26'!AR36,'KPI_FY 25-26'!BL36,'KPI_FY 25-26'!CF36,'KPI_FY 25-26'!CZ36,'KPI_FY 25-26'!DT36,'KPI_FY 25-26'!EN36,'KPI_FY 25-26'!FH36,'KPI_FY 25-26'!GB36,'KPI_FY 25-26'!GV36,'KPI_FY 25-26'!HP36)</f>
        <v>0</v>
      </c>
      <c r="E34" s="12">
        <f>SUM('KPI_FY 25-26'!E36,'KPI_FY 25-26'!Y36,'KPI_FY 25-26'!AS36,'KPI_FY 25-26'!BM36,'KPI_FY 25-26'!CG36,'KPI_FY 25-26'!DA36,'KPI_FY 25-26'!DU36,'KPI_FY 25-26'!EO36,'KPI_FY 25-26'!FI36,'KPI_FY 25-26'!GC36,'KPI_FY 25-26'!GW36,'KPI_FY 25-26'!HQ36)</f>
        <v>0</v>
      </c>
      <c r="F34" s="12">
        <f>SUM('KPI_FY 25-26'!F36,'KPI_FY 25-26'!Z36,'KPI_FY 25-26'!AT36,'KPI_FY 25-26'!BN36,'KPI_FY 25-26'!CH36,'KPI_FY 25-26'!DB36,'KPI_FY 25-26'!DV36,'KPI_FY 25-26'!EP36,'KPI_FY 25-26'!FJ36,'KPI_FY 25-26'!GD36,'KPI_FY 25-26'!GX36,'KPI_FY 25-26'!HR36)</f>
        <v>8760</v>
      </c>
      <c r="G34" s="38">
        <f>F34/$B$2</f>
        <v>1</v>
      </c>
      <c r="H34" s="12">
        <f>SUM('KPI_FY 25-26'!H36,'KPI_FY 25-26'!AB36,'KPI_FY 25-26'!AV36,'KPI_FY 25-26'!BP36,'KPI_FY 25-26'!CJ36,'KPI_FY 25-26'!DD36,'KPI_FY 25-26'!DX36,'KPI_FY 25-26'!ER36,'KPI_FY 25-26'!FL36,'KPI_FY 25-26'!GF36,'KPI_FY 25-26'!GZ36,'KPI_FY 25-26'!HT36)</f>
        <v>0</v>
      </c>
      <c r="I34" s="38">
        <f t="shared" si="40"/>
        <v>0</v>
      </c>
      <c r="J34" s="12">
        <f>SUM('KPI_FY 25-26'!J36,'KPI_FY 25-26'!AD36,'KPI_FY 25-26'!AX36,'KPI_FY 25-26'!BR36,'KPI_FY 25-26'!CL36,'KPI_FY 25-26'!DF36,'KPI_FY 25-26'!DZ36,'KPI_FY 25-26'!ET36,'KPI_FY 25-26'!FN36,'KPI_FY 25-26'!GH36,'KPI_FY 25-26'!HB36,'KPI_FY 25-26'!HV36)</f>
        <v>0</v>
      </c>
      <c r="K34" s="38">
        <f t="shared" si="41"/>
        <v>0</v>
      </c>
      <c r="L34" s="12">
        <f>SUM('KPI_FY 25-26'!HX36)</f>
        <v>0</v>
      </c>
      <c r="M34" s="12">
        <f>SUM('KPI_FY 25-26'!L36,'KPI_FY 25-26'!AF36,'KPI_FY 25-26'!AZ36,'KPI_FY 25-26'!BT36,'KPI_FY 25-26'!CN36,'KPI_FY 25-26'!DH36,'KPI_FY 25-26'!EB36,'KPI_FY 25-26'!EV36,'KPI_FY 25-26'!FP36,'KPI_FY 25-26'!GJ36,'KPI_FY 25-26'!HD36,'KPI_FY 25-26'!HY36)</f>
        <v>0</v>
      </c>
      <c r="N34" s="38">
        <f>(C34-L34-M34)/$B$2</f>
        <v>0</v>
      </c>
      <c r="O34" s="41">
        <f t="shared" si="39"/>
        <v>1</v>
      </c>
      <c r="P34" s="38">
        <f>(L34+M34)/$B$2</f>
        <v>0</v>
      </c>
      <c r="Q34" s="2">
        <v>21</v>
      </c>
      <c r="R34" s="2">
        <v>21</v>
      </c>
      <c r="S34" s="83">
        <f t="shared" si="38"/>
        <v>1</v>
      </c>
    </row>
    <row r="35" spans="1:20">
      <c r="A35" s="2"/>
      <c r="B35" s="24" t="s">
        <v>39</v>
      </c>
      <c r="C35" s="53">
        <f>SUM(C32:C34)</f>
        <v>8724.2199999999993</v>
      </c>
      <c r="D35" s="53">
        <f t="shared" ref="D35:M35" si="42">SUM(D32:D34)</f>
        <v>1959.9499999999998</v>
      </c>
      <c r="E35" s="53">
        <f t="shared" si="42"/>
        <v>6764.27</v>
      </c>
      <c r="F35" s="53">
        <f t="shared" si="42"/>
        <v>17555.78</v>
      </c>
      <c r="G35" s="55">
        <f>(G32*$R32+G33*$R33+G34*$R34)/$R35</f>
        <v>0.6680281582952815</v>
      </c>
      <c r="H35" s="54">
        <f t="shared" si="42"/>
        <v>0</v>
      </c>
      <c r="I35" s="55">
        <f>(I32*$R32+I33*$R33+I34*$R34)/$R35</f>
        <v>0</v>
      </c>
      <c r="J35" s="54">
        <f t="shared" si="42"/>
        <v>0</v>
      </c>
      <c r="K35" s="55">
        <f>(K32*$R32+K33*$R33+K34*$R34)/$R35</f>
        <v>0</v>
      </c>
      <c r="L35" s="54">
        <f>SUM(L32:L34)</f>
        <v>0</v>
      </c>
      <c r="M35" s="54">
        <f t="shared" si="42"/>
        <v>0</v>
      </c>
      <c r="N35" s="55">
        <f>(N32*$R32+N33*$R33+N34*$R34)/$R35</f>
        <v>0.33197184170471838</v>
      </c>
      <c r="O35" s="55">
        <f>(O32*$R32+O33*$R33+O34*$R34)/$R35</f>
        <v>0.7374363636714677</v>
      </c>
      <c r="P35" s="55">
        <f>(P32*$R32+P33*$R33+P34*$R34)/$R35</f>
        <v>0</v>
      </c>
      <c r="Q35" s="24">
        <f>SUM(Q32:Q34)</f>
        <v>63</v>
      </c>
      <c r="R35" s="24">
        <f>SUM(R32:R34)</f>
        <v>63</v>
      </c>
      <c r="S35" s="83">
        <f t="shared" si="38"/>
        <v>0.99999999999999989</v>
      </c>
      <c r="T35" s="14"/>
    </row>
    <row r="36" spans="1:20">
      <c r="A36" s="77" t="s">
        <v>57</v>
      </c>
      <c r="B36" s="8" t="s">
        <v>49</v>
      </c>
      <c r="C36" s="12">
        <f>SUM('KPI_FY 25-26'!C38,'KPI_FY 25-26'!W38,'KPI_FY 25-26'!AQ38,'KPI_FY 25-26'!BK38,'KPI_FY 25-26'!CE38,'KPI_FY 25-26'!CY38,'KPI_FY 25-26'!DS38,'KPI_FY 25-26'!EM38,'KPI_FY 25-26'!FG38,'KPI_FY 25-26'!GA38,'KPI_FY 25-26'!GU38,'KPI_FY 25-26'!HO38)</f>
        <v>6407.7199999999993</v>
      </c>
      <c r="D36" s="12">
        <f>SUM('KPI_FY 25-26'!D38,'KPI_FY 25-26'!X38,'KPI_FY 25-26'!AR38,'KPI_FY 25-26'!BL38,'KPI_FY 25-26'!CF38,'KPI_FY 25-26'!CZ38,'KPI_FY 25-26'!DT38,'KPI_FY 25-26'!EN38,'KPI_FY 25-26'!FH38,'KPI_FY 25-26'!GB38,'KPI_FY 25-26'!GV38,'KPI_FY 25-26'!HP38)</f>
        <v>1168.1000000000001</v>
      </c>
      <c r="E36" s="12">
        <f>SUM('KPI_FY 25-26'!E38,'KPI_FY 25-26'!Y38,'KPI_FY 25-26'!AS38,'KPI_FY 25-26'!BM38,'KPI_FY 25-26'!CG38,'KPI_FY 25-26'!DA38,'KPI_FY 25-26'!DU38,'KPI_FY 25-26'!EO38,'KPI_FY 25-26'!FI38,'KPI_FY 25-26'!GC38,'KPI_FY 25-26'!GW38,'KPI_FY 25-26'!HQ38)</f>
        <v>5239.62</v>
      </c>
      <c r="F36" s="12">
        <f>SUM('KPI_FY 25-26'!F38,'KPI_FY 25-26'!Z38,'KPI_FY 25-26'!AT38,'KPI_FY 25-26'!BN38,'KPI_FY 25-26'!CH38,'KPI_FY 25-26'!DB38,'KPI_FY 25-26'!DV38,'KPI_FY 25-26'!EP38,'KPI_FY 25-26'!FJ38,'KPI_FY 25-26'!GD38,'KPI_FY 25-26'!GX38,'KPI_FY 25-26'!HR38)</f>
        <v>2346.08</v>
      </c>
      <c r="G36" s="38">
        <f>F36/$B$2</f>
        <v>0.26781735159817349</v>
      </c>
      <c r="H36" s="12">
        <f>SUM('KPI_FY 25-26'!H38,'KPI_FY 25-26'!AB38,'KPI_FY 25-26'!AV38,'KPI_FY 25-26'!BP38,'KPI_FY 25-26'!CJ38,'KPI_FY 25-26'!DD38,'KPI_FY 25-26'!DX38,'KPI_FY 25-26'!ER38,'KPI_FY 25-26'!FL38,'KPI_FY 25-26'!GF38,'KPI_FY 25-26'!GZ38,'KPI_FY 25-26'!HT38)</f>
        <v>0</v>
      </c>
      <c r="I36" s="38">
        <f>H36/$B$2</f>
        <v>0</v>
      </c>
      <c r="J36" s="12">
        <f>SUM('KPI_FY 25-26'!J38,'KPI_FY 25-26'!AD38,'KPI_FY 25-26'!AX38,'KPI_FY 25-26'!BR38,'KPI_FY 25-26'!CL38,'KPI_FY 25-26'!DF38,'KPI_FY 25-26'!DZ38,'KPI_FY 25-26'!ET38,'KPI_FY 25-26'!FN38,'KPI_FY 25-26'!GH38,'KPI_FY 25-26'!HB38,'KPI_FY 25-26'!HV38)</f>
        <v>6.2</v>
      </c>
      <c r="K36" s="38">
        <f>J36/$B$2</f>
        <v>7.0776255707762558E-4</v>
      </c>
      <c r="L36" s="12">
        <f>SUM('KPI_FY 25-26'!HX38)</f>
        <v>0</v>
      </c>
      <c r="M36" s="12">
        <f>SUM('KPI_FY 25-26'!L38,'KPI_FY 25-26'!AF38,'KPI_FY 25-26'!AZ38,'KPI_FY 25-26'!BT38,'KPI_FY 25-26'!CN38,'KPI_FY 25-26'!DH38,'KPI_FY 25-26'!EB38,'KPI_FY 25-26'!EV38,'KPI_FY 25-26'!FP38,'KPI_FY 25-26'!GJ38,'KPI_FY 25-26'!HD38,'KPI_FY 25-26'!HY38)</f>
        <v>0</v>
      </c>
      <c r="N36" s="38">
        <f>(C36-L36-M36)/$B$2</f>
        <v>0.73147488584474873</v>
      </c>
      <c r="O36" s="41">
        <f>IF((AND(D36=0,F36=0)),0,(F36+M36+L36)/(D36+F36))</f>
        <v>0.66760382222879866</v>
      </c>
      <c r="P36" s="38">
        <f>(L36+M36)/$B$2</f>
        <v>0</v>
      </c>
      <c r="Q36" s="2">
        <v>21</v>
      </c>
      <c r="R36" s="2">
        <v>20</v>
      </c>
      <c r="S36" s="83">
        <f t="shared" si="38"/>
        <v>0.99999999999999978</v>
      </c>
    </row>
    <row r="37" spans="1:20">
      <c r="A37" s="2"/>
      <c r="B37" s="24" t="s">
        <v>39</v>
      </c>
      <c r="C37" s="53">
        <f>SUM(C36)</f>
        <v>6407.7199999999993</v>
      </c>
      <c r="D37" s="53">
        <f t="shared" ref="D37" si="43">SUM(D36)</f>
        <v>1168.1000000000001</v>
      </c>
      <c r="E37" s="53">
        <f t="shared" ref="E37" si="44">SUM(E36)</f>
        <v>5239.62</v>
      </c>
      <c r="F37" s="53">
        <f t="shared" ref="F37" si="45">SUM(F36)</f>
        <v>2346.08</v>
      </c>
      <c r="G37" s="55">
        <f>(G36*$R36)/$R37</f>
        <v>0.26781735159817349</v>
      </c>
      <c r="H37" s="54">
        <f t="shared" ref="H37" si="46">SUM(H36)</f>
        <v>0</v>
      </c>
      <c r="I37" s="55">
        <f>(I36*$R36)/$R37</f>
        <v>0</v>
      </c>
      <c r="J37" s="54">
        <f t="shared" ref="J37" si="47">SUM(J36)</f>
        <v>6.2</v>
      </c>
      <c r="K37" s="55">
        <f>(K36*$R36)/$R37</f>
        <v>7.0776255707762558E-4</v>
      </c>
      <c r="L37" s="54">
        <f>SUM(L36)</f>
        <v>0</v>
      </c>
      <c r="M37" s="54">
        <f t="shared" ref="M37" si="48">SUM(M36)</f>
        <v>0</v>
      </c>
      <c r="N37" s="55">
        <f>(N36*$R36)/$R37</f>
        <v>0.73147488584474873</v>
      </c>
      <c r="O37" s="55">
        <f>(O36*$R36)/$R37</f>
        <v>0.66760382222879866</v>
      </c>
      <c r="P37" s="55">
        <f>(P36*$R36)/$R37</f>
        <v>0</v>
      </c>
      <c r="Q37" s="24">
        <f>SUM(Q36:Q36)</f>
        <v>21</v>
      </c>
      <c r="R37" s="24">
        <f>SUM(R36:R36)</f>
        <v>20</v>
      </c>
      <c r="S37" s="83">
        <f t="shared" si="38"/>
        <v>0.99999999999999978</v>
      </c>
    </row>
    <row r="38" spans="1:20">
      <c r="A38" s="77" t="s">
        <v>58</v>
      </c>
      <c r="B38" s="8" t="s">
        <v>48</v>
      </c>
      <c r="C38" s="12">
        <f>SUM('KPI_FY 25-26'!C40,'KPI_FY 25-26'!W40,'KPI_FY 25-26'!AQ40,'KPI_FY 25-26'!BK40,'KPI_FY 25-26'!CE40,'KPI_FY 25-26'!CY40,'KPI_FY 25-26'!DS40,'KPI_FY 25-26'!EM40,'KPI_FY 25-26'!FG40,'KPI_FY 25-26'!GA40,'KPI_FY 25-26'!GU40,'KPI_FY 25-26'!HO40)</f>
        <v>6101.8099999999995</v>
      </c>
      <c r="D38" s="12">
        <f>SUM('KPI_FY 25-26'!D40,'KPI_FY 25-26'!X40,'KPI_FY 25-26'!AR40,'KPI_FY 25-26'!BL40,'KPI_FY 25-26'!CF40,'KPI_FY 25-26'!CZ40,'KPI_FY 25-26'!DT40,'KPI_FY 25-26'!EN40,'KPI_FY 25-26'!FH40,'KPI_FY 25-26'!GB40,'KPI_FY 25-26'!GV40,'KPI_FY 25-26'!HP40)</f>
        <v>1254.5000000000005</v>
      </c>
      <c r="E38" s="12">
        <f>SUM('KPI_FY 25-26'!E40,'KPI_FY 25-26'!Y40,'KPI_FY 25-26'!AS40,'KPI_FY 25-26'!BM40,'KPI_FY 25-26'!CG40,'KPI_FY 25-26'!DA40,'KPI_FY 25-26'!DU40,'KPI_FY 25-26'!EO40,'KPI_FY 25-26'!FI40,'KPI_FY 25-26'!GC40,'KPI_FY 25-26'!GW40,'KPI_FY 25-26'!HQ40)</f>
        <v>4847.3099999999995</v>
      </c>
      <c r="F38" s="12">
        <f>SUM('KPI_FY 25-26'!F40,'KPI_FY 25-26'!Z40,'KPI_FY 25-26'!AT40,'KPI_FY 25-26'!BN40,'KPI_FY 25-26'!CH40,'KPI_FY 25-26'!DB40,'KPI_FY 25-26'!DV40,'KPI_FY 25-26'!EP40,'KPI_FY 25-26'!FJ40,'KPI_FY 25-26'!GD40,'KPI_FY 25-26'!GX40,'KPI_FY 25-26'!HR40)</f>
        <v>2658.19</v>
      </c>
      <c r="G38" s="38">
        <f t="shared" ref="G38:G39" si="49">F38/$B$2</f>
        <v>0.30344634703196349</v>
      </c>
      <c r="H38" s="12">
        <f>SUM('KPI_FY 25-26'!H40,'KPI_FY 25-26'!AB40,'KPI_FY 25-26'!AV40,'KPI_FY 25-26'!BP40,'KPI_FY 25-26'!CJ40,'KPI_FY 25-26'!DD40,'KPI_FY 25-26'!DX40,'KPI_FY 25-26'!ER40,'KPI_FY 25-26'!FL40,'KPI_FY 25-26'!GF40,'KPI_FY 25-26'!GZ40,'KPI_FY 25-26'!HT40)</f>
        <v>0</v>
      </c>
      <c r="I38" s="38">
        <f t="shared" ref="I38:I39" si="50">H38/$B$2</f>
        <v>0</v>
      </c>
      <c r="J38" s="12">
        <f>SUM('KPI_FY 25-26'!J40,'KPI_FY 25-26'!AD40,'KPI_FY 25-26'!AX40,'KPI_FY 25-26'!BR40,'KPI_FY 25-26'!CL40,'KPI_FY 25-26'!DF40,'KPI_FY 25-26'!DZ40,'KPI_FY 25-26'!ET40,'KPI_FY 25-26'!FN40,'KPI_FY 25-26'!GH40,'KPI_FY 25-26'!HB40,'KPI_FY 25-26'!HV40)</f>
        <v>0</v>
      </c>
      <c r="K38" s="38">
        <f t="shared" ref="K38:K39" si="51">J38/$B$2</f>
        <v>0</v>
      </c>
      <c r="L38" s="12">
        <f>SUM('KPI_FY 25-26'!HX40)</f>
        <v>0</v>
      </c>
      <c r="M38" s="12">
        <f>SUM('KPI_FY 25-26'!L40,'KPI_FY 25-26'!AF40,'KPI_FY 25-26'!AZ40,'KPI_FY 25-26'!BT40,'KPI_FY 25-26'!CN40,'KPI_FY 25-26'!DH40,'KPI_FY 25-26'!EB40,'KPI_FY 25-26'!EV40,'KPI_FY 25-26'!FP40,'KPI_FY 25-26'!GJ40,'KPI_FY 25-26'!HD40,'KPI_FY 25-26'!HY40)</f>
        <v>0.8357</v>
      </c>
      <c r="N38" s="38">
        <f>(C38-L38-M38)/$B$2</f>
        <v>0.6964582534246575</v>
      </c>
      <c r="O38" s="41">
        <f t="shared" ref="O38:O39" si="52">IF((AND(D38=0,F38=0)),0,(F38+M38+L38)/(D38+F38))</f>
        <v>0.67959017964622803</v>
      </c>
      <c r="P38" s="38">
        <f>(L38+M38)/$B$2</f>
        <v>9.539954337899543E-5</v>
      </c>
      <c r="Q38" s="2">
        <v>21</v>
      </c>
      <c r="R38" s="2">
        <v>20</v>
      </c>
      <c r="S38" s="83">
        <f t="shared" si="38"/>
        <v>1</v>
      </c>
    </row>
    <row r="39" spans="1:20">
      <c r="A39" s="2"/>
      <c r="B39" s="8" t="s">
        <v>49</v>
      </c>
      <c r="C39" s="12">
        <f>SUM('KPI_FY 25-26'!C41,'KPI_FY 25-26'!W41,'KPI_FY 25-26'!AQ41,'KPI_FY 25-26'!BK41,'KPI_FY 25-26'!CE41,'KPI_FY 25-26'!CY41,'KPI_FY 25-26'!DS41,'KPI_FY 25-26'!EM41,'KPI_FY 25-26'!FG41,'KPI_FY 25-26'!GA41,'KPI_FY 25-26'!GU41,'KPI_FY 25-26'!HO41)</f>
        <v>6096.7300000000005</v>
      </c>
      <c r="D39" s="12">
        <f>SUM('KPI_FY 25-26'!D41,'KPI_FY 25-26'!X41,'KPI_FY 25-26'!AR41,'KPI_FY 25-26'!BL41,'KPI_FY 25-26'!CF41,'KPI_FY 25-26'!CZ41,'KPI_FY 25-26'!DT41,'KPI_FY 25-26'!EN41,'KPI_FY 25-26'!FH41,'KPI_FY 25-26'!GB41,'KPI_FY 25-26'!GV41,'KPI_FY 25-26'!HP41)</f>
        <v>903.29999999999961</v>
      </c>
      <c r="E39" s="12">
        <f>SUM('KPI_FY 25-26'!E41,'KPI_FY 25-26'!Y41,'KPI_FY 25-26'!AS41,'KPI_FY 25-26'!BM41,'KPI_FY 25-26'!CG41,'KPI_FY 25-26'!DA41,'KPI_FY 25-26'!DU41,'KPI_FY 25-26'!EO41,'KPI_FY 25-26'!FI41,'KPI_FY 25-26'!GC41,'KPI_FY 25-26'!GW41,'KPI_FY 25-26'!HQ41)</f>
        <v>5193.43</v>
      </c>
      <c r="F39" s="12">
        <f>SUM('KPI_FY 25-26'!F41,'KPI_FY 25-26'!Z41,'KPI_FY 25-26'!AT41,'KPI_FY 25-26'!BN41,'KPI_FY 25-26'!CH41,'KPI_FY 25-26'!DB41,'KPI_FY 25-26'!DV41,'KPI_FY 25-26'!EP41,'KPI_FY 25-26'!FJ41,'KPI_FY 25-26'!GD41,'KPI_FY 25-26'!GX41,'KPI_FY 25-26'!HR41)</f>
        <v>2663.2700000000004</v>
      </c>
      <c r="G39" s="38">
        <f t="shared" si="49"/>
        <v>0.30402625570776259</v>
      </c>
      <c r="H39" s="12">
        <f>SUM('KPI_FY 25-26'!H41,'KPI_FY 25-26'!AB41,'KPI_FY 25-26'!AV41,'KPI_FY 25-26'!BP41,'KPI_FY 25-26'!CJ41,'KPI_FY 25-26'!DD41,'KPI_FY 25-26'!DX41,'KPI_FY 25-26'!ER41,'KPI_FY 25-26'!FL41,'KPI_FY 25-26'!GF41,'KPI_FY 25-26'!GZ41,'KPI_FY 25-26'!HT41)</f>
        <v>0</v>
      </c>
      <c r="I39" s="38">
        <f t="shared" si="50"/>
        <v>0</v>
      </c>
      <c r="J39" s="12">
        <f>SUM('KPI_FY 25-26'!J41,'KPI_FY 25-26'!AD41,'KPI_FY 25-26'!AX41,'KPI_FY 25-26'!BR41,'KPI_FY 25-26'!CL41,'KPI_FY 25-26'!DF41,'KPI_FY 25-26'!DZ41,'KPI_FY 25-26'!ET41,'KPI_FY 25-26'!FN41,'KPI_FY 25-26'!GH41,'KPI_FY 25-26'!HB41,'KPI_FY 25-26'!HV41)</f>
        <v>0</v>
      </c>
      <c r="K39" s="38">
        <f t="shared" si="51"/>
        <v>0</v>
      </c>
      <c r="L39" s="12">
        <f>SUM('KPI_FY 25-26'!HX41)</f>
        <v>0</v>
      </c>
      <c r="M39" s="12">
        <f>SUM('KPI_FY 25-26'!L41,'KPI_FY 25-26'!AF41,'KPI_FY 25-26'!AZ41,'KPI_FY 25-26'!BT41,'KPI_FY 25-26'!CN41,'KPI_FY 25-26'!DH41,'KPI_FY 25-26'!EB41,'KPI_FY 25-26'!EV41,'KPI_FY 25-26'!FP41,'KPI_FY 25-26'!GJ41,'KPI_FY 25-26'!HD41,'KPI_FY 25-26'!HY41)</f>
        <v>0</v>
      </c>
      <c r="N39" s="38">
        <f>(C39-L39-M39)/$B$2</f>
        <v>0.69597374429223746</v>
      </c>
      <c r="O39" s="41">
        <f t="shared" si="52"/>
        <v>0.7467314534692997</v>
      </c>
      <c r="P39" s="38">
        <f>(L39+M39)/$B$2</f>
        <v>0</v>
      </c>
      <c r="Q39" s="2">
        <v>21</v>
      </c>
      <c r="R39" s="2">
        <v>21</v>
      </c>
      <c r="S39" s="83">
        <f t="shared" si="38"/>
        <v>1</v>
      </c>
    </row>
    <row r="40" spans="1:20">
      <c r="A40" s="2"/>
      <c r="B40" s="19" t="s">
        <v>39</v>
      </c>
      <c r="C40" s="53">
        <f>SUM(C38:C39)</f>
        <v>12198.54</v>
      </c>
      <c r="D40" s="53">
        <f t="shared" ref="D40:M40" si="53">SUM(D38:D39)</f>
        <v>2157.8000000000002</v>
      </c>
      <c r="E40" s="53">
        <f t="shared" si="53"/>
        <v>10040.74</v>
      </c>
      <c r="F40" s="53">
        <f t="shared" si="53"/>
        <v>5321.4600000000009</v>
      </c>
      <c r="G40" s="55">
        <f>(G38*$R38+G39*$R39)/$R40</f>
        <v>0.30374337342688496</v>
      </c>
      <c r="H40" s="54">
        <f t="shared" si="53"/>
        <v>0</v>
      </c>
      <c r="I40" s="55">
        <f>(I38*$R38+I39*$R39)/$R40</f>
        <v>0</v>
      </c>
      <c r="J40" s="54">
        <f t="shared" si="53"/>
        <v>0</v>
      </c>
      <c r="K40" s="55">
        <f>(K38*$R38+K39*$R39)/$R40</f>
        <v>0</v>
      </c>
      <c r="L40" s="54">
        <f>SUM(L38:L39)</f>
        <v>0</v>
      </c>
      <c r="M40" s="54">
        <f t="shared" si="53"/>
        <v>0.8357</v>
      </c>
      <c r="N40" s="55">
        <f>(N38*$R38+N39*$R39)/$R40</f>
        <v>0.69621009021049118</v>
      </c>
      <c r="O40" s="55">
        <f>(O38*$R38+O39*$R39)/$R40</f>
        <v>0.71397961257999643</v>
      </c>
      <c r="P40" s="55">
        <f>(P38*$R38+P39*$R39)/$R40</f>
        <v>4.653636262390021E-5</v>
      </c>
      <c r="Q40" s="24">
        <f>SUM(Q38:Q39)</f>
        <v>42</v>
      </c>
      <c r="R40" s="24">
        <f>SUM(R38:R39)</f>
        <v>41</v>
      </c>
      <c r="S40" s="83">
        <f t="shared" si="38"/>
        <v>1</v>
      </c>
    </row>
    <row r="41" spans="1:20">
      <c r="A41" s="77" t="s">
        <v>59</v>
      </c>
      <c r="B41" s="8" t="s">
        <v>60</v>
      </c>
      <c r="C41" s="12">
        <f>SUM('KPI_FY 25-26'!C43,'KPI_FY 25-26'!W43,'KPI_FY 25-26'!AQ43,'KPI_FY 25-26'!BK43,'KPI_FY 25-26'!CE43,'KPI_FY 25-26'!CY43,'KPI_FY 25-26'!DS43,'KPI_FY 25-26'!EM43,'KPI_FY 25-26'!FG43,'KPI_FY 25-26'!GA43,'KPI_FY 25-26'!GU43,'KPI_FY 25-26'!HO43)</f>
        <v>8574.65</v>
      </c>
      <c r="D41" s="12">
        <f>SUM('KPI_FY 25-26'!D43,'KPI_FY 25-26'!X43,'KPI_FY 25-26'!AR43,'KPI_FY 25-26'!BL43,'KPI_FY 25-26'!CF43,'KPI_FY 25-26'!CZ43,'KPI_FY 25-26'!DT43,'KPI_FY 25-26'!EN43,'KPI_FY 25-26'!FH43,'KPI_FY 25-26'!GB43,'KPI_FY 25-26'!GV43,'KPI_FY 25-26'!HP43)</f>
        <v>2154.3300000000004</v>
      </c>
      <c r="E41" s="12">
        <f>SUM('KPI_FY 25-26'!E43,'KPI_FY 25-26'!Y43,'KPI_FY 25-26'!AS43,'KPI_FY 25-26'!BM43,'KPI_FY 25-26'!CG43,'KPI_FY 25-26'!DA43,'KPI_FY 25-26'!DU43,'KPI_FY 25-26'!EO43,'KPI_FY 25-26'!FI43,'KPI_FY 25-26'!GC43,'KPI_FY 25-26'!GW43,'KPI_FY 25-26'!HQ43)</f>
        <v>6420.3199999999988</v>
      </c>
      <c r="F41" s="12">
        <f>SUM('KPI_FY 25-26'!F43,'KPI_FY 25-26'!Z43,'KPI_FY 25-26'!AT43,'KPI_FY 25-26'!BN43,'KPI_FY 25-26'!CH43,'KPI_FY 25-26'!DB43,'KPI_FY 25-26'!DV43,'KPI_FY 25-26'!EP43,'KPI_FY 25-26'!FJ43,'KPI_FY 25-26'!GD43,'KPI_FY 25-26'!GX43,'KPI_FY 25-26'!HR43)</f>
        <v>185.35000000000002</v>
      </c>
      <c r="G41" s="38">
        <f>F41/$B$2</f>
        <v>2.115867579908676E-2</v>
      </c>
      <c r="H41" s="12">
        <f>SUM('KPI_FY 25-26'!H43,'KPI_FY 25-26'!AB43,'KPI_FY 25-26'!AV43,'KPI_FY 25-26'!BP43,'KPI_FY 25-26'!CJ43,'KPI_FY 25-26'!DD43,'KPI_FY 25-26'!DX43,'KPI_FY 25-26'!ER43,'KPI_FY 25-26'!FL43,'KPI_FY 25-26'!GF43,'KPI_FY 25-26'!GZ43,'KPI_FY 25-26'!HT43)</f>
        <v>0</v>
      </c>
      <c r="I41" s="38">
        <f>H41/$B$2</f>
        <v>0</v>
      </c>
      <c r="J41" s="12">
        <f>SUM('KPI_FY 25-26'!J43,'KPI_FY 25-26'!AD43,'KPI_FY 25-26'!AX43,'KPI_FY 25-26'!BR43,'KPI_FY 25-26'!CL43,'KPI_FY 25-26'!DF43,'KPI_FY 25-26'!DZ43,'KPI_FY 25-26'!ET43,'KPI_FY 25-26'!FN43,'KPI_FY 25-26'!GH43,'KPI_FY 25-26'!HB43,'KPI_FY 25-26'!HV43)</f>
        <v>0</v>
      </c>
      <c r="K41" s="38">
        <f>J41/$B$2</f>
        <v>0</v>
      </c>
      <c r="L41" s="12">
        <f>SUM('KPI_FY 25-26'!HX43)</f>
        <v>0</v>
      </c>
      <c r="M41" s="12">
        <f>SUM('KPI_FY 25-26'!L43,'KPI_FY 25-26'!AF43,'KPI_FY 25-26'!AZ43,'KPI_FY 25-26'!BT43,'KPI_FY 25-26'!CN43,'KPI_FY 25-26'!DH43,'KPI_FY 25-26'!EB43,'KPI_FY 25-26'!EV43,'KPI_FY 25-26'!FP43,'KPI_FY 25-26'!GJ43,'KPI_FY 25-26'!HD43,'KPI_FY 25-26'!HY43)</f>
        <v>0</v>
      </c>
      <c r="N41" s="38">
        <f>(C41-L41-M41)/$B$2</f>
        <v>0.97884132420091319</v>
      </c>
      <c r="O41" s="41">
        <f t="shared" ref="O41:O43" si="54">IF((AND(D41=0,F41=0)),0,(F41+M41+L41)/(D41+F41))</f>
        <v>7.922023524584558E-2</v>
      </c>
      <c r="P41" s="38">
        <f>(L41+M41)/$B$2</f>
        <v>0</v>
      </c>
      <c r="Q41" s="2">
        <v>27</v>
      </c>
      <c r="R41" s="2">
        <v>27</v>
      </c>
      <c r="S41" s="83">
        <f t="shared" si="38"/>
        <v>1</v>
      </c>
    </row>
    <row r="42" spans="1:20">
      <c r="A42" s="77" t="s">
        <v>61</v>
      </c>
      <c r="B42" s="8" t="s">
        <v>62</v>
      </c>
      <c r="C42" s="12">
        <f>SUM('KPI_FY 25-26'!C44,'KPI_FY 25-26'!W44,'KPI_FY 25-26'!AQ44,'KPI_FY 25-26'!BK44,'KPI_FY 25-26'!CE44,'KPI_FY 25-26'!CY44,'KPI_FY 25-26'!DS44,'KPI_FY 25-26'!EM44,'KPI_FY 25-26'!FG44,'KPI_FY 25-26'!GA44,'KPI_FY 25-26'!GU44,'KPI_FY 25-26'!HO44)</f>
        <v>5388.66</v>
      </c>
      <c r="D42" s="12">
        <f>SUM('KPI_FY 25-26'!D44,'KPI_FY 25-26'!X44,'KPI_FY 25-26'!AR44,'KPI_FY 25-26'!BL44,'KPI_FY 25-26'!CF44,'KPI_FY 25-26'!CZ44,'KPI_FY 25-26'!DT44,'KPI_FY 25-26'!EN44,'KPI_FY 25-26'!FH44,'KPI_FY 25-26'!GB44,'KPI_FY 25-26'!GV44,'KPI_FY 25-26'!HP44)</f>
        <v>943.80000000000177</v>
      </c>
      <c r="E42" s="12">
        <f>SUM('KPI_FY 25-26'!E44,'KPI_FY 25-26'!Y44,'KPI_FY 25-26'!AS44,'KPI_FY 25-26'!BM44,'KPI_FY 25-26'!CG44,'KPI_FY 25-26'!DA44,'KPI_FY 25-26'!DU44,'KPI_FY 25-26'!EO44,'KPI_FY 25-26'!FI44,'KPI_FY 25-26'!GC44,'KPI_FY 25-26'!GW44,'KPI_FY 25-26'!HQ44)</f>
        <v>4444.8599999999979</v>
      </c>
      <c r="F42" s="12">
        <f>SUM('KPI_FY 25-26'!F44,'KPI_FY 25-26'!Z44,'KPI_FY 25-26'!AT44,'KPI_FY 25-26'!BN44,'KPI_FY 25-26'!CH44,'KPI_FY 25-26'!DB44,'KPI_FY 25-26'!DV44,'KPI_FY 25-26'!EP44,'KPI_FY 25-26'!FJ44,'KPI_FY 25-26'!GD44,'KPI_FY 25-26'!GX44,'KPI_FY 25-26'!HR44)</f>
        <v>3371.34</v>
      </c>
      <c r="G42" s="38">
        <f>F42/$B$2</f>
        <v>0.38485616438356168</v>
      </c>
      <c r="H42" s="12">
        <f>SUM('KPI_FY 25-26'!H44,'KPI_FY 25-26'!AB44,'KPI_FY 25-26'!AV44,'KPI_FY 25-26'!BP44,'KPI_FY 25-26'!CJ44,'KPI_FY 25-26'!DD44,'KPI_FY 25-26'!DX44,'KPI_FY 25-26'!ER44,'KPI_FY 25-26'!FL44,'KPI_FY 25-26'!GF44,'KPI_FY 25-26'!GZ44,'KPI_FY 25-26'!HT44)</f>
        <v>0</v>
      </c>
      <c r="I42" s="38">
        <f t="shared" ref="I42:I43" si="55">H42/$B$2</f>
        <v>0</v>
      </c>
      <c r="J42" s="12">
        <f>SUM('KPI_FY 25-26'!J44,'KPI_FY 25-26'!AD44,'KPI_FY 25-26'!AX44,'KPI_FY 25-26'!BR44,'KPI_FY 25-26'!CL44,'KPI_FY 25-26'!DF44,'KPI_FY 25-26'!DZ44,'KPI_FY 25-26'!ET44,'KPI_FY 25-26'!FN44,'KPI_FY 25-26'!GH44,'KPI_FY 25-26'!HB44,'KPI_FY 25-26'!HV44)</f>
        <v>0</v>
      </c>
      <c r="K42" s="38">
        <f t="shared" ref="K42:K43" si="56">J42/$B$2</f>
        <v>0</v>
      </c>
      <c r="L42" s="12">
        <f>SUM('KPI_FY 25-26'!HX44)</f>
        <v>0</v>
      </c>
      <c r="M42" s="12">
        <f>SUM('KPI_FY 25-26'!L44,'KPI_FY 25-26'!AF44,'KPI_FY 25-26'!AZ44,'KPI_FY 25-26'!BT44,'KPI_FY 25-26'!CN44,'KPI_FY 25-26'!DH44,'KPI_FY 25-26'!EB44,'KPI_FY 25-26'!EV44,'KPI_FY 25-26'!FP44,'KPI_FY 25-26'!GJ44,'KPI_FY 25-26'!HD44,'KPI_FY 25-26'!HY44)</f>
        <v>0</v>
      </c>
      <c r="N42" s="38">
        <f>(C42-L42-M42)/$B$2</f>
        <v>0.61514383561643837</v>
      </c>
      <c r="O42" s="41">
        <f t="shared" si="54"/>
        <v>0.78128171971245397</v>
      </c>
      <c r="P42" s="38">
        <f>(L42+M42)/$B$2</f>
        <v>0</v>
      </c>
      <c r="Q42" s="2">
        <v>27</v>
      </c>
      <c r="R42" s="2">
        <v>27</v>
      </c>
      <c r="S42" s="83">
        <f t="shared" si="38"/>
        <v>1</v>
      </c>
    </row>
    <row r="43" spans="1:20">
      <c r="A43" s="2"/>
      <c r="B43" s="8" t="s">
        <v>63</v>
      </c>
      <c r="C43" s="12">
        <f>SUM('KPI_FY 25-26'!C45,'KPI_FY 25-26'!W45,'KPI_FY 25-26'!AQ45,'KPI_FY 25-26'!BK45,'KPI_FY 25-26'!CE45,'KPI_FY 25-26'!CY45,'KPI_FY 25-26'!DS45,'KPI_FY 25-26'!EM45,'KPI_FY 25-26'!FG45,'KPI_FY 25-26'!GA45,'KPI_FY 25-26'!GU45,'KPI_FY 25-26'!HO45)</f>
        <v>6647.18</v>
      </c>
      <c r="D43" s="12">
        <f>SUM('KPI_FY 25-26'!D45,'KPI_FY 25-26'!X45,'KPI_FY 25-26'!AR45,'KPI_FY 25-26'!BL45,'KPI_FY 25-26'!CF45,'KPI_FY 25-26'!CZ45,'KPI_FY 25-26'!DT45,'KPI_FY 25-26'!EN45,'KPI_FY 25-26'!FH45,'KPI_FY 25-26'!GB45,'KPI_FY 25-26'!GV45,'KPI_FY 25-26'!HP45)</f>
        <v>1291.4700000000014</v>
      </c>
      <c r="E43" s="12">
        <f>SUM('KPI_FY 25-26'!E45,'KPI_FY 25-26'!Y45,'KPI_FY 25-26'!AS45,'KPI_FY 25-26'!BM45,'KPI_FY 25-26'!CG45,'KPI_FY 25-26'!DA45,'KPI_FY 25-26'!DU45,'KPI_FY 25-26'!EO45,'KPI_FY 25-26'!FI45,'KPI_FY 25-26'!GC45,'KPI_FY 25-26'!GW45,'KPI_FY 25-26'!HQ45)</f>
        <v>5355.7099999999991</v>
      </c>
      <c r="F43" s="12">
        <f>SUM('KPI_FY 25-26'!F45,'KPI_FY 25-26'!Z45,'KPI_FY 25-26'!AT45,'KPI_FY 25-26'!BN45,'KPI_FY 25-26'!CH45,'KPI_FY 25-26'!DB45,'KPI_FY 25-26'!DV45,'KPI_FY 25-26'!EP45,'KPI_FY 25-26'!FJ45,'KPI_FY 25-26'!GD45,'KPI_FY 25-26'!GX45,'KPI_FY 25-26'!HR45)</f>
        <v>2112.8199999999997</v>
      </c>
      <c r="G43" s="38">
        <f>F43/$B$2</f>
        <v>0.24118949771689493</v>
      </c>
      <c r="H43" s="12">
        <f>SUM('KPI_FY 25-26'!H45,'KPI_FY 25-26'!AB45,'KPI_FY 25-26'!AV45,'KPI_FY 25-26'!BP45,'KPI_FY 25-26'!CJ45,'KPI_FY 25-26'!DD45,'KPI_FY 25-26'!DX45,'KPI_FY 25-26'!ER45,'KPI_FY 25-26'!FL45,'KPI_FY 25-26'!GF45,'KPI_FY 25-26'!GZ45,'KPI_FY 25-26'!HT45)</f>
        <v>0</v>
      </c>
      <c r="I43" s="38">
        <f t="shared" si="55"/>
        <v>0</v>
      </c>
      <c r="J43" s="12">
        <f>SUM('KPI_FY 25-26'!J45,'KPI_FY 25-26'!AD45,'KPI_FY 25-26'!AX45,'KPI_FY 25-26'!BR45,'KPI_FY 25-26'!CL45,'KPI_FY 25-26'!DF45,'KPI_FY 25-26'!DZ45,'KPI_FY 25-26'!ET45,'KPI_FY 25-26'!FN45,'KPI_FY 25-26'!GH45,'KPI_FY 25-26'!HB45,'KPI_FY 25-26'!HV45)</f>
        <v>0</v>
      </c>
      <c r="K43" s="38">
        <f t="shared" si="56"/>
        <v>0</v>
      </c>
      <c r="L43" s="12">
        <f>SUM('KPI_FY 25-26'!HX45)</f>
        <v>0</v>
      </c>
      <c r="M43" s="12">
        <f>SUM('KPI_FY 25-26'!L45,'KPI_FY 25-26'!AF45,'KPI_FY 25-26'!AZ45,'KPI_FY 25-26'!BT45,'KPI_FY 25-26'!CN45,'KPI_FY 25-26'!DH45,'KPI_FY 25-26'!EB45,'KPI_FY 25-26'!EV45,'KPI_FY 25-26'!FP45,'KPI_FY 25-26'!GJ45,'KPI_FY 25-26'!HD45,'KPI_FY 25-26'!HY45)</f>
        <v>0</v>
      </c>
      <c r="N43" s="38">
        <f>(C43-L43-M43)/$B$2</f>
        <v>0.75881050228310509</v>
      </c>
      <c r="O43" s="41">
        <f t="shared" si="54"/>
        <v>0.62063455228549835</v>
      </c>
      <c r="P43" s="38">
        <f>(L43+M43)/$B$2</f>
        <v>0</v>
      </c>
      <c r="Q43" s="2">
        <v>27</v>
      </c>
      <c r="R43" s="2">
        <v>27</v>
      </c>
      <c r="S43" s="83">
        <f t="shared" si="38"/>
        <v>1</v>
      </c>
    </row>
    <row r="44" spans="1:20">
      <c r="A44" s="2"/>
      <c r="B44" s="24" t="s">
        <v>39</v>
      </c>
      <c r="C44" s="53">
        <f>SUM(C41:C43)</f>
        <v>20610.489999999998</v>
      </c>
      <c r="D44" s="53">
        <f t="shared" ref="D44:M44" si="57">SUM(D41:D43)</f>
        <v>4389.6000000000031</v>
      </c>
      <c r="E44" s="53">
        <f t="shared" si="57"/>
        <v>16220.889999999996</v>
      </c>
      <c r="F44" s="54">
        <f t="shared" si="57"/>
        <v>5669.51</v>
      </c>
      <c r="G44" s="55">
        <f>(G41*$R41+G42*$R42+G43*$R43)/$R44</f>
        <v>0.2157347792998478</v>
      </c>
      <c r="H44" s="54">
        <f t="shared" si="57"/>
        <v>0</v>
      </c>
      <c r="I44" s="55">
        <f>(I41*$R41+I42*$R42+I43*$R43)/$R44</f>
        <v>0</v>
      </c>
      <c r="J44" s="54">
        <f t="shared" si="57"/>
        <v>0</v>
      </c>
      <c r="K44" s="55">
        <f>(K41*$R41+K42*$R42+K43*$R43)/$R44</f>
        <v>0</v>
      </c>
      <c r="L44" s="54">
        <f>SUM(L41:L43)</f>
        <v>0</v>
      </c>
      <c r="M44" s="54">
        <f t="shared" si="57"/>
        <v>0</v>
      </c>
      <c r="N44" s="55">
        <f>(N41*$R41+N42*$R42+N43*$R43)/$R44</f>
        <v>0.78426522070015225</v>
      </c>
      <c r="O44" s="55">
        <f>(O41*$R41+O42*$R42+O43*$R43)/$R44</f>
        <v>0.49371216908126597</v>
      </c>
      <c r="P44" s="55">
        <f>(P41*$R41+P42*$R42+P43*$R43)/$R44</f>
        <v>0</v>
      </c>
      <c r="Q44" s="24">
        <f>SUM(Q41:Q43)</f>
        <v>81</v>
      </c>
      <c r="R44" s="24">
        <f>SUM(R41:R43)</f>
        <v>81</v>
      </c>
      <c r="S44" s="83">
        <f t="shared" si="38"/>
        <v>1</v>
      </c>
    </row>
    <row r="45" spans="1:20">
      <c r="A45" s="77" t="s">
        <v>64</v>
      </c>
      <c r="B45" s="8" t="s">
        <v>65</v>
      </c>
      <c r="C45" s="12">
        <f>SUM('KPI_FY 25-26'!C47,'KPI_FY 25-26'!W47,'KPI_FY 25-26'!AQ47,'KPI_FY 25-26'!BK47,'KPI_FY 25-26'!CE47,'KPI_FY 25-26'!CY47,'KPI_FY 25-26'!DS47,'KPI_FY 25-26'!EM47,'KPI_FY 25-26'!FG47,'KPI_FY 25-26'!GA47,'KPI_FY 25-26'!GU47,'KPI_FY 25-26'!HO47)</f>
        <v>8390.6333333333332</v>
      </c>
      <c r="D45" s="12">
        <f>SUM('KPI_FY 25-26'!D47,'KPI_FY 25-26'!X47,'KPI_FY 25-26'!AR47,'KPI_FY 25-26'!BL47,'KPI_FY 25-26'!CF47,'KPI_FY 25-26'!CZ47,'KPI_FY 25-26'!DT47,'KPI_FY 25-26'!EN47,'KPI_FY 25-26'!FH47,'KPI_FY 25-26'!GB47,'KPI_FY 25-26'!GV47,'KPI_FY 25-26'!HP47)</f>
        <v>2133.1</v>
      </c>
      <c r="E45" s="12">
        <f>SUM('KPI_FY 25-26'!E47,'KPI_FY 25-26'!Y47,'KPI_FY 25-26'!AS47,'KPI_FY 25-26'!BM47,'KPI_FY 25-26'!CG47,'KPI_FY 25-26'!DA47,'KPI_FY 25-26'!DU47,'KPI_FY 25-26'!EO47,'KPI_FY 25-26'!FI47,'KPI_FY 25-26'!GC47,'KPI_FY 25-26'!GW47,'KPI_FY 25-26'!HQ47)</f>
        <v>6257.5333333333328</v>
      </c>
      <c r="F45" s="12">
        <f>SUM('KPI_FY 25-26'!F47,'KPI_FY 25-26'!Z47,'KPI_FY 25-26'!AT47,'KPI_FY 25-26'!BN47,'KPI_FY 25-26'!CH47,'KPI_FY 25-26'!DB47,'KPI_FY 25-26'!DV47,'KPI_FY 25-26'!EP47,'KPI_FY 25-26'!FJ47,'KPI_FY 25-26'!GD47,'KPI_FY 25-26'!GX47,'KPI_FY 25-26'!HR47)</f>
        <v>234.48666666666668</v>
      </c>
      <c r="G45" s="38">
        <f t="shared" ref="G45:G46" si="58">F45/$B$2</f>
        <v>2.6767884322678844E-2</v>
      </c>
      <c r="H45" s="12">
        <f>SUM('KPI_FY 25-26'!H47,'KPI_FY 25-26'!AB47,'KPI_FY 25-26'!AV47,'KPI_FY 25-26'!BP47,'KPI_FY 25-26'!CJ47,'KPI_FY 25-26'!DD47,'KPI_FY 25-26'!DX47,'KPI_FY 25-26'!ER47,'KPI_FY 25-26'!FL47,'KPI_FY 25-26'!GF47,'KPI_FY 25-26'!GZ47,'KPI_FY 25-26'!HT47)</f>
        <v>128</v>
      </c>
      <c r="I45" s="38">
        <f t="shared" ref="I45:I46" si="59">H45/$B$2</f>
        <v>1.4611872146118721E-2</v>
      </c>
      <c r="J45" s="12">
        <f>SUM('KPI_FY 25-26'!J47,'KPI_FY 25-26'!AD47,'KPI_FY 25-26'!AX47,'KPI_FY 25-26'!BR47,'KPI_FY 25-26'!CL47,'KPI_FY 25-26'!DF47,'KPI_FY 25-26'!DZ47,'KPI_FY 25-26'!ET47,'KPI_FY 25-26'!FN47,'KPI_FY 25-26'!GH47,'KPI_FY 25-26'!HB47,'KPI_FY 25-26'!HV47)</f>
        <v>6.88</v>
      </c>
      <c r="K45" s="38">
        <f t="shared" ref="K45:K46" si="60">J45/$B$2</f>
        <v>7.8538812785388127E-4</v>
      </c>
      <c r="L45" s="12">
        <f>SUM('KPI_FY 25-26'!HX47)</f>
        <v>0</v>
      </c>
      <c r="M45" s="12">
        <f>SUM('KPI_FY 25-26'!L47,'KPI_FY 25-26'!AF47,'KPI_FY 25-26'!AZ47,'KPI_FY 25-26'!BT47,'KPI_FY 25-26'!CN47,'KPI_FY 25-26'!DH47,'KPI_FY 25-26'!EB47,'KPI_FY 25-26'!EV47,'KPI_FY 25-26'!FP47,'KPI_FY 25-26'!GJ47,'KPI_FY 25-26'!HD47,'KPI_FY 25-26'!HY47)</f>
        <v>0.64</v>
      </c>
      <c r="N45" s="38">
        <f>(C45-L45-M45)/$B$2</f>
        <v>0.95776179604261802</v>
      </c>
      <c r="O45" s="41">
        <f t="shared" ref="O45:O46" si="61">IF((AND(D45=0,F45=0)),0,(F45+M45+L45)/(D45+F45))</f>
        <v>9.9310690492146719E-2</v>
      </c>
      <c r="P45" s="38">
        <f>(L45+M45)/$B$2</f>
        <v>7.3059360730593609E-5</v>
      </c>
      <c r="Q45" s="2">
        <v>82.5</v>
      </c>
      <c r="R45" s="2">
        <v>77.2</v>
      </c>
      <c r="S45" s="83">
        <f t="shared" si="38"/>
        <v>1</v>
      </c>
    </row>
    <row r="46" spans="1:20">
      <c r="A46" s="2"/>
      <c r="B46" s="8" t="s">
        <v>66</v>
      </c>
      <c r="C46" s="12">
        <f>SUM('KPI_FY 25-26'!C48,'KPI_FY 25-26'!W48,'KPI_FY 25-26'!AQ48,'KPI_FY 25-26'!BK48,'KPI_FY 25-26'!CE48,'KPI_FY 25-26'!CY48,'KPI_FY 25-26'!DS48,'KPI_FY 25-26'!EM48,'KPI_FY 25-26'!FG48,'KPI_FY 25-26'!GA48,'KPI_FY 25-26'!GU48,'KPI_FY 25-26'!HO48)</f>
        <v>2371.2966666666666</v>
      </c>
      <c r="D46" s="12">
        <f>SUM('KPI_FY 25-26'!D48,'KPI_FY 25-26'!X48,'KPI_FY 25-26'!AR48,'KPI_FY 25-26'!BL48,'KPI_FY 25-26'!CF48,'KPI_FY 25-26'!CZ48,'KPI_FY 25-26'!DT48,'KPI_FY 25-26'!EN48,'KPI_FY 25-26'!FH48,'KPI_FY 25-26'!GB48,'KPI_FY 25-26'!GV48,'KPI_FY 25-26'!HP48)</f>
        <v>667.50666666666666</v>
      </c>
      <c r="E46" s="12">
        <f>SUM('KPI_FY 25-26'!E48,'KPI_FY 25-26'!Y48,'KPI_FY 25-26'!AS48,'KPI_FY 25-26'!BM48,'KPI_FY 25-26'!CG48,'KPI_FY 25-26'!DA48,'KPI_FY 25-26'!DU48,'KPI_FY 25-26'!EO48,'KPI_FY 25-26'!FI48,'KPI_FY 25-26'!GC48,'KPI_FY 25-26'!GW48,'KPI_FY 25-26'!HQ48)</f>
        <v>1703.79</v>
      </c>
      <c r="F46" s="12">
        <f>SUM('KPI_FY 25-26'!F48,'KPI_FY 25-26'!Z48,'KPI_FY 25-26'!AT48,'KPI_FY 25-26'!BN48,'KPI_FY 25-26'!CH48,'KPI_FY 25-26'!DB48,'KPI_FY 25-26'!DV48,'KPI_FY 25-26'!EP48,'KPI_FY 25-26'!FJ48,'KPI_FY 25-26'!GD48,'KPI_FY 25-26'!GX48,'KPI_FY 25-26'!HR48)</f>
        <v>6388.7033333333338</v>
      </c>
      <c r="G46" s="38">
        <f t="shared" si="58"/>
        <v>0.7293040334855404</v>
      </c>
      <c r="H46" s="12">
        <f>SUM('KPI_FY 25-26'!H48,'KPI_FY 25-26'!AB48,'KPI_FY 25-26'!AV48,'KPI_FY 25-26'!BP48,'KPI_FY 25-26'!CJ48,'KPI_FY 25-26'!DD48,'KPI_FY 25-26'!DX48,'KPI_FY 25-26'!ER48,'KPI_FY 25-26'!FL48,'KPI_FY 25-26'!GF48,'KPI_FY 25-26'!GZ48,'KPI_FY 25-26'!HT48)</f>
        <v>0</v>
      </c>
      <c r="I46" s="38">
        <f t="shared" si="59"/>
        <v>0</v>
      </c>
      <c r="J46" s="12">
        <f>SUM('KPI_FY 25-26'!J48,'KPI_FY 25-26'!AD48,'KPI_FY 25-26'!AX48,'KPI_FY 25-26'!BR48,'KPI_FY 25-26'!CL48,'KPI_FY 25-26'!DF48,'KPI_FY 25-26'!DZ48,'KPI_FY 25-26'!ET48,'KPI_FY 25-26'!FN48,'KPI_FY 25-26'!GH48,'KPI_FY 25-26'!HB48,'KPI_FY 25-26'!HV48)</f>
        <v>0</v>
      </c>
      <c r="K46" s="38">
        <f t="shared" si="60"/>
        <v>0</v>
      </c>
      <c r="L46" s="12">
        <f>SUM('KPI_FY 25-26'!HX48)</f>
        <v>0</v>
      </c>
      <c r="M46" s="12">
        <f>SUM('KPI_FY 25-26'!L48,'KPI_FY 25-26'!AF48,'KPI_FY 25-26'!AZ48,'KPI_FY 25-26'!BT48,'KPI_FY 25-26'!CN48,'KPI_FY 25-26'!DH48,'KPI_FY 25-26'!EB48,'KPI_FY 25-26'!EV48,'KPI_FY 25-26'!FP48,'KPI_FY 25-26'!GJ48,'KPI_FY 25-26'!HD48,'KPI_FY 25-26'!HY48)</f>
        <v>0</v>
      </c>
      <c r="N46" s="38">
        <f>(C46-L46-M46)/$B$2</f>
        <v>0.27069596651445965</v>
      </c>
      <c r="O46" s="41">
        <f t="shared" si="61"/>
        <v>0.90540153047221283</v>
      </c>
      <c r="P46" s="38">
        <f>(L46+M46)/$B$2</f>
        <v>0</v>
      </c>
      <c r="Q46" s="2">
        <v>82.5</v>
      </c>
      <c r="R46" s="2">
        <v>74.599999999999994</v>
      </c>
      <c r="S46" s="83">
        <f t="shared" si="38"/>
        <v>1</v>
      </c>
    </row>
    <row r="47" spans="1:20">
      <c r="A47" s="2"/>
      <c r="B47" s="19" t="s">
        <v>39</v>
      </c>
      <c r="C47" s="53">
        <f>SUM(C45:C46)</f>
        <v>10761.93</v>
      </c>
      <c r="D47" s="53">
        <f t="shared" ref="D47:M47" si="62">SUM(D45:D46)</f>
        <v>2800.6066666666666</v>
      </c>
      <c r="E47" s="53">
        <f t="shared" si="62"/>
        <v>7961.3233333333328</v>
      </c>
      <c r="F47" s="53">
        <f t="shared" si="62"/>
        <v>6623.1900000000005</v>
      </c>
      <c r="G47" s="55">
        <f>(G45*$R45+G46*$R46)/$R47</f>
        <v>0.3720195096688545</v>
      </c>
      <c r="H47" s="54">
        <f t="shared" si="62"/>
        <v>128</v>
      </c>
      <c r="I47" s="55">
        <f>(I45*$R45+I46*$R46)/$R47</f>
        <v>7.4310706830063586E-3</v>
      </c>
      <c r="J47" s="54">
        <f t="shared" si="62"/>
        <v>6.88</v>
      </c>
      <c r="K47" s="66">
        <f>(K45*$R45+K46*$R46)/$R47</f>
        <v>3.9942004921159177E-4</v>
      </c>
      <c r="L47" s="54">
        <f>SUM(L45:L46)</f>
        <v>0</v>
      </c>
      <c r="M47" s="54">
        <f t="shared" si="62"/>
        <v>0.64</v>
      </c>
      <c r="N47" s="55">
        <f>(N45*$R45+N46*$R46)/$R47</f>
        <v>0.6201128442455125</v>
      </c>
      <c r="O47" s="55">
        <f>(O45*$R45+O46*$R46)/$R47</f>
        <v>0.49545282924387873</v>
      </c>
      <c r="P47" s="55">
        <f>(P45*$R45+P46*$R46)/$R47</f>
        <v>3.7155353415031797E-5</v>
      </c>
      <c r="Q47" s="24">
        <f>SUM(Q45:Q46)</f>
        <v>165</v>
      </c>
      <c r="R47" s="24">
        <f>SUM(R45:R46)</f>
        <v>151.80000000000001</v>
      </c>
      <c r="S47" s="83">
        <f t="shared" si="38"/>
        <v>1</v>
      </c>
    </row>
    <row r="48" spans="1:20">
      <c r="A48" s="77" t="s">
        <v>67</v>
      </c>
      <c r="B48" s="8" t="s">
        <v>68</v>
      </c>
      <c r="C48" s="12">
        <f>SUM('KPI_FY 25-26'!C50,'KPI_FY 25-26'!W50,'KPI_FY 25-26'!AQ50,'KPI_FY 25-26'!BK50,'KPI_FY 25-26'!CE50,'KPI_FY 25-26'!CY50,'KPI_FY 25-26'!DS50,'KPI_FY 25-26'!EM50,'KPI_FY 25-26'!FG50,'KPI_FY 25-26'!GA50,'KPI_FY 25-26'!GU50,'KPI_FY 25-26'!HO50)</f>
        <v>0.215</v>
      </c>
      <c r="D48" s="12">
        <f>SUM('KPI_FY 25-26'!D50,'KPI_FY 25-26'!X50,'KPI_FY 25-26'!AR50,'KPI_FY 25-26'!BL50,'KPI_FY 25-26'!CF50,'KPI_FY 25-26'!CZ50,'KPI_FY 25-26'!DT50,'KPI_FY 25-26'!EN50,'KPI_FY 25-26'!FH50,'KPI_FY 25-26'!GB50,'KPI_FY 25-26'!GV50,'KPI_FY 25-26'!HP50)</f>
        <v>0.215</v>
      </c>
      <c r="E48" s="12">
        <f>SUM('KPI_FY 25-26'!E50,'KPI_FY 25-26'!Y50,'KPI_FY 25-26'!AS50,'KPI_FY 25-26'!BM50,'KPI_FY 25-26'!CG50,'KPI_FY 25-26'!DA50,'KPI_FY 25-26'!DU50,'KPI_FY 25-26'!EO50,'KPI_FY 25-26'!FI50,'KPI_FY 25-26'!GC50,'KPI_FY 25-26'!GW50,'KPI_FY 25-26'!HQ50)</f>
        <v>0</v>
      </c>
      <c r="F48" s="12">
        <f>SUM('KPI_FY 25-26'!F50,'KPI_FY 25-26'!Z50,'KPI_FY 25-26'!AT50,'KPI_FY 25-26'!BN50,'KPI_FY 25-26'!CH50,'KPI_FY 25-26'!DB50,'KPI_FY 25-26'!DV50,'KPI_FY 25-26'!EP50,'KPI_FY 25-26'!FJ50,'KPI_FY 25-26'!GD50,'KPI_FY 25-26'!GX50,'KPI_FY 25-26'!HR50)</f>
        <v>8447.7849999999999</v>
      </c>
      <c r="G48" s="38">
        <f>F48/$B$2</f>
        <v>0.96435901826484016</v>
      </c>
      <c r="H48" s="12">
        <f>SUM('KPI_FY 25-26'!H50,'KPI_FY 25-26'!AB50,'KPI_FY 25-26'!AV50,'KPI_FY 25-26'!BP50,'KPI_FY 25-26'!CJ50,'KPI_FY 25-26'!DD50,'KPI_FY 25-26'!DX50,'KPI_FY 25-26'!ER50,'KPI_FY 25-26'!FL50,'KPI_FY 25-26'!GF50,'KPI_FY 25-26'!GZ50,'KPI_FY 25-26'!HT50)</f>
        <v>0</v>
      </c>
      <c r="I48" s="38">
        <f>H48/$B$2</f>
        <v>0</v>
      </c>
      <c r="J48" s="12">
        <f>SUM('KPI_FY 25-26'!J50,'KPI_FY 25-26'!AD50,'KPI_FY 25-26'!AX50,'KPI_FY 25-26'!BR50,'KPI_FY 25-26'!CL50,'KPI_FY 25-26'!DF50,'KPI_FY 25-26'!DZ50,'KPI_FY 25-26'!ET50,'KPI_FY 25-26'!FN50,'KPI_FY 25-26'!GH50,'KPI_FY 25-26'!HB50,'KPI_FY 25-26'!HV50)</f>
        <v>312</v>
      </c>
      <c r="K48" s="38">
        <f>J48/$B$2</f>
        <v>3.5616438356164383E-2</v>
      </c>
      <c r="L48" s="12">
        <f>SUM('KPI_FY 25-26'!HX50)</f>
        <v>0</v>
      </c>
      <c r="M48" s="12">
        <f>SUM('KPI_FY 25-26'!L50,'KPI_FY 25-26'!AF50,'KPI_FY 25-26'!AZ50,'KPI_FY 25-26'!BT50,'KPI_FY 25-26'!CN50,'KPI_FY 25-26'!DH50,'KPI_FY 25-26'!EB50,'KPI_FY 25-26'!EV50,'KPI_FY 25-26'!FP50,'KPI_FY 25-26'!GJ50,'KPI_FY 25-26'!HD50,'KPI_FY 25-26'!HY50)</f>
        <v>0</v>
      </c>
      <c r="N48" s="38">
        <f>(C48-L48-M48)/$B$2</f>
        <v>2.454337899543379E-5</v>
      </c>
      <c r="O48" s="41">
        <f t="shared" ref="O48:O51" si="63">IF((AND(D48=0,F48=0)),0,(F48+M48+L48)/(D48+F48))</f>
        <v>0.99997455018939396</v>
      </c>
      <c r="P48" s="38">
        <f>(L48+M48)/$B$2</f>
        <v>0</v>
      </c>
      <c r="Q48" s="2">
        <v>55</v>
      </c>
      <c r="R48" s="2">
        <v>47.7</v>
      </c>
      <c r="S48" s="83">
        <f t="shared" si="38"/>
        <v>1</v>
      </c>
    </row>
    <row r="49" spans="1:19">
      <c r="A49" s="2"/>
      <c r="B49" s="8" t="s">
        <v>65</v>
      </c>
      <c r="C49" s="12">
        <f>SUM('KPI_FY 25-26'!C51,'KPI_FY 25-26'!W51,'KPI_FY 25-26'!AQ51,'KPI_FY 25-26'!BK51,'KPI_FY 25-26'!CE51,'KPI_FY 25-26'!CY51,'KPI_FY 25-26'!DS51,'KPI_FY 25-26'!EM51,'KPI_FY 25-26'!FG51,'KPI_FY 25-26'!GA51,'KPI_FY 25-26'!GU51,'KPI_FY 25-26'!HO51)</f>
        <v>735.7</v>
      </c>
      <c r="D49" s="12">
        <f>SUM('KPI_FY 25-26'!D51,'KPI_FY 25-26'!X51,'KPI_FY 25-26'!AR51,'KPI_FY 25-26'!BL51,'KPI_FY 25-26'!CF51,'KPI_FY 25-26'!CZ51,'KPI_FY 25-26'!DT51,'KPI_FY 25-26'!EN51,'KPI_FY 25-26'!FH51,'KPI_FY 25-26'!GB51,'KPI_FY 25-26'!GV51,'KPI_FY 25-26'!HP51)</f>
        <v>166.2</v>
      </c>
      <c r="E49" s="12">
        <f>SUM('KPI_FY 25-26'!E51,'KPI_FY 25-26'!Y51,'KPI_FY 25-26'!AS51,'KPI_FY 25-26'!BM51,'KPI_FY 25-26'!CG51,'KPI_FY 25-26'!DA51,'KPI_FY 25-26'!DU51,'KPI_FY 25-26'!EO51,'KPI_FY 25-26'!FI51,'KPI_FY 25-26'!GC51,'KPI_FY 25-26'!GW51,'KPI_FY 25-26'!HQ51)</f>
        <v>569.5</v>
      </c>
      <c r="F49" s="12">
        <f>SUM('KPI_FY 25-26'!F51,'KPI_FY 25-26'!Z51,'KPI_FY 25-26'!AT51,'KPI_FY 25-26'!BN51,'KPI_FY 25-26'!CH51,'KPI_FY 25-26'!DB51,'KPI_FY 25-26'!DV51,'KPI_FY 25-26'!EP51,'KPI_FY 25-26'!FJ51,'KPI_FY 25-26'!GD51,'KPI_FY 25-26'!GX51,'KPI_FY 25-26'!HR51)</f>
        <v>7112.3</v>
      </c>
      <c r="G49" s="38">
        <f>F49/$B$2</f>
        <v>0.81190639269406395</v>
      </c>
      <c r="H49" s="12">
        <f>SUM('KPI_FY 25-26'!H51,'KPI_FY 25-26'!AB51,'KPI_FY 25-26'!AV51,'KPI_FY 25-26'!BP51,'KPI_FY 25-26'!CJ51,'KPI_FY 25-26'!DD51,'KPI_FY 25-26'!DX51,'KPI_FY 25-26'!ER51,'KPI_FY 25-26'!FL51,'KPI_FY 25-26'!GF51,'KPI_FY 25-26'!GZ51,'KPI_FY 25-26'!HT51)</f>
        <v>0</v>
      </c>
      <c r="I49" s="38">
        <f>H49/$B$2</f>
        <v>0</v>
      </c>
      <c r="J49" s="12">
        <f>SUM('KPI_FY 25-26'!J51,'KPI_FY 25-26'!AD51,'KPI_FY 25-26'!AX51,'KPI_FY 25-26'!BR51,'KPI_FY 25-26'!CL51,'KPI_FY 25-26'!DF51,'KPI_FY 25-26'!DZ51,'KPI_FY 25-26'!ET51,'KPI_FY 25-26'!FN51,'KPI_FY 25-26'!GH51,'KPI_FY 25-26'!HB51,'KPI_FY 25-26'!HV51)</f>
        <v>912</v>
      </c>
      <c r="K49" s="38">
        <f>J49/$B$2</f>
        <v>0.10410958904109589</v>
      </c>
      <c r="L49" s="12">
        <f>SUM('KPI_FY 25-26'!HX51)</f>
        <v>0</v>
      </c>
      <c r="M49" s="12">
        <f>SUM('KPI_FY 25-26'!L51,'KPI_FY 25-26'!AF51,'KPI_FY 25-26'!AZ51,'KPI_FY 25-26'!BT51,'KPI_FY 25-26'!CN51,'KPI_FY 25-26'!DH51,'KPI_FY 25-26'!EB51,'KPI_FY 25-26'!EV51,'KPI_FY 25-26'!FP51,'KPI_FY 25-26'!GJ51,'KPI_FY 25-26'!HD51,'KPI_FY 25-26'!HY51)</f>
        <v>0</v>
      </c>
      <c r="N49" s="38">
        <f>(C49-L49-M49)/$B$2</f>
        <v>8.3984018264840185E-2</v>
      </c>
      <c r="O49" s="41">
        <f t="shared" si="63"/>
        <v>0.97716562478532665</v>
      </c>
      <c r="P49" s="38">
        <f>(L49+M49)/$B$2</f>
        <v>0</v>
      </c>
      <c r="Q49" s="2">
        <v>55</v>
      </c>
      <c r="R49" s="2">
        <v>49</v>
      </c>
      <c r="S49" s="83">
        <f t="shared" si="38"/>
        <v>1</v>
      </c>
    </row>
    <row r="50" spans="1:19">
      <c r="A50" s="2"/>
      <c r="B50" s="2">
        <v>3</v>
      </c>
      <c r="C50" s="12">
        <f>SUM('KPI_FY 25-26'!C52,'KPI_FY 25-26'!W52,'KPI_FY 25-26'!AQ52,'KPI_FY 25-26'!BK52,'KPI_FY 25-26'!CE52,'KPI_FY 25-26'!CY52,'KPI_FY 25-26'!DS52,'KPI_FY 25-26'!EM52,'KPI_FY 25-26'!FG52,'KPI_FY 25-26'!GA52,'KPI_FY 25-26'!GU52,'KPI_FY 25-26'!HO52)</f>
        <v>4427.9750000000004</v>
      </c>
      <c r="D50" s="12">
        <f>SUM('KPI_FY 25-26'!D52,'KPI_FY 25-26'!X52,'KPI_FY 25-26'!AR52,'KPI_FY 25-26'!BL52,'KPI_FY 25-26'!CF52,'KPI_FY 25-26'!CZ52,'KPI_FY 25-26'!DT52,'KPI_FY 25-26'!EN52,'KPI_FY 25-26'!FH52,'KPI_FY 25-26'!GB52,'KPI_FY 25-26'!GV52,'KPI_FY 25-26'!HP52)</f>
        <v>1059.0700000000002</v>
      </c>
      <c r="E50" s="12">
        <f>SUM('KPI_FY 25-26'!E52,'KPI_FY 25-26'!Y52,'KPI_FY 25-26'!AS52,'KPI_FY 25-26'!BM52,'KPI_FY 25-26'!CG52,'KPI_FY 25-26'!DA52,'KPI_FY 25-26'!DU52,'KPI_FY 25-26'!EO52,'KPI_FY 25-26'!FI52,'KPI_FY 25-26'!GC52,'KPI_FY 25-26'!GW52,'KPI_FY 25-26'!HQ52)</f>
        <v>3368.9049999999997</v>
      </c>
      <c r="F50" s="12">
        <f>SUM('KPI_FY 25-26'!F52,'KPI_FY 25-26'!Z52,'KPI_FY 25-26'!AT52,'KPI_FY 25-26'!BN52,'KPI_FY 25-26'!CH52,'KPI_FY 25-26'!DB52,'KPI_FY 25-26'!DV52,'KPI_FY 25-26'!EP52,'KPI_FY 25-26'!FJ52,'KPI_FY 25-26'!GD52,'KPI_FY 25-26'!GX52,'KPI_FY 25-26'!HR52)</f>
        <v>4084.3399999999997</v>
      </c>
      <c r="G50" s="38">
        <f>F50/$B$2</f>
        <v>0.46624885844748853</v>
      </c>
      <c r="H50" s="12">
        <f>SUM('KPI_FY 25-26'!H52,'KPI_FY 25-26'!AB52,'KPI_FY 25-26'!AV52,'KPI_FY 25-26'!BP52,'KPI_FY 25-26'!CJ52,'KPI_FY 25-26'!DD52,'KPI_FY 25-26'!DX52,'KPI_FY 25-26'!ER52,'KPI_FY 25-26'!FL52,'KPI_FY 25-26'!GF52,'KPI_FY 25-26'!GZ52,'KPI_FY 25-26'!HT52)</f>
        <v>16.21</v>
      </c>
      <c r="I50" s="38">
        <f>H50/$B$2</f>
        <v>1.8504566210045662E-3</v>
      </c>
      <c r="J50" s="12">
        <f>SUM('KPI_FY 25-26'!J52,'KPI_FY 25-26'!AD52,'KPI_FY 25-26'!AX52,'KPI_FY 25-26'!BR52,'KPI_FY 25-26'!CL52,'KPI_FY 25-26'!DF52,'KPI_FY 25-26'!DZ52,'KPI_FY 25-26'!ET52,'KPI_FY 25-26'!FN52,'KPI_FY 25-26'!GH52,'KPI_FY 25-26'!HB52,'KPI_FY 25-26'!HV52)</f>
        <v>231.47500000000002</v>
      </c>
      <c r="K50" s="38">
        <f>J50/$B$2</f>
        <v>2.6424086757990871E-2</v>
      </c>
      <c r="L50" s="12">
        <f>SUM('KPI_FY 25-26'!HX52)</f>
        <v>0</v>
      </c>
      <c r="M50" s="12">
        <f>SUM('KPI_FY 25-26'!L52,'KPI_FY 25-26'!AF52,'KPI_FY 25-26'!AZ52,'KPI_FY 25-26'!BT52,'KPI_FY 25-26'!CN52,'KPI_FY 25-26'!DH52,'KPI_FY 25-26'!EB52,'KPI_FY 25-26'!EV52,'KPI_FY 25-26'!FP52,'KPI_FY 25-26'!GJ52,'KPI_FY 25-26'!HD52,'KPI_FY 25-26'!HY52)</f>
        <v>0</v>
      </c>
      <c r="N50" s="38">
        <f>(C50-L50-M50)/$B$2</f>
        <v>0.50547659817351598</v>
      </c>
      <c r="O50" s="41">
        <f t="shared" si="63"/>
        <v>0.79409185734755727</v>
      </c>
      <c r="P50" s="38">
        <f>(L50+M50)/$B$2</f>
        <v>0</v>
      </c>
      <c r="Q50" s="2">
        <v>55</v>
      </c>
      <c r="R50" s="2">
        <v>55</v>
      </c>
      <c r="S50" s="83">
        <f t="shared" si="38"/>
        <v>1</v>
      </c>
    </row>
    <row r="51" spans="1:19">
      <c r="A51" s="2"/>
      <c r="B51" s="2">
        <v>4</v>
      </c>
      <c r="C51" s="12">
        <f>SUM('KPI_FY 25-26'!C53,'KPI_FY 25-26'!W53,'KPI_FY 25-26'!AQ53,'KPI_FY 25-26'!BK53,'KPI_FY 25-26'!CE53,'KPI_FY 25-26'!CY53,'KPI_FY 25-26'!DS53,'KPI_FY 25-26'!EM53,'KPI_FY 25-26'!FG53,'KPI_FY 25-26'!GA53,'KPI_FY 25-26'!GU53,'KPI_FY 25-26'!HO53)</f>
        <v>4343.5484999999999</v>
      </c>
      <c r="D51" s="12">
        <f>SUM('KPI_FY 25-26'!D53,'KPI_FY 25-26'!X53,'KPI_FY 25-26'!AR53,'KPI_FY 25-26'!BL53,'KPI_FY 25-26'!CF53,'KPI_FY 25-26'!CZ53,'KPI_FY 25-26'!DT53,'KPI_FY 25-26'!EN53,'KPI_FY 25-26'!FH53,'KPI_FY 25-26'!GB53,'KPI_FY 25-26'!GV53,'KPI_FY 25-26'!HP53)</f>
        <v>1001.7735</v>
      </c>
      <c r="E51" s="12">
        <f>SUM('KPI_FY 25-26'!E53,'KPI_FY 25-26'!Y53,'KPI_FY 25-26'!AS53,'KPI_FY 25-26'!BM53,'KPI_FY 25-26'!CG53,'KPI_FY 25-26'!DA53,'KPI_FY 25-26'!DU53,'KPI_FY 25-26'!EO53,'KPI_FY 25-26'!FI53,'KPI_FY 25-26'!GC53,'KPI_FY 25-26'!GW53,'KPI_FY 25-26'!HQ53)</f>
        <v>3341.7750000000001</v>
      </c>
      <c r="F51" s="12">
        <f>SUM('KPI_FY 25-26'!F53,'KPI_FY 25-26'!Z53,'KPI_FY 25-26'!AT53,'KPI_FY 25-26'!BN53,'KPI_FY 25-26'!CH53,'KPI_FY 25-26'!DB53,'KPI_FY 25-26'!DV53,'KPI_FY 25-26'!EP53,'KPI_FY 25-26'!FJ53,'KPI_FY 25-26'!GD53,'KPI_FY 25-26'!GX53,'KPI_FY 25-26'!HR53)</f>
        <v>4228.4415000000008</v>
      </c>
      <c r="G51" s="38">
        <f>F51/$B$2</f>
        <v>0.4826988013698631</v>
      </c>
      <c r="H51" s="12">
        <f>SUM('KPI_FY 25-26'!H53,'KPI_FY 25-26'!AB53,'KPI_FY 25-26'!AV53,'KPI_FY 25-26'!BP53,'KPI_FY 25-26'!CJ53,'KPI_FY 25-26'!DD53,'KPI_FY 25-26'!DX53,'KPI_FY 25-26'!ER53,'KPI_FY 25-26'!FL53,'KPI_FY 25-26'!GF53,'KPI_FY 25-26'!GZ53,'KPI_FY 25-26'!HT53)</f>
        <v>175.935</v>
      </c>
      <c r="I51" s="38">
        <f>H51/$B$2</f>
        <v>2.0083904109589042E-2</v>
      </c>
      <c r="J51" s="12">
        <f>SUM('KPI_FY 25-26'!J53,'KPI_FY 25-26'!AD53,'KPI_FY 25-26'!AX53,'KPI_FY 25-26'!BR53,'KPI_FY 25-26'!CL53,'KPI_FY 25-26'!DF53,'KPI_FY 25-26'!DZ53,'KPI_FY 25-26'!ET53,'KPI_FY 25-26'!FN53,'KPI_FY 25-26'!GH53,'KPI_FY 25-26'!HB53,'KPI_FY 25-26'!HV53)</f>
        <v>12.074999999999999</v>
      </c>
      <c r="K51" s="38">
        <f>J51/$B$2</f>
        <v>1.3784246575342465E-3</v>
      </c>
      <c r="L51" s="12">
        <f>SUM('KPI_FY 25-26'!HX53)</f>
        <v>0</v>
      </c>
      <c r="M51" s="12">
        <f>SUM('KPI_FY 25-26'!L53,'KPI_FY 25-26'!AF53,'KPI_FY 25-26'!AZ53,'KPI_FY 25-26'!BT53,'KPI_FY 25-26'!CN53,'KPI_FY 25-26'!DH53,'KPI_FY 25-26'!EB53,'KPI_FY 25-26'!EV53,'KPI_FY 25-26'!FP53,'KPI_FY 25-26'!GJ53,'KPI_FY 25-26'!HD53,'KPI_FY 25-26'!HY53)</f>
        <v>0</v>
      </c>
      <c r="N51" s="38">
        <f>(C51-L51-M51)/$B$2</f>
        <v>0.49583886986301368</v>
      </c>
      <c r="O51" s="41">
        <f t="shared" si="63"/>
        <v>0.80846418359474703</v>
      </c>
      <c r="P51" s="38">
        <f>(L51+M51)/$B$2</f>
        <v>0</v>
      </c>
      <c r="Q51" s="2">
        <v>55</v>
      </c>
      <c r="R51" s="2">
        <v>50.3</v>
      </c>
      <c r="S51" s="83">
        <f t="shared" si="38"/>
        <v>1</v>
      </c>
    </row>
    <row r="52" spans="1:19">
      <c r="A52" s="2"/>
      <c r="B52" s="24" t="s">
        <v>39</v>
      </c>
      <c r="C52" s="53">
        <f>SUM(C48:C51)</f>
        <v>9507.4385000000002</v>
      </c>
      <c r="D52" s="53">
        <f t="shared" ref="D52:M52" si="64">SUM(D48:D51)</f>
        <v>2227.2584999999999</v>
      </c>
      <c r="E52" s="53">
        <f t="shared" si="64"/>
        <v>7280.18</v>
      </c>
      <c r="F52" s="53">
        <f t="shared" si="64"/>
        <v>23872.8665</v>
      </c>
      <c r="G52" s="55">
        <f>(G48*$R48+G49*$R49+G50*$R50+G51*$R51)/$R52</f>
        <v>0.67181571948890095</v>
      </c>
      <c r="H52" s="54">
        <f t="shared" si="64"/>
        <v>192.14500000000001</v>
      </c>
      <c r="I52" s="55">
        <f>(I48*$R48+I49*$R49+I50*$R50+I51*$R51)/$R52</f>
        <v>5.5049281726117817E-3</v>
      </c>
      <c r="J52" s="53">
        <f t="shared" si="64"/>
        <v>1467.55</v>
      </c>
      <c r="K52" s="55">
        <f>(K48*$R48+K49*$R49+K50*$R50+K51*$R51)/$R52</f>
        <v>4.1202641111713921E-2</v>
      </c>
      <c r="L52" s="54">
        <f>SUM(L48:L51)</f>
        <v>0</v>
      </c>
      <c r="M52" s="54">
        <f t="shared" si="64"/>
        <v>0</v>
      </c>
      <c r="N52" s="55">
        <f>(N48*$R48+N49*$R49+N50*$R50+N51*$R51)/$R52</f>
        <v>0.28147671122677337</v>
      </c>
      <c r="O52" s="55">
        <f>(O48*$R48+O49*$R49+O50*$R50+O51*$R51)/$R52</f>
        <v>0.89069654577943813</v>
      </c>
      <c r="P52" s="55">
        <f>(P48*$R48+P49*$R49+P50*$R50+P51*$R51)/$R52</f>
        <v>0</v>
      </c>
      <c r="Q52" s="24">
        <f>SUM(Q48:Q51)</f>
        <v>220</v>
      </c>
      <c r="R52" s="24">
        <f>SUM(R48:R51)</f>
        <v>202</v>
      </c>
      <c r="S52" s="83">
        <f t="shared" si="38"/>
        <v>1</v>
      </c>
    </row>
    <row r="53" spans="1:19">
      <c r="A53" s="77" t="s">
        <v>69</v>
      </c>
      <c r="B53" s="2" t="s">
        <v>70</v>
      </c>
      <c r="C53" s="12">
        <f>SUM('KPI_FY 25-26'!C55,'KPI_FY 25-26'!W55,'KPI_FY 25-26'!AQ55,'KPI_FY 25-26'!BK55,'KPI_FY 25-26'!CE55,'KPI_FY 25-26'!CY55,'KPI_FY 25-26'!DS55,'KPI_FY 25-26'!EM55,'KPI_FY 25-26'!FG55,'KPI_FY 25-26'!GA55,'KPI_FY 25-26'!GU55,'KPI_FY 25-26'!HO55)</f>
        <v>3479.54</v>
      </c>
      <c r="D53" s="12">
        <f>SUM('KPI_FY 25-26'!D55,'KPI_FY 25-26'!X55,'KPI_FY 25-26'!AR55,'KPI_FY 25-26'!BL55,'KPI_FY 25-26'!CF55,'KPI_FY 25-26'!CZ55,'KPI_FY 25-26'!DT55,'KPI_FY 25-26'!EN55,'KPI_FY 25-26'!FH55,'KPI_FY 25-26'!GB55,'KPI_FY 25-26'!GV55,'KPI_FY 25-26'!HP55)</f>
        <v>1630.4899999999998</v>
      </c>
      <c r="E53" s="12">
        <f>SUM('KPI_FY 25-26'!E55,'KPI_FY 25-26'!Y55,'KPI_FY 25-26'!AS55,'KPI_FY 25-26'!BM55,'KPI_FY 25-26'!CG55,'KPI_FY 25-26'!DA55,'KPI_FY 25-26'!DU55,'KPI_FY 25-26'!EO55,'KPI_FY 25-26'!FI55,'KPI_FY 25-26'!GC55,'KPI_FY 25-26'!GW55,'KPI_FY 25-26'!HQ55)</f>
        <v>1849.05</v>
      </c>
      <c r="F53" s="12">
        <f>SUM('KPI_FY 25-26'!F55,'KPI_FY 25-26'!Z55,'KPI_FY 25-26'!AT55,'KPI_FY 25-26'!BN55,'KPI_FY 25-26'!CH55,'KPI_FY 25-26'!DB55,'KPI_FY 25-26'!DV55,'KPI_FY 25-26'!EP55,'KPI_FY 25-26'!FJ55,'KPI_FY 25-26'!GD55,'KPI_FY 25-26'!GX55,'KPI_FY 25-26'!HR55)</f>
        <v>5268.46</v>
      </c>
      <c r="G53" s="38">
        <f t="shared" ref="G53:G66" si="65">F53/$B$2</f>
        <v>0.60142237442922375</v>
      </c>
      <c r="H53" s="12">
        <f>SUM('KPI_FY 25-26'!H55,'KPI_FY 25-26'!AB55,'KPI_FY 25-26'!AV55,'KPI_FY 25-26'!BP55,'KPI_FY 25-26'!CJ55,'KPI_FY 25-26'!DD55,'KPI_FY 25-26'!DX55,'KPI_FY 25-26'!ER55,'KPI_FY 25-26'!FL55,'KPI_FY 25-26'!GF55,'KPI_FY 25-26'!GZ55,'KPI_FY 25-26'!HT55)</f>
        <v>12</v>
      </c>
      <c r="I53" s="38">
        <f t="shared" ref="I53:I66" si="66">H53/$B$2</f>
        <v>1.3698630136986301E-3</v>
      </c>
      <c r="J53" s="12">
        <f>SUM('KPI_FY 25-26'!J55,'KPI_FY 25-26'!AD55,'KPI_FY 25-26'!AX55,'KPI_FY 25-26'!BR55,'KPI_FY 25-26'!CL55,'KPI_FY 25-26'!DF55,'KPI_FY 25-26'!DZ55,'KPI_FY 25-26'!ET55,'KPI_FY 25-26'!FN55,'KPI_FY 25-26'!GH55,'KPI_FY 25-26'!HB55,'KPI_FY 25-26'!HV55)</f>
        <v>0</v>
      </c>
      <c r="K53" s="38">
        <f t="shared" ref="K53:K66" si="67">J53/$B$2</f>
        <v>0</v>
      </c>
      <c r="L53" s="12">
        <f>SUM('KPI_FY 25-26'!HX55)</f>
        <v>0</v>
      </c>
      <c r="M53" s="12">
        <f>SUM('KPI_FY 25-26'!L55,'KPI_FY 25-26'!AF55,'KPI_FY 25-26'!AZ55,'KPI_FY 25-26'!BT55,'KPI_FY 25-26'!CN55,'KPI_FY 25-26'!DH55,'KPI_FY 25-26'!EB55,'KPI_FY 25-26'!EV55,'KPI_FY 25-26'!FP55,'KPI_FY 25-26'!GJ55,'KPI_FY 25-26'!HD55,'KPI_FY 25-26'!HY55)</f>
        <v>0</v>
      </c>
      <c r="N53" s="38">
        <f t="shared" ref="N53:N66" si="68">(C53-L53-M53)/$B$2</f>
        <v>0.39720776255707763</v>
      </c>
      <c r="O53" s="41">
        <f t="shared" ref="O53:O66" si="69">IF((AND(D53=0,F53=0)),0,(F53+M53+L53)/(D53+F53))</f>
        <v>0.76366113683966408</v>
      </c>
      <c r="P53" s="38">
        <f t="shared" ref="P53:P66" si="70">(L53+M53)/$B$2</f>
        <v>0</v>
      </c>
      <c r="Q53" s="2">
        <v>25</v>
      </c>
      <c r="R53" s="2">
        <v>25</v>
      </c>
      <c r="S53" s="83">
        <f t="shared" si="38"/>
        <v>1</v>
      </c>
    </row>
    <row r="54" spans="1:19">
      <c r="A54" s="2"/>
      <c r="B54" s="2" t="s">
        <v>71</v>
      </c>
      <c r="C54" s="12">
        <f>SUM('KPI_FY 25-26'!C56,'KPI_FY 25-26'!W56,'KPI_FY 25-26'!AQ56,'KPI_FY 25-26'!BK56,'KPI_FY 25-26'!CE56,'KPI_FY 25-26'!CY56,'KPI_FY 25-26'!DS56,'KPI_FY 25-26'!EM56,'KPI_FY 25-26'!FG56,'KPI_FY 25-26'!GA56,'KPI_FY 25-26'!GU56,'KPI_FY 25-26'!HO56)</f>
        <v>7391.4900000000007</v>
      </c>
      <c r="D54" s="12">
        <f>SUM('KPI_FY 25-26'!D56,'KPI_FY 25-26'!X56,'KPI_FY 25-26'!AR56,'KPI_FY 25-26'!BL56,'KPI_FY 25-26'!CF56,'KPI_FY 25-26'!CZ56,'KPI_FY 25-26'!DT56,'KPI_FY 25-26'!EN56,'KPI_FY 25-26'!FH56,'KPI_FY 25-26'!GB56,'KPI_FY 25-26'!GV56,'KPI_FY 25-26'!HP56)</f>
        <v>2963.3300000000004</v>
      </c>
      <c r="E54" s="12">
        <f>SUM('KPI_FY 25-26'!E56,'KPI_FY 25-26'!Y56,'KPI_FY 25-26'!AS56,'KPI_FY 25-26'!BM56,'KPI_FY 25-26'!CG56,'KPI_FY 25-26'!DA56,'KPI_FY 25-26'!DU56,'KPI_FY 25-26'!EO56,'KPI_FY 25-26'!FI56,'KPI_FY 25-26'!GC56,'KPI_FY 25-26'!GW56,'KPI_FY 25-26'!HQ56)</f>
        <v>4428.17</v>
      </c>
      <c r="F54" s="12">
        <f>SUM('KPI_FY 25-26'!F56,'KPI_FY 25-26'!Z56,'KPI_FY 25-26'!AT56,'KPI_FY 25-26'!BN56,'KPI_FY 25-26'!CH56,'KPI_FY 25-26'!DB56,'KPI_FY 25-26'!DV56,'KPI_FY 25-26'!EP56,'KPI_FY 25-26'!FJ56,'KPI_FY 25-26'!GD56,'KPI_FY 25-26'!GX56,'KPI_FY 25-26'!HR56)</f>
        <v>1250.4299999999998</v>
      </c>
      <c r="G54" s="38">
        <f t="shared" si="65"/>
        <v>0.14274315068493149</v>
      </c>
      <c r="H54" s="12">
        <f>SUM('KPI_FY 25-26'!H56,'KPI_FY 25-26'!AB56,'KPI_FY 25-26'!AV56,'KPI_FY 25-26'!BP56,'KPI_FY 25-26'!CJ56,'KPI_FY 25-26'!DD56,'KPI_FY 25-26'!DX56,'KPI_FY 25-26'!ER56,'KPI_FY 25-26'!FL56,'KPI_FY 25-26'!GF56,'KPI_FY 25-26'!GZ56,'KPI_FY 25-26'!HT56)</f>
        <v>51.5</v>
      </c>
      <c r="I54" s="38">
        <f t="shared" si="66"/>
        <v>5.8789954337899542E-3</v>
      </c>
      <c r="J54" s="12">
        <f>SUM('KPI_FY 25-26'!J56,'KPI_FY 25-26'!AD56,'KPI_FY 25-26'!AX56,'KPI_FY 25-26'!BR56,'KPI_FY 25-26'!CL56,'KPI_FY 25-26'!DF56,'KPI_FY 25-26'!DZ56,'KPI_FY 25-26'!ET56,'KPI_FY 25-26'!FN56,'KPI_FY 25-26'!GH56,'KPI_FY 25-26'!HB56,'KPI_FY 25-26'!HV56)</f>
        <v>66.58</v>
      </c>
      <c r="K54" s="38">
        <f t="shared" si="67"/>
        <v>7.6004566210045657E-3</v>
      </c>
      <c r="L54" s="12">
        <f>SUM('KPI_FY 25-26'!HX56)</f>
        <v>0</v>
      </c>
      <c r="M54" s="12">
        <f>SUM('KPI_FY 25-26'!L56,'KPI_FY 25-26'!AF56,'KPI_FY 25-26'!AZ56,'KPI_FY 25-26'!BT56,'KPI_FY 25-26'!CN56,'KPI_FY 25-26'!DH56,'KPI_FY 25-26'!EB56,'KPI_FY 25-26'!EV56,'KPI_FY 25-26'!FP56,'KPI_FY 25-26'!GJ56,'KPI_FY 25-26'!HD56,'KPI_FY 25-26'!HY56)</f>
        <v>0</v>
      </c>
      <c r="N54" s="38">
        <f t="shared" si="68"/>
        <v>0.84377739726027401</v>
      </c>
      <c r="O54" s="41">
        <f t="shared" si="69"/>
        <v>0.29674922159781281</v>
      </c>
      <c r="P54" s="38">
        <f t="shared" si="70"/>
        <v>0</v>
      </c>
      <c r="Q54" s="2">
        <v>25</v>
      </c>
      <c r="R54" s="2">
        <v>25</v>
      </c>
      <c r="S54" s="83">
        <f t="shared" si="38"/>
        <v>1</v>
      </c>
    </row>
    <row r="55" spans="1:19">
      <c r="A55" s="2"/>
      <c r="B55" s="2" t="s">
        <v>72</v>
      </c>
      <c r="C55" s="12">
        <f>SUM('KPI_FY 25-26'!C57,'KPI_FY 25-26'!W57,'KPI_FY 25-26'!AQ57,'KPI_FY 25-26'!BK57,'KPI_FY 25-26'!CE57,'KPI_FY 25-26'!CY57,'KPI_FY 25-26'!DS57,'KPI_FY 25-26'!EM57,'KPI_FY 25-26'!FG57,'KPI_FY 25-26'!GA57,'KPI_FY 25-26'!GU57,'KPI_FY 25-26'!HO57)</f>
        <v>8168.9499999999989</v>
      </c>
      <c r="D55" s="12">
        <f>SUM('KPI_FY 25-26'!D57,'KPI_FY 25-26'!X57,'KPI_FY 25-26'!AR57,'KPI_FY 25-26'!BL57,'KPI_FY 25-26'!CF57,'KPI_FY 25-26'!CZ57,'KPI_FY 25-26'!DT57,'KPI_FY 25-26'!EN57,'KPI_FY 25-26'!FH57,'KPI_FY 25-26'!GB57,'KPI_FY 25-26'!GV57,'KPI_FY 25-26'!HP57)</f>
        <v>3839.3099999999995</v>
      </c>
      <c r="E55" s="12">
        <f>SUM('KPI_FY 25-26'!E57,'KPI_FY 25-26'!Y57,'KPI_FY 25-26'!AS57,'KPI_FY 25-26'!BM57,'KPI_FY 25-26'!CG57,'KPI_FY 25-26'!DA57,'KPI_FY 25-26'!DU57,'KPI_FY 25-26'!EO57,'KPI_FY 25-26'!FI57,'KPI_FY 25-26'!GC57,'KPI_FY 25-26'!GW57,'KPI_FY 25-26'!HQ57)</f>
        <v>4329.6400000000003</v>
      </c>
      <c r="F55" s="12">
        <f>SUM('KPI_FY 25-26'!F57,'KPI_FY 25-26'!Z57,'KPI_FY 25-26'!AT57,'KPI_FY 25-26'!BN57,'KPI_FY 25-26'!CH57,'KPI_FY 25-26'!DB57,'KPI_FY 25-26'!DV57,'KPI_FY 25-26'!EP57,'KPI_FY 25-26'!FJ57,'KPI_FY 25-26'!GD57,'KPI_FY 25-26'!GX57,'KPI_FY 25-26'!HR57)</f>
        <v>480.21000000000004</v>
      </c>
      <c r="G55" s="38">
        <f t="shared" si="65"/>
        <v>5.4818493150684933E-2</v>
      </c>
      <c r="H55" s="12">
        <f>SUM('KPI_FY 25-26'!H57,'KPI_FY 25-26'!AB57,'KPI_FY 25-26'!AV57,'KPI_FY 25-26'!BP57,'KPI_FY 25-26'!CJ57,'KPI_FY 25-26'!DD57,'KPI_FY 25-26'!DX57,'KPI_FY 25-26'!ER57,'KPI_FY 25-26'!FL57,'KPI_FY 25-26'!GF57,'KPI_FY 25-26'!GZ57,'KPI_FY 25-26'!HT57)</f>
        <v>44.26</v>
      </c>
      <c r="I55" s="38">
        <f t="shared" si="66"/>
        <v>5.0525114155251143E-3</v>
      </c>
      <c r="J55" s="12">
        <f>SUM('KPI_FY 25-26'!J57,'KPI_FY 25-26'!AD57,'KPI_FY 25-26'!AX57,'KPI_FY 25-26'!BR57,'KPI_FY 25-26'!CL57,'KPI_FY 25-26'!DF57,'KPI_FY 25-26'!DZ57,'KPI_FY 25-26'!ET57,'KPI_FY 25-26'!FN57,'KPI_FY 25-26'!GH57,'KPI_FY 25-26'!HB57,'KPI_FY 25-26'!HV57)</f>
        <v>66.58</v>
      </c>
      <c r="K55" s="38">
        <f t="shared" si="67"/>
        <v>7.6004566210045657E-3</v>
      </c>
      <c r="L55" s="12">
        <f>SUM('KPI_FY 25-26'!HX57)</f>
        <v>0</v>
      </c>
      <c r="M55" s="12">
        <f>SUM('KPI_FY 25-26'!L57,'KPI_FY 25-26'!AF57,'KPI_FY 25-26'!AZ57,'KPI_FY 25-26'!BT57,'KPI_FY 25-26'!CN57,'KPI_FY 25-26'!DH57,'KPI_FY 25-26'!EB57,'KPI_FY 25-26'!EV57,'KPI_FY 25-26'!FP57,'KPI_FY 25-26'!GJ57,'KPI_FY 25-26'!HD57,'KPI_FY 25-26'!HY57)</f>
        <v>0</v>
      </c>
      <c r="N55" s="38">
        <f t="shared" si="68"/>
        <v>0.9325285388127853</v>
      </c>
      <c r="O55" s="41">
        <f t="shared" si="69"/>
        <v>0.1111720746749639</v>
      </c>
      <c r="P55" s="38">
        <f t="shared" si="70"/>
        <v>0</v>
      </c>
      <c r="Q55" s="2">
        <v>25</v>
      </c>
      <c r="R55" s="2">
        <v>25</v>
      </c>
      <c r="S55" s="83">
        <f t="shared" si="38"/>
        <v>1</v>
      </c>
    </row>
    <row r="56" spans="1:19">
      <c r="A56" s="2"/>
      <c r="B56" s="2" t="s">
        <v>73</v>
      </c>
      <c r="C56" s="12">
        <f>SUM('KPI_FY 25-26'!C58,'KPI_FY 25-26'!W58,'KPI_FY 25-26'!AQ58,'KPI_FY 25-26'!BK58,'KPI_FY 25-26'!CE58,'KPI_FY 25-26'!CY58,'KPI_FY 25-26'!DS58,'KPI_FY 25-26'!EM58,'KPI_FY 25-26'!FG58,'KPI_FY 25-26'!GA58,'KPI_FY 25-26'!GU58,'KPI_FY 25-26'!HO58)</f>
        <v>5672.0599999999995</v>
      </c>
      <c r="D56" s="12">
        <f>SUM('KPI_FY 25-26'!D58,'KPI_FY 25-26'!X58,'KPI_FY 25-26'!AR58,'KPI_FY 25-26'!BL58,'KPI_FY 25-26'!CF58,'KPI_FY 25-26'!CZ58,'KPI_FY 25-26'!DT58,'KPI_FY 25-26'!EN58,'KPI_FY 25-26'!FH58,'KPI_FY 25-26'!GB58,'KPI_FY 25-26'!GV58,'KPI_FY 25-26'!HP58)</f>
        <v>2718.3099999999995</v>
      </c>
      <c r="E56" s="12">
        <f>SUM('KPI_FY 25-26'!E58,'KPI_FY 25-26'!Y58,'KPI_FY 25-26'!AS58,'KPI_FY 25-26'!BM58,'KPI_FY 25-26'!CG58,'KPI_FY 25-26'!DA58,'KPI_FY 25-26'!DU58,'KPI_FY 25-26'!EO58,'KPI_FY 25-26'!FI58,'KPI_FY 25-26'!GC58,'KPI_FY 25-26'!GW58,'KPI_FY 25-26'!HQ58)</f>
        <v>2953.7499999999995</v>
      </c>
      <c r="F56" s="12">
        <f>SUM('KPI_FY 25-26'!F58,'KPI_FY 25-26'!Z58,'KPI_FY 25-26'!AT58,'KPI_FY 25-26'!BN58,'KPI_FY 25-26'!CH58,'KPI_FY 25-26'!DB58,'KPI_FY 25-26'!DV58,'KPI_FY 25-26'!EP58,'KPI_FY 25-26'!FJ58,'KPI_FY 25-26'!GD58,'KPI_FY 25-26'!GX58,'KPI_FY 25-26'!HR58)</f>
        <v>2981.67</v>
      </c>
      <c r="G56" s="38">
        <f t="shared" si="65"/>
        <v>0.34037328767123287</v>
      </c>
      <c r="H56" s="12">
        <f>SUM('KPI_FY 25-26'!H58,'KPI_FY 25-26'!AB58,'KPI_FY 25-26'!AV58,'KPI_FY 25-26'!BP58,'KPI_FY 25-26'!CJ58,'KPI_FY 25-26'!DD58,'KPI_FY 25-26'!DX58,'KPI_FY 25-26'!ER58,'KPI_FY 25-26'!FL58,'KPI_FY 25-26'!GF58,'KPI_FY 25-26'!GZ58,'KPI_FY 25-26'!HT58)</f>
        <v>39.69</v>
      </c>
      <c r="I56" s="38">
        <f t="shared" si="66"/>
        <v>4.5308219178082192E-3</v>
      </c>
      <c r="J56" s="12">
        <f>SUM('KPI_FY 25-26'!J58,'KPI_FY 25-26'!AD58,'KPI_FY 25-26'!AX58,'KPI_FY 25-26'!BR58,'KPI_FY 25-26'!CL58,'KPI_FY 25-26'!DF58,'KPI_FY 25-26'!DZ58,'KPI_FY 25-26'!ET58,'KPI_FY 25-26'!FN58,'KPI_FY 25-26'!GH58,'KPI_FY 25-26'!HB58,'KPI_FY 25-26'!HV58)</f>
        <v>66.58</v>
      </c>
      <c r="K56" s="38">
        <f t="shared" si="67"/>
        <v>7.6004566210045657E-3</v>
      </c>
      <c r="L56" s="12">
        <f>SUM('KPI_FY 25-26'!HX58)</f>
        <v>0</v>
      </c>
      <c r="M56" s="12">
        <f>SUM('KPI_FY 25-26'!L58,'KPI_FY 25-26'!AF58,'KPI_FY 25-26'!AZ58,'KPI_FY 25-26'!BT58,'KPI_FY 25-26'!CN58,'KPI_FY 25-26'!DH58,'KPI_FY 25-26'!EB58,'KPI_FY 25-26'!EV58,'KPI_FY 25-26'!FP58,'KPI_FY 25-26'!GJ58,'KPI_FY 25-26'!HD58,'KPI_FY 25-26'!HY58)</f>
        <v>0</v>
      </c>
      <c r="N56" s="38">
        <f t="shared" si="68"/>
        <v>0.64749543378995433</v>
      </c>
      <c r="O56" s="41">
        <f t="shared" si="69"/>
        <v>0.52310183544503674</v>
      </c>
      <c r="P56" s="38">
        <f t="shared" si="70"/>
        <v>0</v>
      </c>
      <c r="Q56" s="2">
        <v>25</v>
      </c>
      <c r="R56" s="2">
        <v>25</v>
      </c>
      <c r="S56" s="83">
        <f t="shared" si="38"/>
        <v>1</v>
      </c>
    </row>
    <row r="57" spans="1:19">
      <c r="A57" s="2"/>
      <c r="B57" s="2" t="s">
        <v>74</v>
      </c>
      <c r="C57" s="12">
        <f>SUM('KPI_FY 25-26'!C59,'KPI_FY 25-26'!W59,'KPI_FY 25-26'!AQ59,'KPI_FY 25-26'!BK59,'KPI_FY 25-26'!CE59,'KPI_FY 25-26'!CY59,'KPI_FY 25-26'!DS59,'KPI_FY 25-26'!EM59,'KPI_FY 25-26'!FG59,'KPI_FY 25-26'!GA59,'KPI_FY 25-26'!GU59,'KPI_FY 25-26'!HO59)</f>
        <v>8281.92</v>
      </c>
      <c r="D57" s="12">
        <f>SUM('KPI_FY 25-26'!D59,'KPI_FY 25-26'!X59,'KPI_FY 25-26'!AR59,'KPI_FY 25-26'!BL59,'KPI_FY 25-26'!CF59,'KPI_FY 25-26'!CZ59,'KPI_FY 25-26'!DT59,'KPI_FY 25-26'!EN59,'KPI_FY 25-26'!FH59,'KPI_FY 25-26'!GB59,'KPI_FY 25-26'!GV59,'KPI_FY 25-26'!HP59)</f>
        <v>4072.5699999999997</v>
      </c>
      <c r="E57" s="12">
        <f>SUM('KPI_FY 25-26'!E59,'KPI_FY 25-26'!Y59,'KPI_FY 25-26'!AS59,'KPI_FY 25-26'!BM59,'KPI_FY 25-26'!CG59,'KPI_FY 25-26'!DA59,'KPI_FY 25-26'!DU59,'KPI_FY 25-26'!EO59,'KPI_FY 25-26'!FI59,'KPI_FY 25-26'!GC59,'KPI_FY 25-26'!GW59,'KPI_FY 25-26'!HQ59)</f>
        <v>4209.3500000000004</v>
      </c>
      <c r="F57" s="12">
        <f>SUM('KPI_FY 25-26'!F59,'KPI_FY 25-26'!Z59,'KPI_FY 25-26'!AT59,'KPI_FY 25-26'!BN59,'KPI_FY 25-26'!CH59,'KPI_FY 25-26'!DB59,'KPI_FY 25-26'!DV59,'KPI_FY 25-26'!EP59,'KPI_FY 25-26'!FJ59,'KPI_FY 25-26'!GD59,'KPI_FY 25-26'!GX59,'KPI_FY 25-26'!HR59)</f>
        <v>361.73</v>
      </c>
      <c r="G57" s="38">
        <f t="shared" si="65"/>
        <v>4.129337899543379E-2</v>
      </c>
      <c r="H57" s="12">
        <f>SUM('KPI_FY 25-26'!H59,'KPI_FY 25-26'!AB59,'KPI_FY 25-26'!AV59,'KPI_FY 25-26'!BP59,'KPI_FY 25-26'!CJ59,'KPI_FY 25-26'!DD59,'KPI_FY 25-26'!DX59,'KPI_FY 25-26'!ER59,'KPI_FY 25-26'!FL59,'KPI_FY 25-26'!GF59,'KPI_FY 25-26'!GZ59,'KPI_FY 25-26'!HT59)</f>
        <v>49.77</v>
      </c>
      <c r="I57" s="38">
        <f t="shared" si="66"/>
        <v>5.681506849315069E-3</v>
      </c>
      <c r="J57" s="12">
        <f>SUM('KPI_FY 25-26'!J59,'KPI_FY 25-26'!AD59,'KPI_FY 25-26'!AX59,'KPI_FY 25-26'!BR59,'KPI_FY 25-26'!CL59,'KPI_FY 25-26'!DF59,'KPI_FY 25-26'!DZ59,'KPI_FY 25-26'!ET59,'KPI_FY 25-26'!FN59,'KPI_FY 25-26'!GH59,'KPI_FY 25-26'!HB59,'KPI_FY 25-26'!HV59)</f>
        <v>66.58</v>
      </c>
      <c r="K57" s="38">
        <f t="shared" si="67"/>
        <v>7.6004566210045657E-3</v>
      </c>
      <c r="L57" s="12">
        <f>SUM('KPI_FY 25-26'!HX59)</f>
        <v>0</v>
      </c>
      <c r="M57" s="12">
        <f>SUM('KPI_FY 25-26'!L59,'KPI_FY 25-26'!AF59,'KPI_FY 25-26'!AZ59,'KPI_FY 25-26'!BT59,'KPI_FY 25-26'!CN59,'KPI_FY 25-26'!DH59,'KPI_FY 25-26'!EB59,'KPI_FY 25-26'!EV59,'KPI_FY 25-26'!FP59,'KPI_FY 25-26'!GJ59,'KPI_FY 25-26'!HD59,'KPI_FY 25-26'!HY59)</f>
        <v>0</v>
      </c>
      <c r="N57" s="38">
        <f t="shared" si="68"/>
        <v>0.94542465753424654</v>
      </c>
      <c r="O57" s="41">
        <f t="shared" si="69"/>
        <v>8.1575445955393205E-2</v>
      </c>
      <c r="P57" s="38">
        <f t="shared" si="70"/>
        <v>0</v>
      </c>
      <c r="Q57" s="2">
        <v>25</v>
      </c>
      <c r="R57" s="2">
        <v>25</v>
      </c>
      <c r="S57" s="83">
        <f t="shared" si="38"/>
        <v>1</v>
      </c>
    </row>
    <row r="58" spans="1:19">
      <c r="A58" s="2"/>
      <c r="B58" s="2" t="s">
        <v>75</v>
      </c>
      <c r="C58" s="12">
        <f>SUM('KPI_FY 25-26'!C60,'KPI_FY 25-26'!W60,'KPI_FY 25-26'!AQ60,'KPI_FY 25-26'!BK60,'KPI_FY 25-26'!CE60,'KPI_FY 25-26'!CY60,'KPI_FY 25-26'!DS60,'KPI_FY 25-26'!EM60,'KPI_FY 25-26'!FG60,'KPI_FY 25-26'!GA60,'KPI_FY 25-26'!GU60,'KPI_FY 25-26'!HO60)</f>
        <v>8353.08</v>
      </c>
      <c r="D58" s="12">
        <f>SUM('KPI_FY 25-26'!D60,'KPI_FY 25-26'!X60,'KPI_FY 25-26'!AR60,'KPI_FY 25-26'!BL60,'KPI_FY 25-26'!CF60,'KPI_FY 25-26'!CZ60,'KPI_FY 25-26'!DT60,'KPI_FY 25-26'!EN60,'KPI_FY 25-26'!FH60,'KPI_FY 25-26'!GB60,'KPI_FY 25-26'!GV60,'KPI_FY 25-26'!HP60)</f>
        <v>3836.7999999999993</v>
      </c>
      <c r="E58" s="12">
        <f>SUM('KPI_FY 25-26'!E60,'KPI_FY 25-26'!Y60,'KPI_FY 25-26'!AS60,'KPI_FY 25-26'!BM60,'KPI_FY 25-26'!CG60,'KPI_FY 25-26'!DA60,'KPI_FY 25-26'!DU60,'KPI_FY 25-26'!EO60,'KPI_FY 25-26'!FI60,'KPI_FY 25-26'!GC60,'KPI_FY 25-26'!GW60,'KPI_FY 25-26'!HQ60)</f>
        <v>4516.28</v>
      </c>
      <c r="F58" s="12">
        <f>SUM('KPI_FY 25-26'!F60,'KPI_FY 25-26'!Z60,'KPI_FY 25-26'!AT60,'KPI_FY 25-26'!BN60,'KPI_FY 25-26'!CH60,'KPI_FY 25-26'!DB60,'KPI_FY 25-26'!DV60,'KPI_FY 25-26'!EP60,'KPI_FY 25-26'!FJ60,'KPI_FY 25-26'!GD60,'KPI_FY 25-26'!GX60,'KPI_FY 25-26'!HR60)</f>
        <v>294.93</v>
      </c>
      <c r="G58" s="38">
        <f t="shared" si="65"/>
        <v>3.3667808219178086E-2</v>
      </c>
      <c r="H58" s="12">
        <f>SUM('KPI_FY 25-26'!H60,'KPI_FY 25-26'!AB60,'KPI_FY 25-26'!AV60,'KPI_FY 25-26'!BP60,'KPI_FY 25-26'!CJ60,'KPI_FY 25-26'!DD60,'KPI_FY 25-26'!DX60,'KPI_FY 25-26'!ER60,'KPI_FY 25-26'!FL60,'KPI_FY 25-26'!GF60,'KPI_FY 25-26'!GZ60,'KPI_FY 25-26'!HT60)</f>
        <v>45.41</v>
      </c>
      <c r="I58" s="38">
        <f t="shared" si="66"/>
        <v>5.1837899543378989E-3</v>
      </c>
      <c r="J58" s="12">
        <f>SUM('KPI_FY 25-26'!J60,'KPI_FY 25-26'!AD60,'KPI_FY 25-26'!AX60,'KPI_FY 25-26'!BR60,'KPI_FY 25-26'!CL60,'KPI_FY 25-26'!DF60,'KPI_FY 25-26'!DZ60,'KPI_FY 25-26'!ET60,'KPI_FY 25-26'!FN60,'KPI_FY 25-26'!GH60,'KPI_FY 25-26'!HB60,'KPI_FY 25-26'!HV60)</f>
        <v>66.58</v>
      </c>
      <c r="K58" s="38">
        <f t="shared" si="67"/>
        <v>7.6004566210045657E-3</v>
      </c>
      <c r="L58" s="12">
        <f>SUM('KPI_FY 25-26'!HX60)</f>
        <v>0</v>
      </c>
      <c r="M58" s="12">
        <f>SUM('KPI_FY 25-26'!L60,'KPI_FY 25-26'!AF60,'KPI_FY 25-26'!AZ60,'KPI_FY 25-26'!BT60,'KPI_FY 25-26'!CN60,'KPI_FY 25-26'!DH60,'KPI_FY 25-26'!EB60,'KPI_FY 25-26'!EV60,'KPI_FY 25-26'!FP60,'KPI_FY 25-26'!GJ60,'KPI_FY 25-26'!HD60,'KPI_FY 25-26'!HY60)</f>
        <v>0</v>
      </c>
      <c r="N58" s="38">
        <f t="shared" si="68"/>
        <v>0.95354794520547947</v>
      </c>
      <c r="O58" s="41">
        <f t="shared" si="69"/>
        <v>7.1381721458081734E-2</v>
      </c>
      <c r="P58" s="38">
        <f t="shared" si="70"/>
        <v>0</v>
      </c>
      <c r="Q58" s="2">
        <v>25</v>
      </c>
      <c r="R58" s="2">
        <v>25</v>
      </c>
      <c r="S58" s="83">
        <f t="shared" si="38"/>
        <v>1</v>
      </c>
    </row>
    <row r="59" spans="1:19">
      <c r="A59" s="2"/>
      <c r="B59" s="2" t="s">
        <v>76</v>
      </c>
      <c r="C59" s="12">
        <f>SUM('KPI_FY 25-26'!C61,'KPI_FY 25-26'!W61,'KPI_FY 25-26'!AQ61,'KPI_FY 25-26'!BK61,'KPI_FY 25-26'!CE61,'KPI_FY 25-26'!CY61,'KPI_FY 25-26'!DS61,'KPI_FY 25-26'!EM61,'KPI_FY 25-26'!FG61,'KPI_FY 25-26'!GA61,'KPI_FY 25-26'!GU61,'KPI_FY 25-26'!HO61)</f>
        <v>8284.0399999999991</v>
      </c>
      <c r="D59" s="12">
        <f>SUM('KPI_FY 25-26'!D61,'KPI_FY 25-26'!X61,'KPI_FY 25-26'!AR61,'KPI_FY 25-26'!BL61,'KPI_FY 25-26'!CF61,'KPI_FY 25-26'!CZ61,'KPI_FY 25-26'!DT61,'KPI_FY 25-26'!EN61,'KPI_FY 25-26'!FH61,'KPI_FY 25-26'!GB61,'KPI_FY 25-26'!GV61,'KPI_FY 25-26'!HP61)</f>
        <v>4506.3900000000003</v>
      </c>
      <c r="E59" s="12">
        <f>SUM('KPI_FY 25-26'!E61,'KPI_FY 25-26'!Y61,'KPI_FY 25-26'!AS61,'KPI_FY 25-26'!BM61,'KPI_FY 25-26'!CG61,'KPI_FY 25-26'!DA61,'KPI_FY 25-26'!DU61,'KPI_FY 25-26'!EO61,'KPI_FY 25-26'!FI61,'KPI_FY 25-26'!GC61,'KPI_FY 25-26'!GW61,'KPI_FY 25-26'!HQ61)</f>
        <v>3777.6499999999996</v>
      </c>
      <c r="F59" s="12">
        <f>SUM('KPI_FY 25-26'!F61,'KPI_FY 25-26'!Z61,'KPI_FY 25-26'!AT61,'KPI_FY 25-26'!BN61,'KPI_FY 25-26'!CH61,'KPI_FY 25-26'!DB61,'KPI_FY 25-26'!DV61,'KPI_FY 25-26'!EP61,'KPI_FY 25-26'!FJ61,'KPI_FY 25-26'!GD61,'KPI_FY 25-26'!GX61,'KPI_FY 25-26'!HR61)</f>
        <v>397.38</v>
      </c>
      <c r="G59" s="38">
        <f t="shared" si="65"/>
        <v>4.5363013698630134E-2</v>
      </c>
      <c r="H59" s="12">
        <f>SUM('KPI_FY 25-26'!H61,'KPI_FY 25-26'!AB61,'KPI_FY 25-26'!AV61,'KPI_FY 25-26'!BP61,'KPI_FY 25-26'!CJ61,'KPI_FY 25-26'!DD61,'KPI_FY 25-26'!DX61,'KPI_FY 25-26'!ER61,'KPI_FY 25-26'!FL61,'KPI_FY 25-26'!GF61,'KPI_FY 25-26'!GZ61,'KPI_FY 25-26'!HT61)</f>
        <v>12</v>
      </c>
      <c r="I59" s="38">
        <f t="shared" si="66"/>
        <v>1.3698630136986301E-3</v>
      </c>
      <c r="J59" s="12">
        <f>SUM('KPI_FY 25-26'!J61,'KPI_FY 25-26'!AD61,'KPI_FY 25-26'!AX61,'KPI_FY 25-26'!BR61,'KPI_FY 25-26'!CL61,'KPI_FY 25-26'!DF61,'KPI_FY 25-26'!DZ61,'KPI_FY 25-26'!ET61,'KPI_FY 25-26'!FN61,'KPI_FY 25-26'!GH61,'KPI_FY 25-26'!HB61,'KPI_FY 25-26'!HV61)</f>
        <v>66.58</v>
      </c>
      <c r="K59" s="38">
        <f t="shared" si="67"/>
        <v>7.6004566210045657E-3</v>
      </c>
      <c r="L59" s="12">
        <f>SUM('KPI_FY 25-26'!HX61)</f>
        <v>0</v>
      </c>
      <c r="M59" s="12">
        <f>SUM('KPI_FY 25-26'!L61,'KPI_FY 25-26'!AF61,'KPI_FY 25-26'!AZ61,'KPI_FY 25-26'!BT61,'KPI_FY 25-26'!CN61,'KPI_FY 25-26'!DH61,'KPI_FY 25-26'!EB61,'KPI_FY 25-26'!EV61,'KPI_FY 25-26'!FP61,'KPI_FY 25-26'!GJ61,'KPI_FY 25-26'!HD61,'KPI_FY 25-26'!HY61)</f>
        <v>0</v>
      </c>
      <c r="N59" s="38">
        <f t="shared" si="68"/>
        <v>0.94566666666666654</v>
      </c>
      <c r="O59" s="41">
        <f t="shared" si="69"/>
        <v>8.1035611376553129E-2</v>
      </c>
      <c r="P59" s="38">
        <f t="shared" si="70"/>
        <v>0</v>
      </c>
      <c r="Q59" s="2">
        <v>25</v>
      </c>
      <c r="R59" s="2">
        <v>25</v>
      </c>
      <c r="S59" s="83">
        <f t="shared" si="38"/>
        <v>1</v>
      </c>
    </row>
    <row r="60" spans="1:19">
      <c r="A60" s="2"/>
      <c r="B60" s="2" t="s">
        <v>77</v>
      </c>
      <c r="C60" s="12">
        <f>SUM('KPI_FY 25-26'!C62,'KPI_FY 25-26'!W62,'KPI_FY 25-26'!AQ62,'KPI_FY 25-26'!BK62,'KPI_FY 25-26'!CE62,'KPI_FY 25-26'!CY62,'KPI_FY 25-26'!DS62,'KPI_FY 25-26'!EM62,'KPI_FY 25-26'!FG62,'KPI_FY 25-26'!GA62,'KPI_FY 25-26'!GU62,'KPI_FY 25-26'!HO62)</f>
        <v>3637.8900000000003</v>
      </c>
      <c r="D60" s="12">
        <f>SUM('KPI_FY 25-26'!D62,'KPI_FY 25-26'!X62,'KPI_FY 25-26'!AR62,'KPI_FY 25-26'!BL62,'KPI_FY 25-26'!CF62,'KPI_FY 25-26'!CZ62,'KPI_FY 25-26'!DT62,'KPI_FY 25-26'!EN62,'KPI_FY 25-26'!FH62,'KPI_FY 25-26'!GB62,'KPI_FY 25-26'!GV62,'KPI_FY 25-26'!HP62)</f>
        <v>1791.3400000000001</v>
      </c>
      <c r="E60" s="12">
        <f>SUM('KPI_FY 25-26'!E62,'KPI_FY 25-26'!Y62,'KPI_FY 25-26'!AS62,'KPI_FY 25-26'!BM62,'KPI_FY 25-26'!CG62,'KPI_FY 25-26'!DA62,'KPI_FY 25-26'!DU62,'KPI_FY 25-26'!EO62,'KPI_FY 25-26'!FI62,'KPI_FY 25-26'!GC62,'KPI_FY 25-26'!GW62,'KPI_FY 25-26'!HQ62)</f>
        <v>1846.55</v>
      </c>
      <c r="F60" s="12">
        <f>SUM('KPI_FY 25-26'!F62,'KPI_FY 25-26'!Z62,'KPI_FY 25-26'!AT62,'KPI_FY 25-26'!BN62,'KPI_FY 25-26'!CH62,'KPI_FY 25-26'!DB62,'KPI_FY 25-26'!DV62,'KPI_FY 25-26'!EP62,'KPI_FY 25-26'!FJ62,'KPI_FY 25-26'!GD62,'KPI_FY 25-26'!GX62,'KPI_FY 25-26'!HR62)</f>
        <v>5110.1100000000006</v>
      </c>
      <c r="G60" s="38">
        <f t="shared" si="65"/>
        <v>0.58334589041095897</v>
      </c>
      <c r="H60" s="12">
        <f>SUM('KPI_FY 25-26'!H62,'KPI_FY 25-26'!AB62,'KPI_FY 25-26'!AV62,'KPI_FY 25-26'!BP62,'KPI_FY 25-26'!CJ62,'KPI_FY 25-26'!DD62,'KPI_FY 25-26'!DX62,'KPI_FY 25-26'!ER62,'KPI_FY 25-26'!FL62,'KPI_FY 25-26'!GF62,'KPI_FY 25-26'!GZ62,'KPI_FY 25-26'!HT62)</f>
        <v>12</v>
      </c>
      <c r="I60" s="38">
        <f t="shared" si="66"/>
        <v>1.3698630136986301E-3</v>
      </c>
      <c r="J60" s="12">
        <f>SUM('KPI_FY 25-26'!J62,'KPI_FY 25-26'!AD62,'KPI_FY 25-26'!AX62,'KPI_FY 25-26'!BR62,'KPI_FY 25-26'!CL62,'KPI_FY 25-26'!DF62,'KPI_FY 25-26'!DZ62,'KPI_FY 25-26'!ET62,'KPI_FY 25-26'!FN62,'KPI_FY 25-26'!GH62,'KPI_FY 25-26'!HB62,'KPI_FY 25-26'!HV62)</f>
        <v>0</v>
      </c>
      <c r="K60" s="38">
        <f t="shared" si="67"/>
        <v>0</v>
      </c>
      <c r="L60" s="12">
        <f>SUM('KPI_FY 25-26'!HX62)</f>
        <v>0</v>
      </c>
      <c r="M60" s="12">
        <f>SUM('KPI_FY 25-26'!L62,'KPI_FY 25-26'!AF62,'KPI_FY 25-26'!AZ62,'KPI_FY 25-26'!BT62,'KPI_FY 25-26'!CN62,'KPI_FY 25-26'!DH62,'KPI_FY 25-26'!EB62,'KPI_FY 25-26'!EV62,'KPI_FY 25-26'!FP62,'KPI_FY 25-26'!GJ62,'KPI_FY 25-26'!HD62,'KPI_FY 25-26'!HY62)</f>
        <v>0</v>
      </c>
      <c r="N60" s="38">
        <f t="shared" si="68"/>
        <v>0.41528424657534252</v>
      </c>
      <c r="O60" s="41">
        <f t="shared" si="69"/>
        <v>0.74044005245274547</v>
      </c>
      <c r="P60" s="38">
        <f t="shared" si="70"/>
        <v>0</v>
      </c>
      <c r="Q60" s="2">
        <v>25</v>
      </c>
      <c r="R60" s="2">
        <v>25</v>
      </c>
      <c r="S60" s="83">
        <f t="shared" si="38"/>
        <v>1</v>
      </c>
    </row>
    <row r="61" spans="1:19">
      <c r="A61" s="2"/>
      <c r="B61" s="2" t="s">
        <v>78</v>
      </c>
      <c r="C61" s="12">
        <f>SUM('KPI_FY 25-26'!C63,'KPI_FY 25-26'!W63,'KPI_FY 25-26'!AQ63,'KPI_FY 25-26'!BK63,'KPI_FY 25-26'!CE63,'KPI_FY 25-26'!CY63,'KPI_FY 25-26'!DS63,'KPI_FY 25-26'!EM63,'KPI_FY 25-26'!FG63,'KPI_FY 25-26'!GA63,'KPI_FY 25-26'!GU63,'KPI_FY 25-26'!HO63)</f>
        <v>0</v>
      </c>
      <c r="D61" s="12">
        <f>SUM('KPI_FY 25-26'!D63,'KPI_FY 25-26'!X63,'KPI_FY 25-26'!AR63,'KPI_FY 25-26'!BL63,'KPI_FY 25-26'!CF63,'KPI_FY 25-26'!CZ63,'KPI_FY 25-26'!DT63,'KPI_FY 25-26'!EN63,'KPI_FY 25-26'!FH63,'KPI_FY 25-26'!GB63,'KPI_FY 25-26'!GV63,'KPI_FY 25-26'!HP63)</f>
        <v>0</v>
      </c>
      <c r="E61" s="12">
        <f>SUM('KPI_FY 25-26'!E63,'KPI_FY 25-26'!Y63,'KPI_FY 25-26'!AS63,'KPI_FY 25-26'!BM63,'KPI_FY 25-26'!CG63,'KPI_FY 25-26'!DA63,'KPI_FY 25-26'!DU63,'KPI_FY 25-26'!EO63,'KPI_FY 25-26'!FI63,'KPI_FY 25-26'!GC63,'KPI_FY 25-26'!GW63,'KPI_FY 25-26'!HQ63)</f>
        <v>0</v>
      </c>
      <c r="F61" s="12">
        <f>SUM('KPI_FY 25-26'!F63,'KPI_FY 25-26'!Z63,'KPI_FY 25-26'!AT63,'KPI_FY 25-26'!BN63,'KPI_FY 25-26'!CH63,'KPI_FY 25-26'!DB63,'KPI_FY 25-26'!DV63,'KPI_FY 25-26'!EP63,'KPI_FY 25-26'!FJ63,'KPI_FY 25-26'!GD63,'KPI_FY 25-26'!GX63,'KPI_FY 25-26'!HR63)</f>
        <v>8760</v>
      </c>
      <c r="G61" s="38">
        <f t="shared" si="65"/>
        <v>1</v>
      </c>
      <c r="H61" s="12">
        <f>SUM('KPI_FY 25-26'!H63,'KPI_FY 25-26'!AB63,'KPI_FY 25-26'!AV63,'KPI_FY 25-26'!BP63,'KPI_FY 25-26'!CJ63,'KPI_FY 25-26'!DD63,'KPI_FY 25-26'!DX63,'KPI_FY 25-26'!ER63,'KPI_FY 25-26'!FL63,'KPI_FY 25-26'!GF63,'KPI_FY 25-26'!GZ63,'KPI_FY 25-26'!HT63)</f>
        <v>0</v>
      </c>
      <c r="I61" s="38">
        <f t="shared" si="66"/>
        <v>0</v>
      </c>
      <c r="J61" s="12">
        <f>SUM('KPI_FY 25-26'!J63,'KPI_FY 25-26'!AD63,'KPI_FY 25-26'!AX63,'KPI_FY 25-26'!BR63,'KPI_FY 25-26'!CL63,'KPI_FY 25-26'!DF63,'KPI_FY 25-26'!DZ63,'KPI_FY 25-26'!ET63,'KPI_FY 25-26'!FN63,'KPI_FY 25-26'!GH63,'KPI_FY 25-26'!HB63,'KPI_FY 25-26'!HV63)</f>
        <v>0</v>
      </c>
      <c r="K61" s="38">
        <f t="shared" si="67"/>
        <v>0</v>
      </c>
      <c r="L61" s="12">
        <f>SUM('KPI_FY 25-26'!HX63)</f>
        <v>0</v>
      </c>
      <c r="M61" s="12">
        <f>SUM('KPI_FY 25-26'!L63,'KPI_FY 25-26'!AF63,'KPI_FY 25-26'!AZ63,'KPI_FY 25-26'!BT63,'KPI_FY 25-26'!CN63,'KPI_FY 25-26'!DH63,'KPI_FY 25-26'!EB63,'KPI_FY 25-26'!EV63,'KPI_FY 25-26'!FP63,'KPI_FY 25-26'!GJ63,'KPI_FY 25-26'!HD63,'KPI_FY 25-26'!HY63)</f>
        <v>0</v>
      </c>
      <c r="N61" s="38">
        <f t="shared" si="68"/>
        <v>0</v>
      </c>
      <c r="O61" s="41">
        <f t="shared" si="69"/>
        <v>1</v>
      </c>
      <c r="P61" s="38">
        <f t="shared" si="70"/>
        <v>0</v>
      </c>
      <c r="Q61" s="2">
        <v>25</v>
      </c>
      <c r="R61" s="2">
        <v>25</v>
      </c>
      <c r="S61" s="83">
        <f t="shared" si="38"/>
        <v>1</v>
      </c>
    </row>
    <row r="62" spans="1:19">
      <c r="A62" s="2"/>
      <c r="B62" s="2" t="s">
        <v>79</v>
      </c>
      <c r="C62" s="12">
        <f>SUM('KPI_FY 25-26'!C64,'KPI_FY 25-26'!W64,'KPI_FY 25-26'!AQ64,'KPI_FY 25-26'!BK64,'KPI_FY 25-26'!CE64,'KPI_FY 25-26'!CY64,'KPI_FY 25-26'!DS64,'KPI_FY 25-26'!EM64,'KPI_FY 25-26'!FG64,'KPI_FY 25-26'!GA64,'KPI_FY 25-26'!GU64,'KPI_FY 25-26'!HO64)</f>
        <v>8253.0300000000007</v>
      </c>
      <c r="D62" s="12">
        <f>SUM('KPI_FY 25-26'!D64,'KPI_FY 25-26'!X64,'KPI_FY 25-26'!AR64,'KPI_FY 25-26'!BL64,'KPI_FY 25-26'!CF64,'KPI_FY 25-26'!CZ64,'KPI_FY 25-26'!DT64,'KPI_FY 25-26'!EN64,'KPI_FY 25-26'!FH64,'KPI_FY 25-26'!GB64,'KPI_FY 25-26'!GV64,'KPI_FY 25-26'!HP64)</f>
        <v>4440.3900000000003</v>
      </c>
      <c r="E62" s="12">
        <f>SUM('KPI_FY 25-26'!E64,'KPI_FY 25-26'!Y64,'KPI_FY 25-26'!AS64,'KPI_FY 25-26'!BM64,'KPI_FY 25-26'!CG64,'KPI_FY 25-26'!DA64,'KPI_FY 25-26'!DU64,'KPI_FY 25-26'!EO64,'KPI_FY 25-26'!FI64,'KPI_FY 25-26'!GC64,'KPI_FY 25-26'!GW64,'KPI_FY 25-26'!HQ64)</f>
        <v>3812.6400000000003</v>
      </c>
      <c r="F62" s="12">
        <f>SUM('KPI_FY 25-26'!F64,'KPI_FY 25-26'!Z64,'KPI_FY 25-26'!AT64,'KPI_FY 25-26'!BN64,'KPI_FY 25-26'!CH64,'KPI_FY 25-26'!DB64,'KPI_FY 25-26'!DV64,'KPI_FY 25-26'!EP64,'KPI_FY 25-26'!FJ64,'KPI_FY 25-26'!GD64,'KPI_FY 25-26'!GX64,'KPI_FY 25-26'!HR64)</f>
        <v>428.38999999999993</v>
      </c>
      <c r="G62" s="38">
        <f t="shared" si="65"/>
        <v>4.8902968036529673E-2</v>
      </c>
      <c r="H62" s="12">
        <f>SUM('KPI_FY 25-26'!H64,'KPI_FY 25-26'!AB64,'KPI_FY 25-26'!AV64,'KPI_FY 25-26'!BP64,'KPI_FY 25-26'!CJ64,'KPI_FY 25-26'!DD64,'KPI_FY 25-26'!DX64,'KPI_FY 25-26'!ER64,'KPI_FY 25-26'!FL64,'KPI_FY 25-26'!GF64,'KPI_FY 25-26'!GZ64,'KPI_FY 25-26'!HT64)</f>
        <v>12</v>
      </c>
      <c r="I62" s="38">
        <f t="shared" si="66"/>
        <v>1.3698630136986301E-3</v>
      </c>
      <c r="J62" s="12">
        <f>SUM('KPI_FY 25-26'!J64,'KPI_FY 25-26'!AD64,'KPI_FY 25-26'!AX64,'KPI_FY 25-26'!BR64,'KPI_FY 25-26'!CL64,'KPI_FY 25-26'!DF64,'KPI_FY 25-26'!DZ64,'KPI_FY 25-26'!ET64,'KPI_FY 25-26'!FN64,'KPI_FY 25-26'!GH64,'KPI_FY 25-26'!HB64,'KPI_FY 25-26'!HV64)</f>
        <v>66.58</v>
      </c>
      <c r="K62" s="38">
        <f t="shared" si="67"/>
        <v>7.6004566210045657E-3</v>
      </c>
      <c r="L62" s="12">
        <f>SUM('KPI_FY 25-26'!HX64)</f>
        <v>0</v>
      </c>
      <c r="M62" s="12">
        <f>SUM('KPI_FY 25-26'!L64,'KPI_FY 25-26'!AF64,'KPI_FY 25-26'!AZ64,'KPI_FY 25-26'!BT64,'KPI_FY 25-26'!CN64,'KPI_FY 25-26'!DH64,'KPI_FY 25-26'!EB64,'KPI_FY 25-26'!EV64,'KPI_FY 25-26'!FP64,'KPI_FY 25-26'!GJ64,'KPI_FY 25-26'!HD64,'KPI_FY 25-26'!HY64)</f>
        <v>0</v>
      </c>
      <c r="N62" s="38">
        <f t="shared" si="68"/>
        <v>0.94212671232876721</v>
      </c>
      <c r="O62" s="41">
        <f t="shared" si="69"/>
        <v>8.7987134353985988E-2</v>
      </c>
      <c r="P62" s="38">
        <f t="shared" si="70"/>
        <v>0</v>
      </c>
      <c r="Q62" s="2">
        <v>25</v>
      </c>
      <c r="R62" s="2">
        <v>25</v>
      </c>
      <c r="S62" s="83">
        <f t="shared" si="38"/>
        <v>1.0000000000000002</v>
      </c>
    </row>
    <row r="63" spans="1:19">
      <c r="A63" s="77" t="s">
        <v>80</v>
      </c>
      <c r="B63" s="8" t="s">
        <v>70</v>
      </c>
      <c r="C63" s="12">
        <f>SUM('KPI_FY 25-26'!C65,'KPI_FY 25-26'!W65,'KPI_FY 25-26'!AQ65,'KPI_FY 25-26'!BK65,'KPI_FY 25-26'!CE65,'KPI_FY 25-26'!CY65,'KPI_FY 25-26'!DS65,'KPI_FY 25-26'!EM65,'KPI_FY 25-26'!FG65,'KPI_FY 25-26'!GA65,'KPI_FY 25-26'!GU65,'KPI_FY 25-26'!HO65)</f>
        <v>2193</v>
      </c>
      <c r="D63" s="12">
        <f>SUM('KPI_FY 25-26'!D65,'KPI_FY 25-26'!X65,'KPI_FY 25-26'!AR65,'KPI_FY 25-26'!BL65,'KPI_FY 25-26'!CF65,'KPI_FY 25-26'!CZ65,'KPI_FY 25-26'!DT65,'KPI_FY 25-26'!EN65,'KPI_FY 25-26'!FH65,'KPI_FY 25-26'!GB65,'KPI_FY 25-26'!GV65,'KPI_FY 25-26'!HP65)</f>
        <v>1205.1400000000001</v>
      </c>
      <c r="E63" s="12">
        <f>SUM('KPI_FY 25-26'!E65,'KPI_FY 25-26'!Y65,'KPI_FY 25-26'!AS65,'KPI_FY 25-26'!BM65,'KPI_FY 25-26'!CG65,'KPI_FY 25-26'!DA65,'KPI_FY 25-26'!DU65,'KPI_FY 25-26'!EO65,'KPI_FY 25-26'!FI65,'KPI_FY 25-26'!GC65,'KPI_FY 25-26'!GW65,'KPI_FY 25-26'!HQ65)</f>
        <v>987.86</v>
      </c>
      <c r="F63" s="12">
        <f>SUM('KPI_FY 25-26'!F65,'KPI_FY 25-26'!Z65,'KPI_FY 25-26'!AT65,'KPI_FY 25-26'!BN65,'KPI_FY 25-26'!CH65,'KPI_FY 25-26'!DB65,'KPI_FY 25-26'!DV65,'KPI_FY 25-26'!EP65,'KPI_FY 25-26'!FJ65,'KPI_FY 25-26'!GD65,'KPI_FY 25-26'!GX65,'KPI_FY 25-26'!HR65)</f>
        <v>6555</v>
      </c>
      <c r="G63" s="38">
        <f t="shared" si="65"/>
        <v>0.74828767123287676</v>
      </c>
      <c r="H63" s="12">
        <f>SUM('KPI_FY 25-26'!H65,'KPI_FY 25-26'!AB65,'KPI_FY 25-26'!AV65,'KPI_FY 25-26'!BP65,'KPI_FY 25-26'!CJ65,'KPI_FY 25-26'!DD65,'KPI_FY 25-26'!DX65,'KPI_FY 25-26'!ER65,'KPI_FY 25-26'!FL65,'KPI_FY 25-26'!GF65,'KPI_FY 25-26'!GZ65,'KPI_FY 25-26'!HT65)</f>
        <v>12</v>
      </c>
      <c r="I63" s="38">
        <f t="shared" si="66"/>
        <v>1.3698630136986301E-3</v>
      </c>
      <c r="J63" s="12">
        <f>SUM('KPI_FY 25-26'!J65,'KPI_FY 25-26'!AD65,'KPI_FY 25-26'!AX65,'KPI_FY 25-26'!BR65,'KPI_FY 25-26'!CL65,'KPI_FY 25-26'!DF65,'KPI_FY 25-26'!DZ65,'KPI_FY 25-26'!ET65,'KPI_FY 25-26'!FN65,'KPI_FY 25-26'!GH65,'KPI_FY 25-26'!HB65,'KPI_FY 25-26'!HV65)</f>
        <v>0</v>
      </c>
      <c r="K63" s="38">
        <f t="shared" si="67"/>
        <v>0</v>
      </c>
      <c r="L63" s="12">
        <f>SUM('KPI_FY 25-26'!HX65)</f>
        <v>0</v>
      </c>
      <c r="M63" s="12">
        <f>SUM('KPI_FY 25-26'!L65,'KPI_FY 25-26'!AF65,'KPI_FY 25-26'!AZ65,'KPI_FY 25-26'!BT65,'KPI_FY 25-26'!CN65,'KPI_FY 25-26'!DH65,'KPI_FY 25-26'!EB65,'KPI_FY 25-26'!EV65,'KPI_FY 25-26'!FP65,'KPI_FY 25-26'!GJ65,'KPI_FY 25-26'!HD65,'KPI_FY 25-26'!HY65)</f>
        <v>0</v>
      </c>
      <c r="N63" s="38">
        <f t="shared" si="68"/>
        <v>0.25034246575342467</v>
      </c>
      <c r="O63" s="41">
        <f t="shared" si="69"/>
        <v>0.84470125538972229</v>
      </c>
      <c r="P63" s="38">
        <f t="shared" si="70"/>
        <v>0</v>
      </c>
      <c r="Q63" s="2">
        <v>25</v>
      </c>
      <c r="R63" s="2">
        <v>25</v>
      </c>
      <c r="S63" s="83">
        <f t="shared" si="38"/>
        <v>1</v>
      </c>
    </row>
    <row r="64" spans="1:19">
      <c r="A64" s="2"/>
      <c r="B64" s="8" t="s">
        <v>71</v>
      </c>
      <c r="C64" s="12">
        <f>SUM('KPI_FY 25-26'!C66,'KPI_FY 25-26'!W66,'KPI_FY 25-26'!AQ66,'KPI_FY 25-26'!BK66,'KPI_FY 25-26'!CE66,'KPI_FY 25-26'!CY66,'KPI_FY 25-26'!DS66,'KPI_FY 25-26'!EM66,'KPI_FY 25-26'!FG66,'KPI_FY 25-26'!GA66,'KPI_FY 25-26'!GU66,'KPI_FY 25-26'!HO66)</f>
        <v>8317.4</v>
      </c>
      <c r="D64" s="12">
        <f>SUM('KPI_FY 25-26'!D66,'KPI_FY 25-26'!X66,'KPI_FY 25-26'!AR66,'KPI_FY 25-26'!BL66,'KPI_FY 25-26'!CF66,'KPI_FY 25-26'!CZ66,'KPI_FY 25-26'!DT66,'KPI_FY 25-26'!EN66,'KPI_FY 25-26'!FH66,'KPI_FY 25-26'!GB66,'KPI_FY 25-26'!GV66,'KPI_FY 25-26'!HP66)</f>
        <v>5321.31</v>
      </c>
      <c r="E64" s="12">
        <f>SUM('KPI_FY 25-26'!E66,'KPI_FY 25-26'!Y66,'KPI_FY 25-26'!AS66,'KPI_FY 25-26'!BM66,'KPI_FY 25-26'!CG66,'KPI_FY 25-26'!DA66,'KPI_FY 25-26'!DU66,'KPI_FY 25-26'!EO66,'KPI_FY 25-26'!FI66,'KPI_FY 25-26'!GC66,'KPI_FY 25-26'!GW66,'KPI_FY 25-26'!HQ66)</f>
        <v>2996.0899999999992</v>
      </c>
      <c r="F64" s="12">
        <f>SUM('KPI_FY 25-26'!F66,'KPI_FY 25-26'!Z66,'KPI_FY 25-26'!AT66,'KPI_FY 25-26'!BN66,'KPI_FY 25-26'!CH66,'KPI_FY 25-26'!DB66,'KPI_FY 25-26'!DV66,'KPI_FY 25-26'!EP66,'KPI_FY 25-26'!FJ66,'KPI_FY 25-26'!GD66,'KPI_FY 25-26'!GX66,'KPI_FY 25-26'!HR66)</f>
        <v>399.3</v>
      </c>
      <c r="G64" s="38">
        <f t="shared" si="65"/>
        <v>4.5582191780821922E-2</v>
      </c>
      <c r="H64" s="12">
        <f>SUM('KPI_FY 25-26'!H66,'KPI_FY 25-26'!AB66,'KPI_FY 25-26'!AV66,'KPI_FY 25-26'!BP66,'KPI_FY 25-26'!CJ66,'KPI_FY 25-26'!DD66,'KPI_FY 25-26'!DX66,'KPI_FY 25-26'!ER66,'KPI_FY 25-26'!FL66,'KPI_FY 25-26'!GF66,'KPI_FY 25-26'!GZ66,'KPI_FY 25-26'!HT66)</f>
        <v>43.3</v>
      </c>
      <c r="I64" s="38">
        <f t="shared" si="66"/>
        <v>4.9429223744292235E-3</v>
      </c>
      <c r="J64" s="12">
        <f>SUM('KPI_FY 25-26'!J66,'KPI_FY 25-26'!AD66,'KPI_FY 25-26'!AX66,'KPI_FY 25-26'!BR66,'KPI_FY 25-26'!CL66,'KPI_FY 25-26'!DF66,'KPI_FY 25-26'!DZ66,'KPI_FY 25-26'!ET66,'KPI_FY 25-26'!FN66,'KPI_FY 25-26'!GH66,'KPI_FY 25-26'!HB66,'KPI_FY 25-26'!HV66)</f>
        <v>0</v>
      </c>
      <c r="K64" s="38">
        <f t="shared" si="67"/>
        <v>0</v>
      </c>
      <c r="L64" s="12">
        <f>SUM('KPI_FY 25-26'!HX66)</f>
        <v>0</v>
      </c>
      <c r="M64" s="12">
        <f>SUM('KPI_FY 25-26'!L66,'KPI_FY 25-26'!AF66,'KPI_FY 25-26'!AZ66,'KPI_FY 25-26'!BT66,'KPI_FY 25-26'!CN66,'KPI_FY 25-26'!DH66,'KPI_FY 25-26'!EB66,'KPI_FY 25-26'!EV66,'KPI_FY 25-26'!FP66,'KPI_FY 25-26'!GJ66,'KPI_FY 25-26'!HD66,'KPI_FY 25-26'!HY66)</f>
        <v>0</v>
      </c>
      <c r="N64" s="38">
        <f t="shared" si="68"/>
        <v>0.94947488584474882</v>
      </c>
      <c r="O64" s="41">
        <f t="shared" si="69"/>
        <v>6.9800248574889742E-2</v>
      </c>
      <c r="P64" s="38">
        <f t="shared" si="70"/>
        <v>0</v>
      </c>
      <c r="Q64" s="2">
        <v>25</v>
      </c>
      <c r="R64" s="2">
        <v>25</v>
      </c>
      <c r="S64" s="83">
        <f t="shared" si="38"/>
        <v>0.99999999999999989</v>
      </c>
    </row>
    <row r="65" spans="1:24">
      <c r="A65" s="2"/>
      <c r="B65" s="8" t="s">
        <v>72</v>
      </c>
      <c r="C65" s="12">
        <f>SUM('KPI_FY 25-26'!C67,'KPI_FY 25-26'!W67,'KPI_FY 25-26'!AQ67,'KPI_FY 25-26'!BK67,'KPI_FY 25-26'!CE67,'KPI_FY 25-26'!CY67,'KPI_FY 25-26'!DS67,'KPI_FY 25-26'!EM67,'KPI_FY 25-26'!FG67,'KPI_FY 25-26'!GA67,'KPI_FY 25-26'!GU67,'KPI_FY 25-26'!HO67)</f>
        <v>3639.7699999999995</v>
      </c>
      <c r="D65" s="12">
        <f>SUM('KPI_FY 25-26'!D67,'KPI_FY 25-26'!X67,'KPI_FY 25-26'!AR67,'KPI_FY 25-26'!BL67,'KPI_FY 25-26'!CF67,'KPI_FY 25-26'!CZ67,'KPI_FY 25-26'!DT67,'KPI_FY 25-26'!EN67,'KPI_FY 25-26'!FH67,'KPI_FY 25-26'!GB67,'KPI_FY 25-26'!GV67,'KPI_FY 25-26'!HP67)</f>
        <v>2436.41</v>
      </c>
      <c r="E65" s="12">
        <f>SUM('KPI_FY 25-26'!E67,'KPI_FY 25-26'!Y67,'KPI_FY 25-26'!AS67,'KPI_FY 25-26'!BM67,'KPI_FY 25-26'!CG67,'KPI_FY 25-26'!DA67,'KPI_FY 25-26'!DU67,'KPI_FY 25-26'!EO67,'KPI_FY 25-26'!FI67,'KPI_FY 25-26'!GC67,'KPI_FY 25-26'!GW67,'KPI_FY 25-26'!HQ67)</f>
        <v>1203.3599999999999</v>
      </c>
      <c r="F65" s="12">
        <f>SUM('KPI_FY 25-26'!F67,'KPI_FY 25-26'!Z67,'KPI_FY 25-26'!AT67,'KPI_FY 25-26'!BN67,'KPI_FY 25-26'!CH67,'KPI_FY 25-26'!DB67,'KPI_FY 25-26'!DV67,'KPI_FY 25-26'!EP67,'KPI_FY 25-26'!FJ67,'KPI_FY 25-26'!GD67,'KPI_FY 25-26'!GX67,'KPI_FY 25-26'!HR67)</f>
        <v>5108.2299999999996</v>
      </c>
      <c r="G65" s="38">
        <f t="shared" si="65"/>
        <v>0.58313127853881275</v>
      </c>
      <c r="H65" s="12">
        <f>SUM('KPI_FY 25-26'!H67,'KPI_FY 25-26'!AB67,'KPI_FY 25-26'!AV67,'KPI_FY 25-26'!BP67,'KPI_FY 25-26'!CJ67,'KPI_FY 25-26'!DD67,'KPI_FY 25-26'!DX67,'KPI_FY 25-26'!ER67,'KPI_FY 25-26'!FL67,'KPI_FY 25-26'!GF67,'KPI_FY 25-26'!GZ67,'KPI_FY 25-26'!HT67)</f>
        <v>12</v>
      </c>
      <c r="I65" s="38">
        <f t="shared" si="66"/>
        <v>1.3698630136986301E-3</v>
      </c>
      <c r="J65" s="12">
        <f>SUM('KPI_FY 25-26'!J67,'KPI_FY 25-26'!AD67,'KPI_FY 25-26'!AX67,'KPI_FY 25-26'!BR67,'KPI_FY 25-26'!CL67,'KPI_FY 25-26'!DF67,'KPI_FY 25-26'!DZ67,'KPI_FY 25-26'!ET67,'KPI_FY 25-26'!FN67,'KPI_FY 25-26'!GH67,'KPI_FY 25-26'!HB67,'KPI_FY 25-26'!HV67)</f>
        <v>0</v>
      </c>
      <c r="K65" s="38">
        <f t="shared" si="67"/>
        <v>0</v>
      </c>
      <c r="L65" s="12">
        <f>SUM('KPI_FY 25-26'!HX67)</f>
        <v>0</v>
      </c>
      <c r="M65" s="12">
        <f>SUM('KPI_FY 25-26'!L67,'KPI_FY 25-26'!AF67,'KPI_FY 25-26'!AZ67,'KPI_FY 25-26'!BT67,'KPI_FY 25-26'!CN67,'KPI_FY 25-26'!DH67,'KPI_FY 25-26'!EB67,'KPI_FY 25-26'!EV67,'KPI_FY 25-26'!FP67,'KPI_FY 25-26'!GJ67,'KPI_FY 25-26'!HD67,'KPI_FY 25-26'!HY67)</f>
        <v>0</v>
      </c>
      <c r="N65" s="38">
        <f t="shared" si="68"/>
        <v>0.41549885844748852</v>
      </c>
      <c r="O65" s="41">
        <f t="shared" si="69"/>
        <v>0.67706742800186626</v>
      </c>
      <c r="P65" s="38">
        <f t="shared" si="70"/>
        <v>0</v>
      </c>
      <c r="Q65" s="2">
        <v>20</v>
      </c>
      <c r="R65" s="2">
        <v>20</v>
      </c>
      <c r="S65" s="83">
        <f t="shared" si="38"/>
        <v>0.99999999999999989</v>
      </c>
    </row>
    <row r="66" spans="1:24">
      <c r="A66" s="2"/>
      <c r="B66" s="8" t="s">
        <v>73</v>
      </c>
      <c r="C66" s="12">
        <f>SUM('KPI_FY 25-26'!C68,'KPI_FY 25-26'!W68,'KPI_FY 25-26'!AQ68,'KPI_FY 25-26'!BK68,'KPI_FY 25-26'!CE68,'KPI_FY 25-26'!CY68,'KPI_FY 25-26'!DS68,'KPI_FY 25-26'!EM68,'KPI_FY 25-26'!FG68,'KPI_FY 25-26'!GA68,'KPI_FY 25-26'!GU68,'KPI_FY 25-26'!HO68)</f>
        <v>0</v>
      </c>
      <c r="D66" s="12">
        <f>SUM('KPI_FY 25-26'!D68,'KPI_FY 25-26'!X68,'KPI_FY 25-26'!AR68,'KPI_FY 25-26'!BL68,'KPI_FY 25-26'!CF68,'KPI_FY 25-26'!CZ68,'KPI_FY 25-26'!DT68,'KPI_FY 25-26'!EN68,'KPI_FY 25-26'!FH68,'KPI_FY 25-26'!GB68,'KPI_FY 25-26'!GV68,'KPI_FY 25-26'!HP68)</f>
        <v>0</v>
      </c>
      <c r="E66" s="12">
        <f>SUM('KPI_FY 25-26'!E68,'KPI_FY 25-26'!Y68,'KPI_FY 25-26'!AS68,'KPI_FY 25-26'!BM68,'KPI_FY 25-26'!CG68,'KPI_FY 25-26'!DA68,'KPI_FY 25-26'!DU68,'KPI_FY 25-26'!EO68,'KPI_FY 25-26'!FI68,'KPI_FY 25-26'!GC68,'KPI_FY 25-26'!GW68,'KPI_FY 25-26'!HQ68)</f>
        <v>0</v>
      </c>
      <c r="F66" s="12">
        <f>SUM('KPI_FY 25-26'!F68,'KPI_FY 25-26'!Z68,'KPI_FY 25-26'!AT68,'KPI_FY 25-26'!BN68,'KPI_FY 25-26'!CH68,'KPI_FY 25-26'!DB68,'KPI_FY 25-26'!DV68,'KPI_FY 25-26'!EP68,'KPI_FY 25-26'!FJ68,'KPI_FY 25-26'!GD68,'KPI_FY 25-26'!GX68,'KPI_FY 25-26'!HR68)</f>
        <v>8760</v>
      </c>
      <c r="G66" s="38">
        <f t="shared" si="65"/>
        <v>1</v>
      </c>
      <c r="H66" s="12">
        <f>SUM('KPI_FY 25-26'!H68,'KPI_FY 25-26'!AB68,'KPI_FY 25-26'!AV68,'KPI_FY 25-26'!BP68,'KPI_FY 25-26'!CJ68,'KPI_FY 25-26'!DD68,'KPI_FY 25-26'!DX68,'KPI_FY 25-26'!ER68,'KPI_FY 25-26'!FL68,'KPI_FY 25-26'!GF68,'KPI_FY 25-26'!GZ68,'KPI_FY 25-26'!HT68)</f>
        <v>0</v>
      </c>
      <c r="I66" s="38">
        <f t="shared" si="66"/>
        <v>0</v>
      </c>
      <c r="J66" s="12">
        <f>SUM('KPI_FY 25-26'!J68,'KPI_FY 25-26'!AD68,'KPI_FY 25-26'!AX68,'KPI_FY 25-26'!BR68,'KPI_FY 25-26'!CL68,'KPI_FY 25-26'!DF68,'KPI_FY 25-26'!DZ68,'KPI_FY 25-26'!ET68,'KPI_FY 25-26'!FN68,'KPI_FY 25-26'!GH68,'KPI_FY 25-26'!HB68,'KPI_FY 25-26'!HV68)</f>
        <v>0</v>
      </c>
      <c r="K66" s="38">
        <f t="shared" si="67"/>
        <v>0</v>
      </c>
      <c r="L66" s="12">
        <f>SUM('KPI_FY 25-26'!HX68)</f>
        <v>0</v>
      </c>
      <c r="M66" s="12">
        <f>SUM('KPI_FY 25-26'!L68,'KPI_FY 25-26'!AF68,'KPI_FY 25-26'!AZ68,'KPI_FY 25-26'!BT68,'KPI_FY 25-26'!CN68,'KPI_FY 25-26'!DH68,'KPI_FY 25-26'!EB68,'KPI_FY 25-26'!EV68,'KPI_FY 25-26'!FP68,'KPI_FY 25-26'!GJ68,'KPI_FY 25-26'!HD68,'KPI_FY 25-26'!HY68)</f>
        <v>0</v>
      </c>
      <c r="N66" s="38">
        <f t="shared" si="68"/>
        <v>0</v>
      </c>
      <c r="O66" s="41">
        <f t="shared" si="69"/>
        <v>1</v>
      </c>
      <c r="P66" s="38">
        <f t="shared" si="70"/>
        <v>0</v>
      </c>
      <c r="Q66" s="2">
        <v>20</v>
      </c>
      <c r="R66" s="2">
        <v>20</v>
      </c>
      <c r="S66" s="83">
        <f t="shared" si="38"/>
        <v>1</v>
      </c>
    </row>
    <row r="67" spans="1:24">
      <c r="B67" s="24" t="s">
        <v>39</v>
      </c>
      <c r="C67" s="53">
        <f>SUM(C53:C66)</f>
        <v>75672.17</v>
      </c>
      <c r="D67" s="53">
        <f t="shared" ref="D67:M67" si="71">SUM(D53:D66)</f>
        <v>38761.789999999994</v>
      </c>
      <c r="E67" s="53">
        <f t="shared" si="71"/>
        <v>36910.39</v>
      </c>
      <c r="F67" s="53">
        <f t="shared" si="71"/>
        <v>46155.839999999997</v>
      </c>
      <c r="G67" s="55">
        <f>(G53*$R53+G54*$R54+G55*$R55+G56*$R56+G57*$R57+G58*$R58+G59*$R59+G60*$R60+G61*$R61+G62*$R62+G63*$R63+G64*$R64+G65*$R65+G66*$R66)/$R67</f>
        <v>0.36414009199570235</v>
      </c>
      <c r="H67" s="53">
        <f t="shared" si="71"/>
        <v>345.93</v>
      </c>
      <c r="I67" s="55">
        <f>(I53*$R53+I54*$R54+I55*$R55+I56*$R56+I57*$R57+I58*$R58+I59*$R59+I60*$R60+I61*$R61+I62*$R62+I63*$R63+I64*$R64+I65*$R65+I66*$R66)/$R67</f>
        <v>2.8835112812248191E-3</v>
      </c>
      <c r="J67" s="54">
        <f t="shared" si="71"/>
        <v>466.05999999999995</v>
      </c>
      <c r="K67" s="55">
        <f>(K53*$R53+K54*$R54+K55*$R55+K56*$R56+K57*$R57+K58*$R58+K59*$R59+K60*$R60+K61*$R61+K62*$R62+K63*$R63+K64*$R64+K65*$R65+K66*$R66)/$R67</f>
        <v>3.9119997313994091E-3</v>
      </c>
      <c r="L67" s="54">
        <f>SUM(L53:L66)</f>
        <v>0</v>
      </c>
      <c r="M67" s="54">
        <f t="shared" si="71"/>
        <v>0</v>
      </c>
      <c r="N67" s="55">
        <f>(N53*$R53+N54*$R54+N55*$R55+N56*$R56+N57*$R57+N58*$R58+N59*$R59+N60*$R60+N61*$R61+N62*$R62+N63*$R63+N64*$R64+N65*$R65+N66*$R66)/$R67</f>
        <v>0.62906439699167327</v>
      </c>
      <c r="O67" s="55">
        <f>(O53*$R53+O54*$R54+O55*$R55+O56*$R56+O57*$R57+O58*$R58+O59*$R59+O60*$R60+O61*$R61+O62*$R62+O63*$R63+O64*$R64+O65*$R65+O66*$R66)/$R67</f>
        <v>0.44215144709708398</v>
      </c>
      <c r="P67" s="55">
        <f>(P53*$R53+P54*$R54+P55*$R55+P56*$R56+P57*$R57+P58*$R58+P59*$R59+P60*$R60+P61*$R61+P62*$R62+P63*$R63+P64*$R64+P65*$R65+P66*$R66)/$R67</f>
        <v>0</v>
      </c>
      <c r="Q67" s="24">
        <f>SUM(Q53:Q66)</f>
        <v>340</v>
      </c>
      <c r="R67" s="24">
        <f>SUM(R53:R66)</f>
        <v>340</v>
      </c>
      <c r="S67" s="83">
        <f t="shared" si="38"/>
        <v>0.99999999999999978</v>
      </c>
    </row>
    <row r="68" spans="1:24">
      <c r="B68" s="32" t="s">
        <v>81</v>
      </c>
      <c r="C68" s="26">
        <f>SUM(C31,C35,C37,C40,C44,C47,C52,C67)</f>
        <v>185886.80849999998</v>
      </c>
      <c r="D68" s="26">
        <f>SUM(D31,D35,D37,D40,D44,D47,D52,D67)</f>
        <v>70394.305166666658</v>
      </c>
      <c r="E68" s="26">
        <f>SUM(E31,E35,E37,E40,E44,E47,E52,E67)</f>
        <v>115492.51333333332</v>
      </c>
      <c r="F68" s="26">
        <f>SUM(F31,F35,F37,F40,F44,F47,F52,F67)</f>
        <v>118214.8265</v>
      </c>
      <c r="G68" s="37">
        <f>(G31*$R31+G35*$R35+G37*$R37+G40*$R40+G44*$R44+G47*$R47+G52*$R52+G67*$R67)/$R68</f>
        <v>0.33546828931934231</v>
      </c>
      <c r="H68" s="26">
        <f>SUM(H31,H35,H37,H40,H44,H47,H52,H67)</f>
        <v>35532.174999999996</v>
      </c>
      <c r="I68" s="37">
        <f>(I31*$R31+I35*$R35+I37*$R37+I40*$R40+I44*$R44+I47*$R47+I52*$R52+I67*$R67)/$R68</f>
        <v>0.16650647031626548</v>
      </c>
      <c r="J68" s="26">
        <f>SUM(J31,J35,J37,J40,J44,J47,J52,J67)</f>
        <v>2006.1899999999998</v>
      </c>
      <c r="K68" s="37">
        <f>(K31*$R31+K35*$R35+K37*$R37+K40*$R40+K44*$R44+K47*$R47+K52*$R52+K67*$R67)/$R68</f>
        <v>6.7530268983096338E-3</v>
      </c>
      <c r="L68" s="27">
        <f>SUM(L31,L35,L37,L40,L44,L47,L52,L67)</f>
        <v>0</v>
      </c>
      <c r="M68" s="27">
        <f>SUM(M31,M35,M37,M40,M44,M47,M52,M67)</f>
        <v>1.4757</v>
      </c>
      <c r="N68" s="37">
        <f>(N31*$R31+N35*$R35+N37*$R37+N40*$R40+N44*$R44+N47*$R47+N52*$R52+N67*$R67)/$R68</f>
        <v>0.49126715029629719</v>
      </c>
      <c r="O68" s="37">
        <f>(O31*$R31+O35*$R35+O37*$R37+O40*$R40+O44*$R44+O47*$R47+O52*$R52+O67*$R67)/$R68</f>
        <v>0.44149145086025249</v>
      </c>
      <c r="P68" s="37">
        <f>(P31*$R31+P35*$R35+P37*$R37+P40*$R40+P44*$R44+P47*$R47+P52*$R52+P67*$R67)/$R68</f>
        <v>5.0631697853378967E-6</v>
      </c>
      <c r="Q68" s="26">
        <f>SUM(Q31,Q35,Q37,Q40,Q44,Q47,Q52,Q67)</f>
        <v>1524</v>
      </c>
      <c r="R68" s="26">
        <f>SUM(R31,R35,R37,R40,R44,R47,R52,R67)</f>
        <v>1490.8</v>
      </c>
      <c r="S68" s="83">
        <f t="shared" si="38"/>
        <v>0.99999999999999989</v>
      </c>
      <c r="T68" s="13"/>
    </row>
    <row r="69" spans="1:24">
      <c r="B69" s="77"/>
      <c r="C69" s="15"/>
      <c r="D69" s="15"/>
      <c r="E69" s="15"/>
      <c r="F69" s="15"/>
      <c r="H69" s="15"/>
      <c r="J69" s="15"/>
      <c r="K69" s="15"/>
      <c r="L69" s="15"/>
      <c r="P69" s="14"/>
      <c r="S69" s="83"/>
      <c r="T69" s="13"/>
    </row>
    <row r="70" spans="1:24" ht="15" customHeight="1">
      <c r="B70" s="31" t="s">
        <v>82</v>
      </c>
      <c r="C70" s="30">
        <f>SUM(C20,C68)</f>
        <v>245249.22183333</v>
      </c>
      <c r="D70" s="30">
        <f>SUM(D20,D68)</f>
        <v>127924.27516666666</v>
      </c>
      <c r="E70" s="30">
        <f>SUM(E20,E68)</f>
        <v>117324.95333333332</v>
      </c>
      <c r="F70" s="30">
        <f>SUM(F20,F68)</f>
        <v>136308.10649999999</v>
      </c>
      <c r="G70" s="40">
        <f>(G20*$R20+G68*$R68)/$R70</f>
        <v>0.29277130611185381</v>
      </c>
      <c r="H70" s="30">
        <f>SUM(H20,H68)</f>
        <v>60628.494999999995</v>
      </c>
      <c r="I70" s="40">
        <f>(I20*$R20+I68*$R68)/$R70</f>
        <v>0.13421266449846803</v>
      </c>
      <c r="J70" s="30">
        <f>SUM(J20,J68)</f>
        <v>4574.1799999999994</v>
      </c>
      <c r="K70" s="40">
        <f>(K20*$R20+K68*$R68)/$R70</f>
        <v>1.5064052096284671E-2</v>
      </c>
      <c r="L70" s="39">
        <f>SUM(L20,L68)</f>
        <v>40.729999999999997</v>
      </c>
      <c r="M70" s="30">
        <f>SUM(M20,M68)</f>
        <v>6677.7807000000003</v>
      </c>
      <c r="N70" s="40">
        <f>(N20*$R20+N68*$R68)/$R70</f>
        <v>0.52183618819079058</v>
      </c>
      <c r="O70" s="40">
        <f>(O20*$R20+O68*$R68)/$R70</f>
        <v>0.40921002363189452</v>
      </c>
      <c r="P70" s="40">
        <f>(P20*$R20+P68*$R68)/$R70</f>
        <v>3.6115798659012661E-2</v>
      </c>
      <c r="Q70" s="30">
        <f>SUM(Q68,Q20)</f>
        <v>4316</v>
      </c>
      <c r="R70" s="30">
        <f>SUM(R20,R68)</f>
        <v>3981.8</v>
      </c>
      <c r="S70" s="83">
        <f t="shared" si="38"/>
        <v>1.0000000095564097</v>
      </c>
    </row>
    <row r="71" spans="1:24" ht="15" customHeight="1">
      <c r="C71" s="15"/>
    </row>
    <row r="72" spans="1:24" ht="15" customHeight="1">
      <c r="C72" s="15"/>
      <c r="F72" s="9"/>
      <c r="G72" s="59"/>
      <c r="H72" s="9"/>
      <c r="J72" s="9"/>
      <c r="K72" s="9"/>
      <c r="L72" s="9"/>
      <c r="N72" s="59"/>
      <c r="Q72" s="2"/>
      <c r="R72" s="2"/>
    </row>
    <row r="73" spans="1:24" ht="15" customHeight="1">
      <c r="F73" s="9"/>
      <c r="J73" s="9"/>
    </row>
    <row r="74" spans="1:24" ht="15" customHeight="1">
      <c r="D74" s="12"/>
      <c r="E74" s="48"/>
    </row>
    <row r="75" spans="1:24" ht="15" customHeight="1">
      <c r="B75" s="8"/>
      <c r="D75" s="12"/>
      <c r="E75" s="48"/>
      <c r="X75" s="49"/>
    </row>
    <row r="76" spans="1:24" ht="15" customHeight="1">
      <c r="B76" s="8"/>
      <c r="D76" s="12"/>
      <c r="E76" s="48"/>
    </row>
    <row r="77" spans="1:24">
      <c r="B77" s="8"/>
      <c r="D77" s="12"/>
      <c r="E77" s="48"/>
    </row>
    <row r="78" spans="1:24" ht="15" customHeight="1">
      <c r="B78" s="8"/>
      <c r="D78" s="12"/>
      <c r="E78" s="48"/>
    </row>
    <row r="79" spans="1:24" ht="15" customHeight="1">
      <c r="B79" s="82"/>
      <c r="D79" s="12"/>
      <c r="E79" s="49"/>
      <c r="F79" s="12"/>
    </row>
    <row r="80" spans="1:24" ht="15" customHeight="1">
      <c r="B80" s="8"/>
      <c r="D80" s="12"/>
      <c r="E80" s="48"/>
    </row>
    <row r="81" spans="2:6">
      <c r="B81" s="8"/>
      <c r="D81" s="12"/>
      <c r="E81" s="48"/>
    </row>
    <row r="82" spans="2:6">
      <c r="B82" s="8"/>
      <c r="D82" s="12"/>
      <c r="E82" s="48"/>
    </row>
    <row r="83" spans="2:6">
      <c r="B83" s="8"/>
      <c r="D83" s="12"/>
      <c r="E83" s="48"/>
    </row>
    <row r="84" spans="2:6" ht="15" customHeight="1">
      <c r="B84" s="8"/>
      <c r="D84" s="12"/>
      <c r="E84" s="48"/>
    </row>
    <row r="85" spans="2:6" ht="15" customHeight="1">
      <c r="B85" s="82"/>
      <c r="D85" s="12"/>
      <c r="E85" s="49"/>
      <c r="F85" s="12"/>
    </row>
    <row r="88" spans="2:6"/>
    <row r="89" spans="2:6"/>
    <row r="91" spans="2:6" ht="24" customHeight="1"/>
    <row r="92" spans="2:6"/>
    <row r="93" spans="2:6" ht="33" customHeight="1"/>
    <row r="94" spans="2:6"/>
  </sheetData>
  <pageMargins left="0.7" right="0.7" top="0.75" bottom="0.75" header="0.3" footer="0.3"/>
  <pageSetup orientation="portrait"/>
  <ignoredErrors>
    <ignoredError sqref="B48:B49 B45:B4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56202C57E8A91488ECE962D63A71F10" ma:contentTypeVersion="28" ma:contentTypeDescription="Create a new document." ma:contentTypeScope="" ma:versionID="654b7b56a2fe923677a210f40454c90d">
  <xsd:schema xmlns:xsd="http://www.w3.org/2001/XMLSchema" xmlns:xs="http://www.w3.org/2001/XMLSchema" xmlns:p="http://schemas.microsoft.com/office/2006/metadata/properties" xmlns:ns1="http://schemas.microsoft.com/sharepoint/v3" xmlns:ns2="6bd9865d-c7d0-4288-ab0a-9d4dee1c94e8" xmlns:ns3="80985e37-4d14-49b1-85af-18f353798ba1" targetNamespace="http://schemas.microsoft.com/office/2006/metadata/properties" ma:root="true" ma:fieldsID="edcb1f821f7d503522bc666ddf0654bb" ns1:_="" ns2:_="" ns3:_="">
    <xsd:import namespace="http://schemas.microsoft.com/sharepoint/v3"/>
    <xsd:import namespace="6bd9865d-c7d0-4288-ab0a-9d4dee1c94e8"/>
    <xsd:import namespace="80985e37-4d14-49b1-85af-18f353798b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SearchPropertie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9865d-c7d0-4288-ab0a-9d4dee1c94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5976c244-545e-4324-b4dc-13be35ff8a8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985e37-4d14-49b1-85af-18f353798ba1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cfa6364-4a4c-4116-acd5-17595be27265}" ma:internalName="TaxCatchAll" ma:showField="CatchAllData" ma:web="80985e37-4d14-49b1-85af-18f353798b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3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d9865d-c7d0-4288-ab0a-9d4dee1c94e8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  <TaxCatchAll xmlns="80985e37-4d14-49b1-85af-18f353798ba1" xsi:nil="true"/>
  </documentManagement>
</p:properties>
</file>

<file path=customXml/itemProps1.xml><?xml version="1.0" encoding="utf-8"?>
<ds:datastoreItem xmlns:ds="http://schemas.openxmlformats.org/officeDocument/2006/customXml" ds:itemID="{1A6AEC45-3C75-40D8-AD43-1EDFE21BDEB6}"/>
</file>

<file path=customXml/itemProps2.xml><?xml version="1.0" encoding="utf-8"?>
<ds:datastoreItem xmlns:ds="http://schemas.openxmlformats.org/officeDocument/2006/customXml" ds:itemID="{9EA1D511-A0D4-4AE7-8371-5537E191330B}"/>
</file>

<file path=customXml/itemProps3.xml><?xml version="1.0" encoding="utf-8"?>
<ds:datastoreItem xmlns:ds="http://schemas.openxmlformats.org/officeDocument/2006/customXml" ds:itemID="{6A581E94-FA58-42AC-92BC-318BB827E3CF}"/>
</file>

<file path=docMetadata/LabelInfo.xml><?xml version="1.0" encoding="utf-8"?>
<clbl:labelList xmlns:clbl="http://schemas.microsoft.com/office/2020/mipLabelMetadata">
  <clbl:label id="{defa4170-0d19-0005-0004-bc88714345d2}" enabled="1" method="Standard" siteId="{31289701-2511-4b48-b59d-bfc969d3a98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 C Rodriguez Velazquez</dc:creator>
  <cp:keywords/>
  <dc:description/>
  <cp:lastModifiedBy/>
  <cp:revision/>
  <dcterms:created xsi:type="dcterms:W3CDTF">2025-05-16T18:54:01Z</dcterms:created>
  <dcterms:modified xsi:type="dcterms:W3CDTF">2026-10-08T23:17:38Z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0x010100356202C57E8A91488ECE962D63A71F10</vt:lpwstr>
  </property>
</Properties>
</file>