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17" documentId="8_{7E5901C6-4B63-43EC-9FBB-DEE845628967}" xr6:coauthVersionLast="47" xr6:coauthVersionMax="47" xr10:uidLastSave="{918EE29F-E550-4B2D-A504-E78C43249E07}"/>
  <bookViews>
    <workbookView xWindow="-120" yWindow="-120" windowWidth="29040" windowHeight="16440" tabRatio="674" xr2:uid="{875CF484-3440-4ED7-81C0-570D9E984EA8}"/>
  </bookViews>
  <sheets>
    <sheet name="Performance Metrics" sheetId="17" r:id="rId1"/>
    <sheet name="Active Employee" sheetId="33" r:id="rId2"/>
    <sheet name="Data Source" sheetId="3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7" l="1"/>
  <c r="H2" i="17"/>
  <c r="I2" i="17"/>
  <c r="J2" i="17"/>
  <c r="K2" i="17"/>
  <c r="L2" i="17"/>
  <c r="G3" i="17"/>
  <c r="H3" i="17"/>
  <c r="I3" i="17"/>
  <c r="J3" i="17"/>
  <c r="K3" i="17"/>
  <c r="L3" i="17"/>
  <c r="G4" i="17"/>
  <c r="H4" i="17"/>
  <c r="I4" i="17"/>
  <c r="J4" i="17"/>
  <c r="K4" i="17"/>
  <c r="L4" i="17"/>
  <c r="G5" i="17"/>
  <c r="H5" i="17"/>
  <c r="I5" i="17"/>
  <c r="J5" i="17"/>
  <c r="K5" i="17"/>
  <c r="L5" i="17"/>
  <c r="G6" i="17"/>
  <c r="H6" i="17"/>
  <c r="I6" i="17"/>
  <c r="J6" i="17"/>
  <c r="K6" i="17"/>
  <c r="L6" i="17"/>
  <c r="C7" i="17"/>
  <c r="J7" i="17" s="1"/>
  <c r="G7" i="17"/>
  <c r="H7" i="17"/>
  <c r="I7" i="17"/>
  <c r="K7" i="17"/>
  <c r="L7" i="17"/>
  <c r="G8" i="17"/>
  <c r="H8" i="17"/>
  <c r="I8" i="17"/>
  <c r="K8" i="17"/>
  <c r="G9" i="17"/>
  <c r="I9" i="17"/>
  <c r="K9" i="17"/>
  <c r="G10" i="17"/>
  <c r="H10" i="17"/>
  <c r="I10" i="17"/>
  <c r="J10" i="17"/>
  <c r="K10" i="17"/>
  <c r="L10" i="17"/>
  <c r="G11" i="17"/>
  <c r="I11" i="17"/>
  <c r="K11" i="17"/>
  <c r="G12" i="17"/>
  <c r="I12" i="17"/>
  <c r="K12" i="17"/>
  <c r="L12" i="17"/>
  <c r="G13" i="17"/>
  <c r="H13" i="17"/>
  <c r="I13" i="17"/>
  <c r="K13" i="17"/>
  <c r="L13" i="17"/>
  <c r="G14" i="17"/>
  <c r="H14" i="17"/>
  <c r="I14" i="17"/>
  <c r="J14" i="17"/>
  <c r="K14" i="17"/>
  <c r="L14" i="17"/>
  <c r="G15" i="17"/>
  <c r="H15" i="17"/>
  <c r="I15" i="17"/>
  <c r="J15" i="17"/>
  <c r="K15" i="17"/>
  <c r="L15" i="17"/>
  <c r="G16" i="17"/>
  <c r="H16" i="17"/>
  <c r="I16" i="17"/>
  <c r="J16" i="17"/>
  <c r="K16" i="17"/>
  <c r="L16" i="17"/>
  <c r="G17" i="17"/>
  <c r="H17" i="17"/>
  <c r="I17" i="17"/>
  <c r="J17" i="17"/>
  <c r="K17" i="17"/>
  <c r="L17" i="17"/>
  <c r="G18" i="17"/>
  <c r="H18" i="17"/>
  <c r="I18" i="17"/>
  <c r="J18" i="17"/>
  <c r="K18" i="17"/>
  <c r="L18" i="17"/>
  <c r="G19" i="17"/>
  <c r="H19" i="17"/>
  <c r="I19" i="17"/>
  <c r="J19" i="17"/>
  <c r="K19" i="17"/>
  <c r="L19" i="17"/>
  <c r="G20" i="17"/>
  <c r="H20" i="17"/>
  <c r="I20" i="17"/>
  <c r="J20" i="17"/>
  <c r="K20" i="17"/>
  <c r="L20" i="17"/>
  <c r="G21" i="17"/>
  <c r="H21" i="17"/>
  <c r="I21" i="17"/>
  <c r="J21" i="17"/>
  <c r="K21" i="17"/>
  <c r="L21" i="17"/>
  <c r="G22" i="17"/>
  <c r="H22" i="17"/>
  <c r="I22" i="17"/>
  <c r="J22" i="17"/>
  <c r="K22" i="17"/>
  <c r="L22" i="17"/>
  <c r="G23" i="17"/>
  <c r="H23" i="17"/>
  <c r="I23" i="17"/>
  <c r="J23" i="17"/>
  <c r="K23" i="17"/>
  <c r="L23" i="17"/>
  <c r="G24" i="17"/>
  <c r="H24" i="17"/>
  <c r="I24" i="17"/>
  <c r="J24" i="17"/>
  <c r="K24" i="17"/>
  <c r="L24" i="17"/>
  <c r="G25" i="17"/>
  <c r="H25" i="17"/>
  <c r="I25" i="17"/>
  <c r="J25" i="17"/>
  <c r="K25" i="17"/>
  <c r="L25" i="17"/>
  <c r="G26" i="17"/>
  <c r="H26" i="17"/>
  <c r="I26" i="17"/>
  <c r="J26" i="17"/>
  <c r="K26" i="17"/>
  <c r="L26" i="17"/>
  <c r="G27" i="17"/>
  <c r="H27" i="17"/>
  <c r="I27" i="17"/>
  <c r="J27" i="17"/>
  <c r="K27" i="17"/>
  <c r="L27" i="17"/>
  <c r="G28" i="17"/>
  <c r="H28" i="17"/>
  <c r="I28" i="17"/>
  <c r="J28" i="17"/>
  <c r="K28" i="17"/>
  <c r="L28" i="17"/>
  <c r="G29" i="17"/>
  <c r="H29" i="17"/>
  <c r="I29" i="17"/>
  <c r="J29" i="17"/>
  <c r="K29" i="17"/>
  <c r="L29" i="17"/>
  <c r="G30" i="17"/>
  <c r="H30" i="17"/>
  <c r="I30" i="17"/>
  <c r="J30" i="17"/>
  <c r="K30" i="17"/>
  <c r="L30" i="17"/>
  <c r="G31" i="17"/>
  <c r="H31" i="17"/>
  <c r="I31" i="17"/>
  <c r="J31" i="17"/>
  <c r="K31" i="17"/>
  <c r="L31" i="17"/>
  <c r="G32" i="17"/>
  <c r="H32" i="17"/>
  <c r="I32" i="17"/>
  <c r="J32" i="17"/>
  <c r="K32" i="17"/>
  <c r="L32" i="17"/>
  <c r="G33" i="17"/>
  <c r="H33" i="17"/>
  <c r="I33" i="17"/>
  <c r="J33" i="17"/>
  <c r="K33" i="17"/>
  <c r="L33" i="17"/>
  <c r="G34" i="17"/>
  <c r="H34" i="17"/>
  <c r="I34" i="17"/>
  <c r="J34" i="17"/>
  <c r="K34" i="17"/>
  <c r="L34" i="17"/>
  <c r="G35" i="17"/>
  <c r="H35" i="17"/>
  <c r="I35" i="17"/>
  <c r="J35" i="17"/>
  <c r="K35" i="17"/>
  <c r="L35" i="17"/>
  <c r="G36" i="17"/>
  <c r="H36" i="17"/>
  <c r="I36" i="17"/>
  <c r="J36" i="17"/>
  <c r="K36" i="17"/>
  <c r="L36" i="17"/>
  <c r="G37" i="17"/>
  <c r="H37" i="17"/>
  <c r="I37" i="17"/>
  <c r="J37" i="17"/>
  <c r="K37" i="17"/>
  <c r="L37" i="17"/>
  <c r="G38" i="17"/>
  <c r="H38" i="17"/>
  <c r="I38" i="17"/>
  <c r="J38" i="17"/>
  <c r="K38" i="17"/>
  <c r="L38" i="17"/>
  <c r="G39" i="17"/>
  <c r="H39" i="17"/>
  <c r="I39" i="17"/>
  <c r="J39" i="17"/>
  <c r="K39" i="17"/>
  <c r="L39" i="17"/>
  <c r="G40" i="17"/>
  <c r="H40" i="17"/>
  <c r="I40" i="17"/>
  <c r="J40" i="17"/>
  <c r="K40" i="17"/>
  <c r="L40" i="17"/>
  <c r="G41" i="17"/>
  <c r="H41" i="17"/>
  <c r="I41" i="17"/>
  <c r="J41" i="17"/>
  <c r="K41" i="17"/>
  <c r="L41" i="17"/>
  <c r="G42" i="17"/>
  <c r="H42" i="17"/>
  <c r="I42" i="17"/>
  <c r="J42" i="17"/>
  <c r="K42" i="17"/>
  <c r="L42" i="17"/>
  <c r="G43" i="17"/>
  <c r="H43" i="17"/>
  <c r="I43" i="17"/>
  <c r="J43" i="17"/>
  <c r="K43" i="17"/>
  <c r="L43" i="17"/>
  <c r="G44" i="17"/>
  <c r="H44" i="17"/>
  <c r="I44" i="17"/>
  <c r="J44" i="17"/>
  <c r="K44" i="17"/>
  <c r="L44" i="17"/>
  <c r="G45" i="17"/>
  <c r="H45" i="17"/>
  <c r="I45" i="17"/>
  <c r="J45" i="17"/>
  <c r="K45" i="17"/>
  <c r="L45" i="17"/>
  <c r="G46" i="17"/>
  <c r="H46" i="17"/>
  <c r="I46" i="17"/>
  <c r="J46" i="17"/>
  <c r="K46" i="17"/>
  <c r="L46" i="17"/>
  <c r="G47" i="17"/>
  <c r="H47" i="17"/>
  <c r="I47" i="17"/>
  <c r="J47" i="17"/>
  <c r="K47" i="17"/>
  <c r="L47" i="17"/>
  <c r="G48" i="17"/>
  <c r="H48" i="17"/>
  <c r="I48" i="17"/>
  <c r="J48" i="17"/>
  <c r="K48" i="17"/>
  <c r="L48" i="17"/>
  <c r="G49" i="17"/>
  <c r="H49" i="17"/>
  <c r="I49" i="17"/>
  <c r="J49" i="17"/>
  <c r="K49" i="17"/>
  <c r="L49" i="17"/>
  <c r="G50" i="17"/>
  <c r="H50" i="17"/>
  <c r="I50" i="17"/>
  <c r="J50" i="17"/>
  <c r="K50" i="17"/>
  <c r="L50" i="17"/>
  <c r="G51" i="17"/>
  <c r="H51" i="17"/>
  <c r="I51" i="17"/>
  <c r="J51" i="17"/>
  <c r="K51" i="17"/>
  <c r="L51" i="17"/>
  <c r="G52" i="17"/>
  <c r="H52" i="17"/>
  <c r="I52" i="17"/>
  <c r="J52" i="17"/>
  <c r="K52" i="17"/>
  <c r="L52" i="17"/>
  <c r="G53" i="17"/>
  <c r="H53" i="17"/>
  <c r="I53" i="17"/>
  <c r="J53" i="17"/>
  <c r="K53" i="17"/>
  <c r="L53" i="17"/>
  <c r="G54" i="17"/>
  <c r="H54" i="17"/>
  <c r="I54" i="17"/>
  <c r="J54" i="17"/>
  <c r="K54" i="17"/>
  <c r="L54" i="17"/>
  <c r="G55" i="17"/>
  <c r="H55" i="17"/>
  <c r="I55" i="17"/>
  <c r="J55" i="17"/>
  <c r="K55" i="17"/>
  <c r="L55" i="17"/>
  <c r="G56" i="17"/>
  <c r="H56" i="17"/>
  <c r="I56" i="17"/>
  <c r="J56" i="17"/>
  <c r="K56" i="17"/>
  <c r="L56" i="17"/>
  <c r="G57" i="17"/>
  <c r="H57" i="17"/>
  <c r="I57" i="17"/>
  <c r="J57" i="17"/>
  <c r="K57" i="17"/>
  <c r="L57" i="17"/>
  <c r="G58" i="17"/>
  <c r="H58" i="17"/>
  <c r="I58" i="17"/>
  <c r="J58" i="17"/>
  <c r="K58" i="17"/>
  <c r="L58" i="17"/>
  <c r="G59" i="17"/>
  <c r="H59" i="17"/>
  <c r="I59" i="17"/>
  <c r="J59" i="17"/>
  <c r="K59" i="17"/>
  <c r="L59" i="17"/>
  <c r="G60" i="17"/>
  <c r="H60" i="17"/>
  <c r="I60" i="17"/>
  <c r="J60" i="17"/>
  <c r="K60" i="17"/>
  <c r="L60" i="17"/>
  <c r="G61" i="17"/>
  <c r="H61" i="17"/>
  <c r="I61" i="17"/>
  <c r="J61" i="17"/>
  <c r="K61" i="17"/>
  <c r="L61" i="17"/>
  <c r="L9" i="17" l="1"/>
  <c r="H9" i="17"/>
  <c r="J12" i="17"/>
  <c r="H12" i="17"/>
  <c r="L11" i="17"/>
  <c r="L8" i="17"/>
  <c r="J8" i="17"/>
  <c r="H11" i="17"/>
  <c r="J13" i="17"/>
  <c r="J11" i="17"/>
  <c r="J9" i="17"/>
</calcChain>
</file>

<file path=xl/sharedStrings.xml><?xml version="1.0" encoding="utf-8"?>
<sst xmlns="http://schemas.openxmlformats.org/spreadsheetml/2006/main" count="34" uniqueCount="22">
  <si>
    <t>Fiscal Year</t>
  </si>
  <si>
    <t>Month</t>
  </si>
  <si>
    <t>Hours</t>
  </si>
  <si>
    <t>Recordable Injuries</t>
  </si>
  <si>
    <t>LTIs/RWs</t>
  </si>
  <si>
    <t>Lost/ Restricted Days</t>
  </si>
  <si>
    <t>Data</t>
  </si>
  <si>
    <t>Column Name</t>
  </si>
  <si>
    <t>Source</t>
  </si>
  <si>
    <t>Incident data</t>
  </si>
  <si>
    <t>Intelex Health &amp; Safety Management Software</t>
  </si>
  <si>
    <t>Hours worked</t>
  </si>
  <si>
    <t>Kronos</t>
  </si>
  <si>
    <t>Number of Active Employees</t>
  </si>
  <si>
    <t>Active Employee</t>
  </si>
  <si>
    <t>Workday</t>
  </si>
  <si>
    <r>
      <t xml:space="preserve">TRIR </t>
    </r>
    <r>
      <rPr>
        <sz val="8"/>
        <color theme="0"/>
        <rFont val="MrEavesXLModOTBook"/>
        <scheme val="minor"/>
      </rPr>
      <t>(Monthly)</t>
    </r>
  </si>
  <si>
    <r>
      <t xml:space="preserve">TRIR
</t>
    </r>
    <r>
      <rPr>
        <sz val="8"/>
        <color theme="0"/>
        <rFont val="MrEavesXLModOTBook"/>
        <scheme val="minor"/>
      </rPr>
      <t>(FY Cumulative)</t>
    </r>
  </si>
  <si>
    <r>
      <t>DART</t>
    </r>
    <r>
      <rPr>
        <sz val="8"/>
        <color theme="0"/>
        <rFont val="MrEavesXLModOTBook"/>
        <scheme val="minor"/>
      </rPr>
      <t xml:space="preserve"> (Monthly)</t>
    </r>
  </si>
  <si>
    <r>
      <t xml:space="preserve">DART
</t>
    </r>
    <r>
      <rPr>
        <sz val="8"/>
        <color theme="0"/>
        <rFont val="MrEavesXLModOTBook"/>
        <scheme val="minor"/>
      </rPr>
      <t>(FY Cumulative)</t>
    </r>
  </si>
  <si>
    <r>
      <t>Severity</t>
    </r>
    <r>
      <rPr>
        <sz val="8"/>
        <color theme="0"/>
        <rFont val="MrEavesXLModOTBook"/>
        <scheme val="minor"/>
      </rPr>
      <t xml:space="preserve"> (Monthly)</t>
    </r>
  </si>
  <si>
    <r>
      <t xml:space="preserve">Severity
</t>
    </r>
    <r>
      <rPr>
        <sz val="8"/>
        <color theme="0"/>
        <rFont val="MrEavesXLModOTBook"/>
        <scheme val="minor"/>
      </rPr>
      <t>(FY Cumulative)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</si>
</sst>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m"/>
    <numFmt numFmtId="165" formatCode="0.0"/>
  </numFmts>
  <fonts count="18">
    <font>
      <sz val="11"/>
      <color theme="1"/>
      <name val="MrEavesXLModOTBook"/>
      <family val="2"/>
      <scheme val="minor"/>
    </font>
    <font>
      <sz val="10"/>
      <name val="Arial"/>
      <family val="2"/>
    </font>
    <font>
      <sz val="11"/>
      <color theme="1"/>
      <name val="MrEavesXLModOT-Book"/>
      <family val="2"/>
    </font>
    <font>
      <sz val="10"/>
      <name val="Arial"/>
      <family val="2"/>
    </font>
    <font>
      <sz val="11"/>
      <color rgb="FF9C0006"/>
      <name val="MrEavesXLModOTBook"/>
      <family val="2"/>
      <scheme val="minor"/>
    </font>
    <font>
      <sz val="10"/>
      <color indexed="8"/>
      <name val="Arial"/>
      <family val="2"/>
    </font>
    <font>
      <sz val="8"/>
      <name val="MrEavesXLModOTBook"/>
      <family val="2"/>
      <scheme val="minor"/>
    </font>
    <font>
      <sz val="11"/>
      <color theme="1"/>
      <name val="MrEavesXLModOTBook"/>
      <scheme val="minor"/>
    </font>
    <font>
      <sz val="11"/>
      <name val="MrEavesXLModOTBook"/>
      <scheme val="minor"/>
    </font>
    <font>
      <sz val="11"/>
      <name val="MrEavesXLModOT-Book"/>
      <family val="2"/>
    </font>
    <font>
      <sz val="11"/>
      <name val="MrEavesXLModOT-Book"/>
    </font>
    <font>
      <sz val="11"/>
      <color theme="1"/>
      <name val="MrEavesXLModOT-Book"/>
    </font>
    <font>
      <sz val="11"/>
      <color theme="1"/>
      <name val="Aptos Narrow"/>
      <family val="2"/>
    </font>
    <font>
      <b/>
      <sz val="11"/>
      <color theme="1"/>
      <name val="MrEavesXLModOT-Book"/>
    </font>
    <font>
      <sz val="11"/>
      <color theme="0"/>
      <name val="MrEavesXLModOTBook"/>
      <scheme val="minor"/>
    </font>
    <font>
      <sz val="9"/>
      <color theme="0"/>
      <name val="MrEavesXLModOTBook"/>
      <scheme val="minor"/>
    </font>
    <font>
      <sz val="8"/>
      <color theme="0"/>
      <name val="MrEavesXLModOTBook"/>
      <scheme val="minor"/>
    </font>
    <font>
      <b/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7CE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375C2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3" borderId="0" applyNumberFormat="0" applyBorder="0" applyAlignment="0" applyProtection="0"/>
    <xf numFmtId="0" fontId="5" fillId="0" borderId="0">
      <alignment vertical="center"/>
    </xf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9" fillId="0" borderId="0" xfId="0" applyFont="1"/>
    <xf numFmtId="164" fontId="2" fillId="0" borderId="0" xfId="0" applyNumberFormat="1" applyFont="1"/>
    <xf numFmtId="0" fontId="11" fillId="0" borderId="0" xfId="0" applyFont="1"/>
    <xf numFmtId="2" fontId="2" fillId="0" borderId="0" xfId="0" applyNumberFormat="1" applyFont="1"/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" fontId="10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1" fontId="9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center"/>
    </xf>
    <xf numFmtId="0" fontId="1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164" fontId="14" fillId="2" borderId="0" xfId="0" applyNumberFormat="1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7" fillId="0" borderId="0" xfId="3" applyFont="1" applyFill="1" applyAlignment="1" applyProtection="1">
      <alignment horizontal="center" vertical="center"/>
    </xf>
    <xf numFmtId="0" fontId="7" fillId="0" borderId="0" xfId="3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/>
    </xf>
    <xf numFmtId="0" fontId="8" fillId="0" borderId="0" xfId="3" applyFont="1" applyFill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164" fontId="7" fillId="0" borderId="0" xfId="0" applyNumberFormat="1" applyFont="1" applyAlignment="1" applyProtection="1">
      <alignment horizont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1" fontId="8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/>
  </cellXfs>
  <cellStyles count="5">
    <cellStyle name="Bad" xfId="3" builtinId="27"/>
    <cellStyle name="Normal" xfId="0" builtinId="0"/>
    <cellStyle name="Normal 2" xfId="1" xr:uid="{DD8583EC-D1CA-49E4-8F62-9E3CFF3F1817}"/>
    <cellStyle name="Normal 2 2" xfId="4" xr:uid="{D98F7673-D341-46BD-88AF-EB43EFC60E8D}"/>
    <cellStyle name="Normal 3" xfId="2" xr:uid="{61C4779C-F461-4722-A280-2A5FF07A8081}"/>
  </cellStyles>
  <dxfs count="22">
    <dxf>
      <font>
        <strike val="0"/>
        <outline val="0"/>
        <shadow val="0"/>
        <u val="none"/>
        <vertAlign val="baseline"/>
        <sz val="11"/>
        <name val="MrEavesXLModOT-Book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MrEavesXLModOT-Book"/>
        <family val="2"/>
        <scheme val="none"/>
      </font>
      <numFmt numFmtId="1" formatCode="0"/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MrEavesXLModOT-Book"/>
        <family val="2"/>
        <scheme val="none"/>
      </font>
      <numFmt numFmtId="164" formatCode="m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MrEavesXLModOT-Book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rEavesXLModOT-Boo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rEavesXLModOT-Book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numFmt numFmtId="164" formatCode="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MrEavesXLModOTBook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theme="0"/>
        <name val="MrEavesXLModOTBook"/>
        <scheme val="minor"/>
      </font>
    </dxf>
  </dxfs>
  <tableStyles count="1" defaultTableStyle="TableStyleMedium2" defaultPivotStyle="PivotStyleLight16">
    <tableStyle name="Invisible" pivot="0" table="0" count="0" xr9:uid="{2E4F468D-3983-421B-896E-50C21F39C8E6}"/>
  </tableStyles>
  <colors>
    <mruColors>
      <color rgb="FF375C2C"/>
      <color rgb="FF17214C"/>
      <color rgb="FFFFC72C"/>
      <color rgb="FF49B7E9"/>
      <color rgb="FFD16B30"/>
      <color rgb="FF78BE21"/>
      <color rgb="FFFEEB9B"/>
      <color rgb="FFDB6B30"/>
      <color rgb="FF4472C4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8DB1DD-228C-44B9-B2B0-2ABA6A3AE693}" name="Table1" displayName="Table1" ref="A1:L61" totalsRowShown="0" headerRowDxfId="21" dataDxfId="20">
  <autoFilter ref="A1:L61" xr:uid="{4E5588FC-34C9-4E26-8200-2F0B8056742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6" xr3:uid="{D409235E-70C0-4924-8329-DA6CFD860F72}" name="Fiscal Year" dataDxfId="19"/>
    <tableColumn id="1" xr3:uid="{52D7484F-E9B0-483B-823F-624E8CEA8AFD}" name="Month" dataDxfId="18"/>
    <tableColumn id="2" xr3:uid="{6E86D6C7-5A93-4920-BA63-8DBDE0B84417}" name="Hours" dataDxfId="17"/>
    <tableColumn id="3" xr3:uid="{27131669-977B-49B4-9D5E-6E46372EF5C1}" name="Recordable Injuries" dataDxfId="16"/>
    <tableColumn id="4" xr3:uid="{BB4E7A47-C9D9-4545-9396-036DBA565AE8}" name="LTIs/RWs" dataDxfId="15"/>
    <tableColumn id="5" xr3:uid="{3AE66B02-0BCC-4366-8243-9695011A4AB9}" name="Lost/ Restricted Days" dataDxfId="14"/>
    <tableColumn id="6" xr3:uid="{2B4D0F73-3030-4BF5-BB95-272E08640AAB}" name="TRIR (Monthly)" dataDxfId="13">
      <calculatedColumnFormula>ROUND(D2*200000/C2,2)</calculatedColumnFormula>
    </tableColumn>
    <tableColumn id="7" xr3:uid="{4F8DDE1C-A3BF-45EF-8BEA-FB593C708574}" name="TRIR_x000a_(FY Cumulative)" dataDxfId="12">
      <calculatedColumnFormula>SUM(D$2:D2)*200000/SUM(C$2:C2)</calculatedColumnFormula>
    </tableColumn>
    <tableColumn id="8" xr3:uid="{7D18D451-4943-48EB-AB07-3706079A6817}" name="DART (Monthly)" dataDxfId="11">
      <calculatedColumnFormula>ROUND(E2*200000/C2,2)</calculatedColumnFormula>
    </tableColumn>
    <tableColumn id="9" xr3:uid="{4BB54D9A-97E7-466F-9A37-4AE985B01A64}" name="DART_x000a_(FY Cumulative)" dataDxfId="10" totalsRowDxfId="9"/>
    <tableColumn id="10" xr3:uid="{7C25AB09-14AD-4BBC-8371-C8738CD59D74}" name="Severity (Monthly)" dataDxfId="8">
      <calculatedColumnFormula>ROUND(F2*200000/C2,2)</calculatedColumnFormula>
    </tableColumn>
    <tableColumn id="11" xr3:uid="{D3AF19C6-9897-4621-9D36-0FB155AB3103}" name="Severity_x000a_(FY Cumulative)" dataDxfId="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C87ACFE-854E-45DE-86E6-7A5588BB7E97}" name="Table9" displayName="Table9" ref="A1:D61" totalsRowShown="0" headerRowDxfId="6" headerRowBorderDxfId="5" tableBorderDxfId="4">
  <tableColumns count="4">
    <tableColumn id="1" xr3:uid="{7B616D9A-24BB-4316-B01F-274A855E844B}" name="Fiscal Year" dataDxfId="3"/>
    <tableColumn id="2" xr3:uid="{159D777B-2074-4616-8856-AE104B66DFF2}" name="Month" dataDxfId="2"/>
    <tableColumn id="3" xr3:uid="{2E9086DF-018E-444F-9839-16E87DB2E3FC}" name="Active Employee" dataDxfId="1"/>
    <tableColumn id="4" xr3:uid="{6B7B9AFE-2A86-40BB-8B35-41AD36008611}" name="Hou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LUM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8BE21"/>
      </a:accent1>
      <a:accent2>
        <a:srgbClr val="17214C"/>
      </a:accent2>
      <a:accent3>
        <a:srgbClr val="49B7E9"/>
      </a:accent3>
      <a:accent4>
        <a:srgbClr val="DB6B30"/>
      </a:accent4>
      <a:accent5>
        <a:srgbClr val="FFC72C"/>
      </a:accent5>
      <a:accent6>
        <a:srgbClr val="E5E1E6"/>
      </a:accent6>
      <a:hlink>
        <a:srgbClr val="0563C1"/>
      </a:hlink>
      <a:folHlink>
        <a:srgbClr val="954F72"/>
      </a:folHlink>
    </a:clrScheme>
    <a:fontScheme name="Custom 1">
      <a:majorFont>
        <a:latin typeface="MrEavesXLModOTBook"/>
        <a:ea typeface=""/>
        <a:cs typeface=""/>
      </a:majorFont>
      <a:minorFont>
        <a:latin typeface="MrEavesXLModOT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46CFD-528A-4957-9BC8-BEEC421B9412}">
  <sheetPr codeName="Sheet1">
    <pageSetUpPr fitToPage="1"/>
  </sheetPr>
  <dimension ref="A1:L63"/>
  <sheetViews>
    <sheetView tabSelected="1" zoomScale="90" zoomScaleNormal="90" workbookViewId="0">
      <selection activeCell="M1" sqref="M1"/>
    </sheetView>
  </sheetViews>
  <sheetFormatPr defaultColWidth="14.625" defaultRowHeight="14.25"/>
  <cols>
    <col min="1" max="1" width="15.125" style="1" bestFit="1" customWidth="1"/>
    <col min="2" max="2" width="10.875" style="5" bestFit="1" customWidth="1"/>
    <col min="3" max="3" width="10" style="1" bestFit="1" customWidth="1"/>
    <col min="4" max="4" width="20.375" style="1" bestFit="1" customWidth="1"/>
    <col min="5" max="5" width="12.5" style="1" bestFit="1" customWidth="1"/>
    <col min="6" max="6" width="21.875" style="1" bestFit="1" customWidth="1"/>
    <col min="7" max="7" width="24" style="1" customWidth="1"/>
    <col min="8" max="8" width="20.5" style="1" bestFit="1" customWidth="1"/>
    <col min="9" max="9" width="15.375" style="1" bestFit="1" customWidth="1"/>
    <col min="10" max="10" width="19.625" style="1" bestFit="1" customWidth="1"/>
    <col min="11" max="11" width="15.375" style="1" bestFit="1" customWidth="1"/>
    <col min="12" max="12" width="20.5" style="1" bestFit="1" customWidth="1"/>
    <col min="13" max="16384" width="14.625" style="1"/>
  </cols>
  <sheetData>
    <row r="1" spans="1:12" ht="25.5">
      <c r="A1" s="27" t="s">
        <v>0</v>
      </c>
      <c r="B1" s="22" t="s">
        <v>1</v>
      </c>
      <c r="C1" s="23" t="s">
        <v>2</v>
      </c>
      <c r="D1" s="23" t="s">
        <v>3</v>
      </c>
      <c r="E1" s="23" t="s">
        <v>4</v>
      </c>
      <c r="F1" s="24" t="s">
        <v>5</v>
      </c>
      <c r="G1" s="25" t="s">
        <v>16</v>
      </c>
      <c r="H1" s="25" t="s">
        <v>17</v>
      </c>
      <c r="I1" s="26" t="s">
        <v>18</v>
      </c>
      <c r="J1" s="26" t="s">
        <v>19</v>
      </c>
      <c r="K1" s="27" t="s">
        <v>20</v>
      </c>
      <c r="L1" s="27" t="s">
        <v>21</v>
      </c>
    </row>
    <row r="2" spans="1:12">
      <c r="A2" s="28">
        <v>2022</v>
      </c>
      <c r="B2" s="29">
        <v>44378</v>
      </c>
      <c r="C2" s="28">
        <v>455174</v>
      </c>
      <c r="D2" s="28">
        <v>6</v>
      </c>
      <c r="E2" s="28">
        <v>4</v>
      </c>
      <c r="F2" s="28">
        <v>13</v>
      </c>
      <c r="G2" s="28">
        <f>ROUND(D2*200000/C2,2)</f>
        <v>2.64</v>
      </c>
      <c r="H2" s="28">
        <f>ROUND(SUM(D$2:D2)*200000/SUM(C$2:C2),2)</f>
        <v>2.64</v>
      </c>
      <c r="I2" s="28">
        <f>ROUND(E2*200000/C2,2)</f>
        <v>1.76</v>
      </c>
      <c r="J2" s="28">
        <f>ROUND(SUM(E$2:E2)*200000/SUM(C$2:C2),2)</f>
        <v>1.76</v>
      </c>
      <c r="K2" s="30">
        <f>ROUND(F2*200000/C2,2)</f>
        <v>5.71</v>
      </c>
      <c r="L2" s="31">
        <f>ROUND(SUM(F$2:F2)*200000/SUM(C$2:C2),2)</f>
        <v>5.71</v>
      </c>
    </row>
    <row r="3" spans="1:12">
      <c r="A3" s="28">
        <v>2022</v>
      </c>
      <c r="B3" s="29">
        <v>44409</v>
      </c>
      <c r="C3" s="28">
        <v>518578</v>
      </c>
      <c r="D3" s="28">
        <v>8</v>
      </c>
      <c r="E3" s="28">
        <v>5</v>
      </c>
      <c r="F3" s="28">
        <v>59</v>
      </c>
      <c r="G3" s="28">
        <f>ROUND(D3*200000/C3,2)</f>
        <v>3.09</v>
      </c>
      <c r="H3" s="30">
        <f>ROUND(SUM(D$2:D3)*200000/SUM(C$2:C3),2)</f>
        <v>2.88</v>
      </c>
      <c r="I3" s="28">
        <f>ROUND(E3*200000/C3,2)</f>
        <v>1.93</v>
      </c>
      <c r="J3" s="30">
        <f>ROUND(SUM(E$2:E3)*200000/SUM(C$2:C3),2)</f>
        <v>1.85</v>
      </c>
      <c r="K3" s="30">
        <f>ROUND(F3*200000/C3,2)</f>
        <v>22.75</v>
      </c>
      <c r="L3" s="31">
        <f>ROUND(SUM(F$2:F3)*200000/SUM(C$2:C3),2)</f>
        <v>14.79</v>
      </c>
    </row>
    <row r="4" spans="1:12">
      <c r="A4" s="28">
        <v>2022</v>
      </c>
      <c r="B4" s="29">
        <v>44440</v>
      </c>
      <c r="C4" s="28">
        <v>538959</v>
      </c>
      <c r="D4" s="28">
        <v>5</v>
      </c>
      <c r="E4" s="28">
        <v>3</v>
      </c>
      <c r="F4" s="28">
        <v>36</v>
      </c>
      <c r="G4" s="28">
        <f t="shared" ref="G4" si="0">ROUND(D4*200000/C4,2)</f>
        <v>1.86</v>
      </c>
      <c r="H4" s="30">
        <f>ROUND(SUM(D$2:D4)*200000/SUM(C$2:C4),2)</f>
        <v>2.5099999999999998</v>
      </c>
      <c r="I4" s="28">
        <f t="shared" ref="I4:I7" si="1">ROUND(E4*200000/C4,2)</f>
        <v>1.1100000000000001</v>
      </c>
      <c r="J4" s="30">
        <f>ROUND(SUM(E$2:E4)*200000/SUM(C$2:C4),2)</f>
        <v>1.59</v>
      </c>
      <c r="K4" s="30">
        <f>ROUND(F4*200000/C4,2)</f>
        <v>13.36</v>
      </c>
      <c r="L4" s="31">
        <f>ROUND(SUM(F$2:F4)*200000/SUM(C$2:C4),2)</f>
        <v>14.28</v>
      </c>
    </row>
    <row r="5" spans="1:12">
      <c r="A5" s="28">
        <v>2022</v>
      </c>
      <c r="B5" s="29">
        <v>44470</v>
      </c>
      <c r="C5" s="28">
        <v>732688</v>
      </c>
      <c r="D5" s="28">
        <v>8</v>
      </c>
      <c r="E5" s="28">
        <v>3</v>
      </c>
      <c r="F5" s="28">
        <v>9</v>
      </c>
      <c r="G5" s="28">
        <f t="shared" ref="G5" si="2">ROUND(D5*200000/C5,2)</f>
        <v>2.1800000000000002</v>
      </c>
      <c r="H5" s="30">
        <f>ROUND(SUM(D$2:D5)*200000/SUM(C$2:C5),2)</f>
        <v>2.4</v>
      </c>
      <c r="I5" s="28">
        <f>ROUND(E5*200000/C5,2)</f>
        <v>0.82</v>
      </c>
      <c r="J5" s="30">
        <f>ROUND(SUM(E$2:E5)*200000/SUM(C$2:C5),2)</f>
        <v>1.34</v>
      </c>
      <c r="K5" s="30">
        <f>ROUND(F5*200000/C5,2)</f>
        <v>2.46</v>
      </c>
      <c r="L5" s="31">
        <f>ROUND(SUM(F$2:F5)*200000/SUM(C$2:C5),2)</f>
        <v>10.42</v>
      </c>
    </row>
    <row r="6" spans="1:12">
      <c r="A6" s="28">
        <v>2022</v>
      </c>
      <c r="B6" s="29">
        <v>44501</v>
      </c>
      <c r="C6" s="28">
        <v>584245</v>
      </c>
      <c r="D6" s="28">
        <v>5</v>
      </c>
      <c r="E6" s="28">
        <v>4</v>
      </c>
      <c r="F6" s="28">
        <v>12</v>
      </c>
      <c r="G6" s="28">
        <f>ROUND(D6*200000/C6,2)</f>
        <v>1.71</v>
      </c>
      <c r="H6" s="30">
        <f>ROUND(SUM(D$2:D6)*200000/SUM(C$2:C6),2)</f>
        <v>2.2599999999999998</v>
      </c>
      <c r="I6" s="28">
        <f>ROUND(E6*200000/C6,2)</f>
        <v>1.37</v>
      </c>
      <c r="J6" s="28">
        <f>ROUND(SUM(E$2:E6)*200000/SUM(C$2:C6),2)</f>
        <v>1.34</v>
      </c>
      <c r="K6" s="30">
        <f t="shared" ref="K6:K9" si="3">ROUND(F6*200000/C6,2)</f>
        <v>4.1100000000000003</v>
      </c>
      <c r="L6" s="31">
        <f>ROUND(SUM(F$2:F6)*200000/SUM(C$2:C6),2)</f>
        <v>9.1199999999999992</v>
      </c>
    </row>
    <row r="7" spans="1:12">
      <c r="A7" s="28">
        <v>2022</v>
      </c>
      <c r="B7" s="29">
        <v>44531</v>
      </c>
      <c r="C7" s="28">
        <f>558249</f>
        <v>558249</v>
      </c>
      <c r="D7" s="28">
        <v>6</v>
      </c>
      <c r="E7" s="28">
        <v>5</v>
      </c>
      <c r="F7" s="28">
        <v>4</v>
      </c>
      <c r="G7" s="28">
        <f t="shared" ref="G7:G11" si="4">ROUND(D7*200000/C7,2)</f>
        <v>2.15</v>
      </c>
      <c r="H7" s="30">
        <f>ROUND(SUM(D$2:D7)*200000/SUM(C$2:C7),2)</f>
        <v>2.2400000000000002</v>
      </c>
      <c r="I7" s="28">
        <f t="shared" si="1"/>
        <v>1.79</v>
      </c>
      <c r="J7" s="28">
        <f>ROUND(SUM(E$2:E7)*200000/SUM(C$2:C7),2)</f>
        <v>1.42</v>
      </c>
      <c r="K7" s="30">
        <f t="shared" si="3"/>
        <v>1.43</v>
      </c>
      <c r="L7" s="31">
        <f>ROUND(SUM(F$2:F7)*200000/SUM(C$2:C7),2)</f>
        <v>7.85</v>
      </c>
    </row>
    <row r="8" spans="1:12" s="4" customFormat="1">
      <c r="A8" s="32">
        <v>2022</v>
      </c>
      <c r="B8" s="29">
        <v>44562</v>
      </c>
      <c r="C8" s="32">
        <v>576118</v>
      </c>
      <c r="D8" s="32">
        <v>11</v>
      </c>
      <c r="E8" s="32">
        <v>4</v>
      </c>
      <c r="F8" s="32">
        <v>11</v>
      </c>
      <c r="G8" s="32">
        <f>ROUND(D8*200000/C8,2)</f>
        <v>3.82</v>
      </c>
      <c r="H8" s="33">
        <f>ROUND(SUM(D$2:D8)*200000/SUM(C$2:C8),2)</f>
        <v>2.4700000000000002</v>
      </c>
      <c r="I8" s="32">
        <f t="shared" ref="I8:I13" si="5">ROUND(E8*200000/C8,2)</f>
        <v>1.39</v>
      </c>
      <c r="J8" s="32">
        <f>ROUND(SUM(E$2:E8)*200000/SUM(C$2:C8),2)</f>
        <v>1.41</v>
      </c>
      <c r="K8" s="33">
        <f>ROUND(F8*200000/C8,2)</f>
        <v>3.82</v>
      </c>
      <c r="L8" s="34">
        <f>ROUND(SUM(F$2:F8)*200000/SUM(C$2:C8),2)</f>
        <v>7.27</v>
      </c>
    </row>
    <row r="9" spans="1:12">
      <c r="A9" s="28">
        <v>2022</v>
      </c>
      <c r="B9" s="29">
        <v>44593</v>
      </c>
      <c r="C9" s="28">
        <v>555997</v>
      </c>
      <c r="D9" s="28">
        <v>10</v>
      </c>
      <c r="E9" s="28">
        <v>6</v>
      </c>
      <c r="F9" s="28">
        <v>39</v>
      </c>
      <c r="G9" s="30">
        <f>ROUND(D9*200000/C9,2)</f>
        <v>3.6</v>
      </c>
      <c r="H9" s="30">
        <f>ROUND(SUM(D$2:D9)*200000/SUM(C$2:C9),2)</f>
        <v>2.61</v>
      </c>
      <c r="I9" s="28">
        <f t="shared" si="5"/>
        <v>2.16</v>
      </c>
      <c r="J9" s="28">
        <f>ROUND(SUM(E$2:E9)*200000/SUM(C$2:C9),2)</f>
        <v>1.5</v>
      </c>
      <c r="K9" s="30">
        <f t="shared" si="3"/>
        <v>14.03</v>
      </c>
      <c r="L9" s="31">
        <f>ROUND(SUM(F$2:F9)*200000/SUM(C$2:C9),2)</f>
        <v>8.1</v>
      </c>
    </row>
    <row r="10" spans="1:12">
      <c r="A10" s="28">
        <v>2022</v>
      </c>
      <c r="B10" s="29">
        <v>44621</v>
      </c>
      <c r="C10" s="28">
        <v>573318</v>
      </c>
      <c r="D10" s="28">
        <v>14</v>
      </c>
      <c r="E10" s="28">
        <v>9</v>
      </c>
      <c r="F10" s="28">
        <v>41</v>
      </c>
      <c r="G10" s="30">
        <f>ROUND(D10*200000/C10,2)</f>
        <v>4.88</v>
      </c>
      <c r="H10" s="30">
        <f>ROUND(SUM(D$2:D10)*200000/SUM(C$2:C10),2)</f>
        <v>2.87</v>
      </c>
      <c r="I10" s="28">
        <f t="shared" si="5"/>
        <v>3.14</v>
      </c>
      <c r="J10" s="28">
        <f>ROUND(SUM(E$2:E10)*200000/SUM(C$2:C10),2)</f>
        <v>1.69</v>
      </c>
      <c r="K10" s="30">
        <f>ROUND(F10*200000/C10,2)</f>
        <v>14.3</v>
      </c>
      <c r="L10" s="31">
        <f>ROUND(SUM(F$2:F10)*200000/SUM(C$2:C10),2)</f>
        <v>8.8000000000000007</v>
      </c>
    </row>
    <row r="11" spans="1:12">
      <c r="A11" s="28">
        <v>2022</v>
      </c>
      <c r="B11" s="29">
        <v>44652</v>
      </c>
      <c r="C11" s="28">
        <v>591307</v>
      </c>
      <c r="D11" s="28">
        <v>6</v>
      </c>
      <c r="E11" s="35">
        <v>3</v>
      </c>
      <c r="F11" s="28">
        <v>32</v>
      </c>
      <c r="G11" s="30">
        <f t="shared" si="4"/>
        <v>2.0299999999999998</v>
      </c>
      <c r="H11" s="30">
        <f>ROUND(SUM(D$2:D11)*200000/SUM(C$2:C11),2)</f>
        <v>2.78</v>
      </c>
      <c r="I11" s="28">
        <f t="shared" si="5"/>
        <v>1.01</v>
      </c>
      <c r="J11" s="28">
        <f>ROUND(SUM(E$2:E11)*200000/SUM(C$2:C11),2)</f>
        <v>1.62</v>
      </c>
      <c r="K11" s="30">
        <f>ROUND(F11*200000/C11,2)</f>
        <v>10.82</v>
      </c>
      <c r="L11" s="31">
        <f>ROUND(SUM(F$2:F11)*200000/SUM(C$2:C11),2)</f>
        <v>9.01</v>
      </c>
    </row>
    <row r="12" spans="1:12">
      <c r="A12" s="28">
        <v>2022</v>
      </c>
      <c r="B12" s="29">
        <v>44682</v>
      </c>
      <c r="C12" s="28">
        <v>523488</v>
      </c>
      <c r="D12" s="28">
        <v>8</v>
      </c>
      <c r="E12" s="36">
        <v>5</v>
      </c>
      <c r="F12" s="28">
        <v>44</v>
      </c>
      <c r="G12" s="30">
        <f>ROUND(D12*200000/C12,2)</f>
        <v>3.06</v>
      </c>
      <c r="H12" s="30">
        <f>ROUND(SUM(D$2:D12)*200000/SUM(C$2:C12),2)</f>
        <v>2.8</v>
      </c>
      <c r="I12" s="30">
        <f t="shared" si="5"/>
        <v>1.91</v>
      </c>
      <c r="J12" s="30">
        <f>ROUND(SUM(E$2:E12)*200000/SUM(C$2:C12),2)</f>
        <v>1.64</v>
      </c>
      <c r="K12" s="30">
        <f>ROUND(F12*200000/C12,2)</f>
        <v>16.809999999999999</v>
      </c>
      <c r="L12" s="30">
        <f>ROUND(SUM(F$2:F12)*200000/SUM(C$2:C12),2)</f>
        <v>9.66</v>
      </c>
    </row>
    <row r="13" spans="1:12">
      <c r="A13" s="28">
        <v>2022</v>
      </c>
      <c r="B13" s="29">
        <v>44713</v>
      </c>
      <c r="C13" s="28">
        <v>501290</v>
      </c>
      <c r="D13" s="28">
        <v>8</v>
      </c>
      <c r="E13" s="36">
        <v>7</v>
      </c>
      <c r="F13" s="28">
        <v>48</v>
      </c>
      <c r="G13" s="30">
        <f>ROUND(D13*200000/C13,2)</f>
        <v>3.19</v>
      </c>
      <c r="H13" s="30">
        <f>ROUND(SUM(D$2:D13)*200000/SUM(C$2:C13),2)</f>
        <v>2.83</v>
      </c>
      <c r="I13" s="30">
        <f t="shared" si="5"/>
        <v>2.79</v>
      </c>
      <c r="J13" s="30">
        <f>ROUND(SUM(E$2:E13)*200000/SUM(C$2:C13),2)</f>
        <v>1.73</v>
      </c>
      <c r="K13" s="30">
        <f>ROUND(F13*200000/C13,2)</f>
        <v>19.149999999999999</v>
      </c>
      <c r="L13" s="30">
        <f>ROUND(SUM(F$2:F13)*200000/SUM(C$2:C13),2)</f>
        <v>10.37</v>
      </c>
    </row>
    <row r="14" spans="1:12">
      <c r="A14" s="28">
        <v>2023</v>
      </c>
      <c r="B14" s="29">
        <v>44743</v>
      </c>
      <c r="C14" s="28">
        <v>585106</v>
      </c>
      <c r="D14" s="28">
        <v>14</v>
      </c>
      <c r="E14" s="36">
        <v>6</v>
      </c>
      <c r="F14" s="28">
        <v>25</v>
      </c>
      <c r="G14" s="30">
        <f>ROUND(D14*200000/C14,2)</f>
        <v>4.79</v>
      </c>
      <c r="H14" s="30">
        <f>SUM(D$14:D14)*200000/SUM(C$14:C14)</f>
        <v>4.785457677754116</v>
      </c>
      <c r="I14" s="30">
        <f>ROUND(E14*200000/C14,2)</f>
        <v>2.0499999999999998</v>
      </c>
      <c r="J14" s="30">
        <f>ROUND(SUM(E$14:E14)*200000/SUM(C$14:C14),2)</f>
        <v>2.0499999999999998</v>
      </c>
      <c r="K14" s="30">
        <f>ROUND(F14*200000/C14,2)</f>
        <v>8.5500000000000007</v>
      </c>
      <c r="L14" s="30">
        <f>ROUND(SUM(F$14:F14)*200000/SUM(C$14:C14),2)</f>
        <v>8.5500000000000007</v>
      </c>
    </row>
    <row r="15" spans="1:12">
      <c r="A15" s="28">
        <v>2023</v>
      </c>
      <c r="B15" s="29">
        <v>44774</v>
      </c>
      <c r="C15" s="28">
        <v>587934</v>
      </c>
      <c r="D15" s="28">
        <v>9</v>
      </c>
      <c r="E15" s="35">
        <v>6</v>
      </c>
      <c r="F15" s="28">
        <v>26</v>
      </c>
      <c r="G15" s="30">
        <f t="shared" ref="G15:G24" si="6">ROUND(D15*200000/C15,2)</f>
        <v>3.06</v>
      </c>
      <c r="H15" s="30">
        <f>SUM(D$14:D15)*200000/SUM(C$14:C15)</f>
        <v>3.9214349041805905</v>
      </c>
      <c r="I15" s="30">
        <f>ROUND(E15*200000/C15,2)</f>
        <v>2.04</v>
      </c>
      <c r="J15" s="30">
        <f>ROUND(SUM(E$14:E15)*200000/SUM(C$14:C15),2)</f>
        <v>2.0499999999999998</v>
      </c>
      <c r="K15" s="30">
        <f t="shared" ref="K15:K24" si="7">ROUND(F15*200000/C15,2)</f>
        <v>8.84</v>
      </c>
      <c r="L15" s="30">
        <f>ROUND(SUM(F$14:F15)*200000/SUM(C$14:C15),2)</f>
        <v>8.6999999999999993</v>
      </c>
    </row>
    <row r="16" spans="1:12">
      <c r="A16" s="28">
        <v>2023</v>
      </c>
      <c r="B16" s="29">
        <v>44805</v>
      </c>
      <c r="C16" s="28">
        <v>793183</v>
      </c>
      <c r="D16" s="28">
        <v>11</v>
      </c>
      <c r="E16" s="35">
        <v>6</v>
      </c>
      <c r="F16" s="28">
        <v>31</v>
      </c>
      <c r="G16" s="30">
        <f>ROUND(D16*200000/C16,2)</f>
        <v>2.77</v>
      </c>
      <c r="H16" s="30">
        <f>SUM(D$14:D16)*200000/SUM(C$14:C16)</f>
        <v>3.4584073118868002</v>
      </c>
      <c r="I16" s="30">
        <f t="shared" ref="I16:I24" si="8">ROUND(E16*200000/C16,2)</f>
        <v>1.51</v>
      </c>
      <c r="J16" s="30">
        <f>ROUND(SUM(E$14:E16)*200000/SUM(C$14:C16),2)</f>
        <v>1.83</v>
      </c>
      <c r="K16" s="30">
        <f t="shared" si="7"/>
        <v>7.82</v>
      </c>
      <c r="L16" s="30">
        <f>ROUND(SUM(F$14:F16)*200000/SUM(C$14:C16),2)</f>
        <v>8.34</v>
      </c>
    </row>
    <row r="17" spans="1:12">
      <c r="A17" s="28">
        <v>2023</v>
      </c>
      <c r="B17" s="29">
        <v>44835</v>
      </c>
      <c r="C17" s="28">
        <v>821597</v>
      </c>
      <c r="D17" s="28">
        <v>7</v>
      </c>
      <c r="E17" s="35">
        <v>3</v>
      </c>
      <c r="F17" s="28">
        <v>62</v>
      </c>
      <c r="G17" s="30">
        <f>ROUND(D17*200000/C17,2)</f>
        <v>1.7</v>
      </c>
      <c r="H17" s="30">
        <f>SUM(D$14:D17)*200000/SUM(C$14:C17)</f>
        <v>2.941366372290894</v>
      </c>
      <c r="I17" s="30">
        <f t="shared" si="8"/>
        <v>0.73</v>
      </c>
      <c r="J17" s="30">
        <f>ROUND(SUM(E$14:E17)*200000/SUM(C$14:C17),2)</f>
        <v>1.51</v>
      </c>
      <c r="K17" s="30">
        <f t="shared" si="7"/>
        <v>15.09</v>
      </c>
      <c r="L17" s="30">
        <f>ROUND(SUM(F$14:F17)*200000/SUM(C$14:C17),2)</f>
        <v>10.33</v>
      </c>
    </row>
    <row r="18" spans="1:12">
      <c r="A18" s="28">
        <v>2023</v>
      </c>
      <c r="B18" s="29">
        <v>44866</v>
      </c>
      <c r="C18" s="28">
        <v>659658</v>
      </c>
      <c r="D18" s="28">
        <v>8</v>
      </c>
      <c r="E18" s="35">
        <v>6</v>
      </c>
      <c r="F18" s="28">
        <v>84</v>
      </c>
      <c r="G18" s="30">
        <f t="shared" si="6"/>
        <v>2.4300000000000002</v>
      </c>
      <c r="H18" s="30">
        <f>SUM(D$14:D18)*200000/SUM(C$14:C18)</f>
        <v>2.8426577341465267</v>
      </c>
      <c r="I18" s="30">
        <f t="shared" si="8"/>
        <v>1.82</v>
      </c>
      <c r="J18" s="30">
        <f>ROUND(SUM(E$14:E18)*200000/SUM(C$14:C18),2)</f>
        <v>1.57</v>
      </c>
      <c r="K18" s="30">
        <f t="shared" si="7"/>
        <v>25.47</v>
      </c>
      <c r="L18" s="30">
        <f>ROUND(SUM(F$14:F18)*200000/SUM(C$14:C18),2)</f>
        <v>13.23</v>
      </c>
    </row>
    <row r="19" spans="1:12">
      <c r="A19" s="28">
        <v>2023</v>
      </c>
      <c r="B19" s="29">
        <v>44896</v>
      </c>
      <c r="C19" s="28">
        <v>664381</v>
      </c>
      <c r="D19" s="32">
        <v>6</v>
      </c>
      <c r="E19" s="35">
        <v>5</v>
      </c>
      <c r="F19" s="28">
        <v>96</v>
      </c>
      <c r="G19" s="30">
        <f>ROUND(D19*200000/C19,2)</f>
        <v>1.81</v>
      </c>
      <c r="H19" s="30">
        <f>SUM(D$14:D19)*200000/SUM(C$14:C19)</f>
        <v>2.6751890081834033</v>
      </c>
      <c r="I19" s="30">
        <f t="shared" si="8"/>
        <v>1.51</v>
      </c>
      <c r="J19" s="30">
        <f>ROUND(SUM(E$14:E19)*200000/SUM(C$14:C19),2)</f>
        <v>1.56</v>
      </c>
      <c r="K19" s="30">
        <f t="shared" si="7"/>
        <v>28.9</v>
      </c>
      <c r="L19" s="30">
        <f>ROUND(SUM(F$14:F19)*200000/SUM(C$14:C19),2)</f>
        <v>15.76</v>
      </c>
    </row>
    <row r="20" spans="1:12" s="4" customFormat="1">
      <c r="A20" s="32">
        <v>2023</v>
      </c>
      <c r="B20" s="29">
        <v>44927</v>
      </c>
      <c r="C20" s="37">
        <v>565239</v>
      </c>
      <c r="D20" s="32">
        <v>6</v>
      </c>
      <c r="E20" s="38">
        <v>3</v>
      </c>
      <c r="F20" s="32">
        <v>82</v>
      </c>
      <c r="G20" s="33">
        <f t="shared" si="6"/>
        <v>2.12</v>
      </c>
      <c r="H20" s="33">
        <f>SUM(D$14:D20)*200000/SUM(C$14:C20)</f>
        <v>2.6084550719270796</v>
      </c>
      <c r="I20" s="33">
        <f>ROUND(E20*200000/C20,2)</f>
        <v>1.06</v>
      </c>
      <c r="J20" s="33">
        <f>ROUND(SUM(E$14:E20)*200000/SUM(C$14:C20),2)</f>
        <v>1.5</v>
      </c>
      <c r="K20" s="33">
        <f t="shared" si="7"/>
        <v>29.01</v>
      </c>
      <c r="L20" s="33">
        <f>ROUND(SUM(F$14:F20)*200000/SUM(C$14:C20),2)</f>
        <v>17.36</v>
      </c>
    </row>
    <row r="21" spans="1:12">
      <c r="A21" s="28">
        <v>2023</v>
      </c>
      <c r="B21" s="29">
        <v>44958</v>
      </c>
      <c r="C21" s="28">
        <v>630137</v>
      </c>
      <c r="D21" s="28">
        <v>5</v>
      </c>
      <c r="E21" s="35">
        <v>3</v>
      </c>
      <c r="F21" s="28">
        <v>72</v>
      </c>
      <c r="G21" s="30">
        <f>ROUND(D21*200000/C21,2)</f>
        <v>1.59</v>
      </c>
      <c r="H21" s="30">
        <f>SUM(D$14:D21)*200000/SUM(C$14:C21)</f>
        <v>2.4871708149347072</v>
      </c>
      <c r="I21" s="30">
        <f t="shared" si="8"/>
        <v>0.95</v>
      </c>
      <c r="J21" s="30">
        <f>ROUND(SUM(E$14:E21)*200000/SUM(C$14:C21),2)</f>
        <v>1.43</v>
      </c>
      <c r="K21" s="30">
        <f t="shared" si="7"/>
        <v>22.85</v>
      </c>
      <c r="L21" s="30">
        <f>ROUND(SUM(F$14:F21)*200000/SUM(C$14:C21),2)</f>
        <v>18.010000000000002</v>
      </c>
    </row>
    <row r="22" spans="1:12" s="6" customFormat="1">
      <c r="A22" s="28">
        <v>2023</v>
      </c>
      <c r="B22" s="29">
        <v>44986</v>
      </c>
      <c r="C22" s="28">
        <v>791489</v>
      </c>
      <c r="D22" s="28">
        <v>7</v>
      </c>
      <c r="E22" s="35">
        <v>3</v>
      </c>
      <c r="F22" s="28">
        <v>51</v>
      </c>
      <c r="G22" s="30">
        <f t="shared" si="6"/>
        <v>1.77</v>
      </c>
      <c r="H22" s="30">
        <f>SUM(D$14:D22)*200000/SUM(C$14:C22)</f>
        <v>2.3939433888137911</v>
      </c>
      <c r="I22" s="30">
        <f t="shared" si="8"/>
        <v>0.76</v>
      </c>
      <c r="J22" s="30">
        <f>ROUND(SUM(E$14:E22)*200000/SUM(C$14:C22),2)</f>
        <v>1.34</v>
      </c>
      <c r="K22" s="30">
        <f t="shared" si="7"/>
        <v>12.89</v>
      </c>
      <c r="L22" s="30">
        <f>ROUND(SUM(F$14:F22)*200000/SUM(C$14:C22),2)</f>
        <v>17.350000000000001</v>
      </c>
    </row>
    <row r="23" spans="1:12">
      <c r="A23" s="28">
        <v>2023</v>
      </c>
      <c r="B23" s="29">
        <v>45017</v>
      </c>
      <c r="C23" s="39">
        <v>602460.75000000023</v>
      </c>
      <c r="D23" s="28">
        <v>8</v>
      </c>
      <c r="E23" s="35">
        <v>6</v>
      </c>
      <c r="F23" s="28">
        <v>40</v>
      </c>
      <c r="G23" s="30">
        <f t="shared" si="6"/>
        <v>2.66</v>
      </c>
      <c r="H23" s="30">
        <f>SUM(D$14:D23)*200000/SUM(C$14:C23)</f>
        <v>2.4174829682169263</v>
      </c>
      <c r="I23" s="30">
        <f>ROUND(E23*200000/C23,2)</f>
        <v>1.99</v>
      </c>
      <c r="J23" s="30">
        <f>ROUND(SUM(E$14:E23)*200000/SUM(C$14:C23),2)</f>
        <v>1.4</v>
      </c>
      <c r="K23" s="30">
        <f t="shared" si="7"/>
        <v>13.28</v>
      </c>
      <c r="L23" s="30">
        <f>ROUND(SUM(F$14:F23)*200000/SUM(C$14:C23),2)</f>
        <v>16.98</v>
      </c>
    </row>
    <row r="24" spans="1:12">
      <c r="A24" s="28">
        <v>2023</v>
      </c>
      <c r="B24" s="29">
        <v>45047</v>
      </c>
      <c r="C24" s="28">
        <v>623618</v>
      </c>
      <c r="D24" s="28">
        <v>6</v>
      </c>
      <c r="E24" s="35">
        <v>4</v>
      </c>
      <c r="F24" s="28">
        <v>42</v>
      </c>
      <c r="G24" s="30">
        <f t="shared" si="6"/>
        <v>1.92</v>
      </c>
      <c r="H24" s="30">
        <f>SUM(D$14:D24)*200000/SUM(C$14:C24)</f>
        <v>2.3754905891493121</v>
      </c>
      <c r="I24" s="30">
        <f t="shared" si="8"/>
        <v>1.28</v>
      </c>
      <c r="J24" s="30">
        <f>ROUND(SUM(E$14:E24)*200000/SUM(C$14:C24),2)</f>
        <v>1.39</v>
      </c>
      <c r="K24" s="30">
        <f t="shared" si="7"/>
        <v>13.47</v>
      </c>
      <c r="L24" s="30">
        <f>ROUND(SUM(F$14:F24)*200000/SUM(C$14:C24),2)</f>
        <v>16.68</v>
      </c>
    </row>
    <row r="25" spans="1:12">
      <c r="A25" s="28">
        <v>2023</v>
      </c>
      <c r="B25" s="29">
        <v>45078</v>
      </c>
      <c r="C25" s="39">
        <v>695775.97700000054</v>
      </c>
      <c r="D25" s="28">
        <v>7</v>
      </c>
      <c r="E25" s="36">
        <v>5</v>
      </c>
      <c r="F25" s="28">
        <v>102</v>
      </c>
      <c r="G25" s="30">
        <f t="shared" ref="G25:G29" si="9">ROUND(D25*200000/C25,2)</f>
        <v>2.0099999999999998</v>
      </c>
      <c r="H25" s="30">
        <f>SUM(D$14:D25)*200000/SUM(C$14:C25)</f>
        <v>2.3439705088502896</v>
      </c>
      <c r="I25" s="30">
        <f t="shared" ref="I25:I30" si="10">ROUND(E25*200000/C25,2)</f>
        <v>1.44</v>
      </c>
      <c r="J25" s="30">
        <f>ROUND(SUM(E$14:E25)*200000/SUM(C$14:C25),2)</f>
        <v>1.4</v>
      </c>
      <c r="K25" s="30">
        <f t="shared" ref="K25:K30" si="11">ROUND(F25*200000/C25,2)</f>
        <v>29.32</v>
      </c>
      <c r="L25" s="30">
        <f>ROUND(SUM(F$14:F25)*200000/SUM(C$14:C25),2)</f>
        <v>17.78</v>
      </c>
    </row>
    <row r="26" spans="1:12">
      <c r="A26" s="28">
        <v>2024</v>
      </c>
      <c r="B26" s="29">
        <v>45108</v>
      </c>
      <c r="C26" s="39">
        <v>672858</v>
      </c>
      <c r="D26" s="28">
        <v>11</v>
      </c>
      <c r="E26" s="28">
        <v>8</v>
      </c>
      <c r="F26" s="28">
        <v>55</v>
      </c>
      <c r="G26" s="30">
        <f>ROUND(D26*200000/C26,2)</f>
        <v>3.27</v>
      </c>
      <c r="H26" s="30">
        <f>SUM(D$26:D26)*200000/SUM(C$26:C26)</f>
        <v>3.269634900677409</v>
      </c>
      <c r="I26" s="30">
        <f>ROUND(E26*200000/C26,2)</f>
        <v>2.38</v>
      </c>
      <c r="J26" s="30">
        <f>ROUND(SUM(E$26:E26)*200000/SUM(C$26:C26),2)</f>
        <v>2.38</v>
      </c>
      <c r="K26" s="30">
        <f>ROUND(F26*200000/C26,2)</f>
        <v>16.350000000000001</v>
      </c>
      <c r="L26" s="30">
        <f>ROUND(SUM(F$26:F26)*200000/SUM(C$26:C26),2)</f>
        <v>16.350000000000001</v>
      </c>
    </row>
    <row r="27" spans="1:12">
      <c r="A27" s="28">
        <v>2024</v>
      </c>
      <c r="B27" s="29">
        <v>45139</v>
      </c>
      <c r="C27" s="39">
        <v>724963</v>
      </c>
      <c r="D27" s="28">
        <v>13</v>
      </c>
      <c r="E27" s="28">
        <v>8</v>
      </c>
      <c r="F27" s="28">
        <v>70</v>
      </c>
      <c r="G27" s="30">
        <f t="shared" si="9"/>
        <v>3.59</v>
      </c>
      <c r="H27" s="30">
        <f>SUM(D$26:D27)*200000/SUM(C$26:C27)</f>
        <v>3.4339160736603613</v>
      </c>
      <c r="I27" s="30">
        <f t="shared" si="10"/>
        <v>2.21</v>
      </c>
      <c r="J27" s="30">
        <f>ROUND(SUM(E$26:E27)*200000/SUM(C$26:C27),2)</f>
        <v>2.29</v>
      </c>
      <c r="K27" s="30">
        <f t="shared" si="11"/>
        <v>19.309999999999999</v>
      </c>
      <c r="L27" s="30">
        <f>ROUND(SUM(F$26:F27)*200000/SUM(C$26:C27),2)</f>
        <v>17.88</v>
      </c>
    </row>
    <row r="28" spans="1:12">
      <c r="A28" s="28">
        <v>2024</v>
      </c>
      <c r="B28" s="29">
        <v>45170</v>
      </c>
      <c r="C28" s="28">
        <v>822324</v>
      </c>
      <c r="D28" s="28">
        <v>12</v>
      </c>
      <c r="E28" s="28">
        <v>8</v>
      </c>
      <c r="F28" s="28">
        <v>100</v>
      </c>
      <c r="G28" s="30">
        <f t="shared" si="9"/>
        <v>2.92</v>
      </c>
      <c r="H28" s="30">
        <f>SUM(D$26:D28)*200000/SUM(C$26:C28)</f>
        <v>3.2430314236232318</v>
      </c>
      <c r="I28" s="30">
        <f t="shared" si="10"/>
        <v>1.95</v>
      </c>
      <c r="J28" s="30">
        <f>ROUND(SUM(E$26:E28)*200000/SUM(C$26:C28),2)</f>
        <v>2.16</v>
      </c>
      <c r="K28" s="30">
        <f t="shared" si="11"/>
        <v>24.32</v>
      </c>
      <c r="L28" s="30">
        <f>ROUND(SUM(F$26:F28)*200000/SUM(C$26:C28),2)</f>
        <v>20.27</v>
      </c>
    </row>
    <row r="29" spans="1:12">
      <c r="A29" s="28">
        <v>2024</v>
      </c>
      <c r="B29" s="29">
        <v>45200</v>
      </c>
      <c r="C29" s="32">
        <v>759569</v>
      </c>
      <c r="D29" s="28">
        <v>12</v>
      </c>
      <c r="E29" s="28">
        <v>5</v>
      </c>
      <c r="F29" s="28">
        <v>63</v>
      </c>
      <c r="G29" s="30">
        <f t="shared" si="9"/>
        <v>3.16</v>
      </c>
      <c r="H29" s="30">
        <f>SUM(D$26:D29)*200000/SUM(C$26:C29)</f>
        <v>3.221785715004863</v>
      </c>
      <c r="I29" s="30">
        <f t="shared" si="10"/>
        <v>1.32</v>
      </c>
      <c r="J29" s="30">
        <f>ROUND(SUM(E$26:E29)*200000/SUM(C$26:C29),2)</f>
        <v>1.95</v>
      </c>
      <c r="K29" s="30">
        <f t="shared" si="11"/>
        <v>16.59</v>
      </c>
      <c r="L29" s="30">
        <f>ROUND(SUM(F$26:F29)*200000/SUM(C$26:C29),2)</f>
        <v>19.329999999999998</v>
      </c>
    </row>
    <row r="30" spans="1:12">
      <c r="A30" s="28">
        <v>2024</v>
      </c>
      <c r="B30" s="29">
        <v>45231</v>
      </c>
      <c r="C30" s="28">
        <v>733031</v>
      </c>
      <c r="D30" s="28">
        <v>4</v>
      </c>
      <c r="E30" s="28">
        <v>2</v>
      </c>
      <c r="F30" s="28">
        <v>61</v>
      </c>
      <c r="G30" s="30">
        <f t="shared" ref="G30:G35" si="12">ROUND(D30*200000/C30,2)</f>
        <v>1.0900000000000001</v>
      </c>
      <c r="H30" s="30">
        <f>SUM(D$26:D30)*200000/SUM(C$26:C30)</f>
        <v>2.8011619435215724</v>
      </c>
      <c r="I30" s="30">
        <f t="shared" si="10"/>
        <v>0.55000000000000004</v>
      </c>
      <c r="J30" s="30">
        <f>ROUND(SUM(E$26:E30)*200000/SUM(C$26:C30),2)</f>
        <v>1.67</v>
      </c>
      <c r="K30" s="30">
        <f t="shared" si="11"/>
        <v>16.64</v>
      </c>
      <c r="L30" s="30">
        <f>ROUND(SUM(F$26:F30)*200000/SUM(C$26:C30),2)</f>
        <v>18.8</v>
      </c>
    </row>
    <row r="31" spans="1:12">
      <c r="A31" s="28">
        <v>2024</v>
      </c>
      <c r="B31" s="29">
        <v>45261</v>
      </c>
      <c r="C31" s="39">
        <v>750065.80999999866</v>
      </c>
      <c r="D31" s="28">
        <v>8</v>
      </c>
      <c r="E31" s="28">
        <v>5</v>
      </c>
      <c r="F31" s="28">
        <v>61</v>
      </c>
      <c r="G31" s="30">
        <f t="shared" si="12"/>
        <v>2.13</v>
      </c>
      <c r="H31" s="30">
        <f>SUM(D$26:D31)*200000/SUM(C$26:C31)</f>
        <v>2.6888883510614252</v>
      </c>
      <c r="I31" s="30">
        <f t="shared" ref="I31:I35" si="13">ROUND(E31*200000/C31,2)</f>
        <v>1.33</v>
      </c>
      <c r="J31" s="30">
        <f>ROUND(SUM(E$26:E31)*200000/SUM(C$26:C31),2)</f>
        <v>1.61</v>
      </c>
      <c r="K31" s="30">
        <f t="shared" ref="K31:K32" si="14">ROUND(F31*200000/C31,2)</f>
        <v>16.27</v>
      </c>
      <c r="L31" s="30">
        <f>ROUND(SUM(F$26:F31)*200000/SUM(C$26:C31),2)</f>
        <v>18.37</v>
      </c>
    </row>
    <row r="32" spans="1:12">
      <c r="A32" s="28">
        <v>2024</v>
      </c>
      <c r="B32" s="29">
        <v>45292</v>
      </c>
      <c r="C32" s="39">
        <v>686493.48</v>
      </c>
      <c r="D32" s="28">
        <v>8</v>
      </c>
      <c r="E32" s="28">
        <v>4</v>
      </c>
      <c r="F32" s="28">
        <v>110</v>
      </c>
      <c r="G32" s="30">
        <f t="shared" si="12"/>
        <v>2.33</v>
      </c>
      <c r="H32" s="30">
        <f>SUM(D$26:D32)*200000/SUM(C$26:C32)</f>
        <v>2.6411334879570698</v>
      </c>
      <c r="I32" s="30">
        <f t="shared" si="13"/>
        <v>1.17</v>
      </c>
      <c r="J32" s="30">
        <f>ROUND(SUM(E$26:E32)*200000/SUM(C$26:C32),2)</f>
        <v>1.55</v>
      </c>
      <c r="K32" s="30">
        <f t="shared" si="14"/>
        <v>32.049999999999997</v>
      </c>
      <c r="L32" s="30">
        <f>ROUND(SUM(F$26:F32)*200000/SUM(C$26:C32),2)</f>
        <v>20.2</v>
      </c>
    </row>
    <row r="33" spans="1:12">
      <c r="A33" s="28">
        <v>2024</v>
      </c>
      <c r="B33" s="29">
        <v>45323</v>
      </c>
      <c r="C33" s="39">
        <v>792935.57999999879</v>
      </c>
      <c r="D33" s="28">
        <v>8</v>
      </c>
      <c r="E33" s="28">
        <v>6</v>
      </c>
      <c r="F33" s="28">
        <v>144</v>
      </c>
      <c r="G33" s="30">
        <f t="shared" si="12"/>
        <v>2.02</v>
      </c>
      <c r="H33" s="30">
        <f>SUM(D$26:D33)*200000/SUM(C$26:C33)</f>
        <v>2.5579579977474056</v>
      </c>
      <c r="I33" s="30">
        <f t="shared" si="13"/>
        <v>1.51</v>
      </c>
      <c r="J33" s="30">
        <f>ROUND(SUM(E$26:E33)*200000/SUM(C$26:C33),2)</f>
        <v>1.55</v>
      </c>
      <c r="K33" s="30">
        <f t="shared" ref="K33" si="15">ROUND(F33*200000/C33,2)</f>
        <v>36.32</v>
      </c>
      <c r="L33" s="30">
        <f>ROUND(SUM(F$26:F33)*200000/SUM(C$26:C33),2)</f>
        <v>22.35</v>
      </c>
    </row>
    <row r="34" spans="1:12">
      <c r="A34" s="28">
        <v>2024</v>
      </c>
      <c r="B34" s="29">
        <v>45352</v>
      </c>
      <c r="C34" s="40">
        <v>912523.94999999879</v>
      </c>
      <c r="D34" s="28">
        <v>4</v>
      </c>
      <c r="E34" s="28">
        <v>3</v>
      </c>
      <c r="F34" s="28">
        <v>165</v>
      </c>
      <c r="G34" s="30">
        <f t="shared" si="12"/>
        <v>0.88</v>
      </c>
      <c r="H34" s="30">
        <f>SUM(D$26:D34)*200000/SUM(C$26:C34)</f>
        <v>2.3341431477649377</v>
      </c>
      <c r="I34" s="30">
        <f t="shared" si="13"/>
        <v>0.66</v>
      </c>
      <c r="J34" s="30">
        <f>ROUND(SUM(E$26:E34)*200000/SUM(C$26:C34),2)</f>
        <v>1.43</v>
      </c>
      <c r="K34" s="30">
        <f>ROUND(F34*200000/C34,2)</f>
        <v>36.159999999999997</v>
      </c>
      <c r="L34" s="30">
        <f>ROUND(SUM(F$26:F34)*200000/SUM(C$26:C34),2)</f>
        <v>24.19</v>
      </c>
    </row>
    <row r="35" spans="1:12">
      <c r="A35" s="28">
        <v>2024</v>
      </c>
      <c r="B35" s="29">
        <v>45383</v>
      </c>
      <c r="C35" s="39">
        <v>827402.8699999993</v>
      </c>
      <c r="D35" s="28">
        <v>4</v>
      </c>
      <c r="E35" s="28">
        <v>4</v>
      </c>
      <c r="F35" s="28">
        <v>124</v>
      </c>
      <c r="G35" s="30">
        <f t="shared" si="12"/>
        <v>0.97</v>
      </c>
      <c r="H35" s="30">
        <f>SUM(D$26:D35)*200000/SUM(C$26:C35)</f>
        <v>2.1868830341664989</v>
      </c>
      <c r="I35" s="30">
        <f t="shared" si="13"/>
        <v>0.97</v>
      </c>
      <c r="J35" s="30">
        <f>ROUND(SUM(E$26:E35)*200000/SUM(C$26:C35),2)</f>
        <v>1.38</v>
      </c>
      <c r="K35" s="30">
        <f t="shared" ref="K35" si="16">ROUND(F35*200000/C35,2)</f>
        <v>29.97</v>
      </c>
      <c r="L35" s="30">
        <f>ROUND(SUM(F$26:F35)*200000/SUM(C$26:C35),2)</f>
        <v>24.81</v>
      </c>
    </row>
    <row r="36" spans="1:12">
      <c r="A36" s="28">
        <v>2024</v>
      </c>
      <c r="B36" s="29">
        <v>45413</v>
      </c>
      <c r="C36" s="39">
        <v>984248</v>
      </c>
      <c r="D36" s="28">
        <v>8</v>
      </c>
      <c r="E36" s="28">
        <v>7</v>
      </c>
      <c r="F36" s="28">
        <v>150</v>
      </c>
      <c r="G36" s="30">
        <f t="shared" ref="G36:G41" si="17">ROUND(D36*200000/C36,2)</f>
        <v>1.63</v>
      </c>
      <c r="H36" s="30">
        <f>SUM(D$26:D36)*200000/SUM(C$26:C36)</f>
        <v>2.1231386517000388</v>
      </c>
      <c r="I36" s="30">
        <f t="shared" ref="I36:I41" si="18">ROUND(E36*200000/C36,2)</f>
        <v>1.42</v>
      </c>
      <c r="J36" s="30">
        <f>ROUND(SUM(E$26:E36)*200000/SUM(C$26:C36),2)</f>
        <v>1.38</v>
      </c>
      <c r="K36" s="30">
        <f t="shared" ref="K36" si="19">ROUND(F36*200000/C36,2)</f>
        <v>30.48</v>
      </c>
      <c r="L36" s="30">
        <f>ROUND(SUM(F$26:F36)*200000/SUM(C$26:C36),2)</f>
        <v>25.45</v>
      </c>
    </row>
    <row r="37" spans="1:12">
      <c r="A37" s="28">
        <v>2024</v>
      </c>
      <c r="B37" s="29">
        <v>45444</v>
      </c>
      <c r="C37" s="39">
        <v>787395.09</v>
      </c>
      <c r="D37" s="28">
        <v>1</v>
      </c>
      <c r="E37" s="28">
        <v>0</v>
      </c>
      <c r="F37" s="28">
        <v>114</v>
      </c>
      <c r="G37" s="30">
        <f t="shared" si="17"/>
        <v>0.25</v>
      </c>
      <c r="H37" s="30">
        <f>SUM(D$26:D37)*200000/SUM(C$26:C37)</f>
        <v>1.9674607838365041</v>
      </c>
      <c r="I37" s="30">
        <f t="shared" si="18"/>
        <v>0</v>
      </c>
      <c r="J37" s="30">
        <f>ROUND(SUM(E$26:E37)*200000/SUM(C$26:C37),2)</f>
        <v>1.27</v>
      </c>
      <c r="K37" s="30">
        <f t="shared" ref="K37" si="20">ROUND(F37*200000/C37,2)</f>
        <v>28.96</v>
      </c>
      <c r="L37" s="30">
        <f>ROUND(SUM(F$26:F37)*200000/SUM(C$26:C37),2)</f>
        <v>25.75</v>
      </c>
    </row>
    <row r="38" spans="1:12">
      <c r="A38" s="28">
        <v>2025</v>
      </c>
      <c r="B38" s="29">
        <v>45474</v>
      </c>
      <c r="C38" s="39">
        <v>813635.77999999956</v>
      </c>
      <c r="D38" s="28">
        <v>7</v>
      </c>
      <c r="E38" s="28">
        <v>6</v>
      </c>
      <c r="F38" s="28">
        <v>94</v>
      </c>
      <c r="G38" s="30">
        <f t="shared" si="17"/>
        <v>1.72</v>
      </c>
      <c r="H38" s="30">
        <f>SUM(D$38:D38)*200000/SUM(C$38:C38)</f>
        <v>1.7206716253309322</v>
      </c>
      <c r="I38" s="30">
        <f t="shared" si="18"/>
        <v>1.47</v>
      </c>
      <c r="J38" s="30">
        <f>ROUND(SUM(E$38:E38)*200000/SUM(C$38:C38),2)</f>
        <v>1.47</v>
      </c>
      <c r="K38" s="30">
        <f t="shared" ref="K38:K42" si="21">ROUND(F38*200000/C38,2)</f>
        <v>23.11</v>
      </c>
      <c r="L38" s="30">
        <f>ROUND(SUM(F$38:F38)*200000/SUM(C$38:C38),2)</f>
        <v>23.11</v>
      </c>
    </row>
    <row r="39" spans="1:12">
      <c r="A39" s="28">
        <v>2025</v>
      </c>
      <c r="B39" s="29">
        <v>45505</v>
      </c>
      <c r="C39" s="39">
        <v>1061469.5689999983</v>
      </c>
      <c r="D39" s="28">
        <v>3</v>
      </c>
      <c r="E39" s="28">
        <v>3</v>
      </c>
      <c r="F39" s="28">
        <v>49</v>
      </c>
      <c r="G39" s="30">
        <f t="shared" si="17"/>
        <v>0.56999999999999995</v>
      </c>
      <c r="H39" s="30">
        <f>SUM(D$38:D39)*200000/SUM(C$38:C39)</f>
        <v>1.0666067381582636</v>
      </c>
      <c r="I39" s="30">
        <f t="shared" si="18"/>
        <v>0.56999999999999995</v>
      </c>
      <c r="J39" s="30">
        <f>ROUND(SUM(E$38:E39)*200000/SUM(C$38:C39),2)</f>
        <v>0.96</v>
      </c>
      <c r="K39" s="30">
        <f t="shared" si="21"/>
        <v>9.23</v>
      </c>
      <c r="L39" s="30">
        <f>ROUND(SUM(F$38:F39)*200000/SUM(C$38:C39),2)</f>
        <v>15.25</v>
      </c>
    </row>
    <row r="40" spans="1:12">
      <c r="A40" s="28">
        <v>2025</v>
      </c>
      <c r="B40" s="29">
        <v>45536</v>
      </c>
      <c r="C40" s="39">
        <v>788536.6062000005</v>
      </c>
      <c r="D40" s="28">
        <v>8</v>
      </c>
      <c r="E40" s="28">
        <v>5</v>
      </c>
      <c r="F40" s="28">
        <v>72</v>
      </c>
      <c r="G40" s="30">
        <f t="shared" si="17"/>
        <v>2.0299999999999998</v>
      </c>
      <c r="H40" s="30">
        <f>SUM(D$38:D40)*200000/SUM(C$38:C40)</f>
        <v>1.3515329990098821</v>
      </c>
      <c r="I40" s="30">
        <f t="shared" si="18"/>
        <v>1.27</v>
      </c>
      <c r="J40" s="30">
        <f>ROUND(SUM(E$38:E40)*200000/SUM(C$38:C40),2)</f>
        <v>1.05</v>
      </c>
      <c r="K40" s="30">
        <f t="shared" si="21"/>
        <v>18.260000000000002</v>
      </c>
      <c r="L40" s="30">
        <f>ROUND(SUM(F$38:F40)*200000/SUM(C$38:C40),2)</f>
        <v>16.14</v>
      </c>
    </row>
    <row r="41" spans="1:12">
      <c r="A41" s="28">
        <v>2025</v>
      </c>
      <c r="B41" s="29">
        <v>45566</v>
      </c>
      <c r="C41" s="39">
        <v>816913.57100000151</v>
      </c>
      <c r="D41" s="28">
        <v>4</v>
      </c>
      <c r="E41" s="28">
        <v>2</v>
      </c>
      <c r="F41" s="28">
        <v>44</v>
      </c>
      <c r="G41" s="30">
        <f t="shared" si="17"/>
        <v>0.98</v>
      </c>
      <c r="H41" s="30">
        <f>SUM(D$38:D41)*200000/SUM(C$38:C41)</f>
        <v>1.2641660122583451</v>
      </c>
      <c r="I41" s="30">
        <f t="shared" si="18"/>
        <v>0.49</v>
      </c>
      <c r="J41" s="30">
        <f>ROUND(SUM(E$38:E41)*200000/SUM(C$38:C41),2)</f>
        <v>0.92</v>
      </c>
      <c r="K41" s="30">
        <f t="shared" si="21"/>
        <v>10.77</v>
      </c>
      <c r="L41" s="30">
        <f>ROUND(SUM(F$38:F41)*200000/SUM(C$38:C41),2)</f>
        <v>14.88</v>
      </c>
    </row>
    <row r="42" spans="1:12">
      <c r="A42" s="28">
        <v>2025</v>
      </c>
      <c r="B42" s="29">
        <v>45597</v>
      </c>
      <c r="C42" s="39">
        <v>947725.28699999803</v>
      </c>
      <c r="D42" s="28">
        <v>8</v>
      </c>
      <c r="E42" s="28">
        <v>6</v>
      </c>
      <c r="F42" s="28">
        <v>61</v>
      </c>
      <c r="G42" s="30">
        <f t="shared" ref="G42" si="22">ROUND(D42*200000/C42,2)</f>
        <v>1.69</v>
      </c>
      <c r="H42" s="30">
        <f>SUM(D$38:D42)*200000/SUM(C$38:C42)</f>
        <v>1.3549276238568606</v>
      </c>
      <c r="I42" s="30">
        <f t="shared" ref="I42" si="23">ROUND(E42*200000/C42,2)</f>
        <v>1.27</v>
      </c>
      <c r="J42" s="30">
        <f>ROUND(SUM(E$38:E42)*200000/SUM(C$38:C42),2)</f>
        <v>0.99</v>
      </c>
      <c r="K42" s="30">
        <f t="shared" si="21"/>
        <v>12.87</v>
      </c>
      <c r="L42" s="30">
        <f>ROUND(SUM(F$38:F42)*200000/SUM(C$38:C42),2)</f>
        <v>14.45</v>
      </c>
    </row>
    <row r="43" spans="1:12">
      <c r="A43" s="28">
        <v>2025</v>
      </c>
      <c r="B43" s="29">
        <v>45627</v>
      </c>
      <c r="C43" s="39">
        <v>752007.75000000151</v>
      </c>
      <c r="D43" s="28">
        <v>1</v>
      </c>
      <c r="E43" s="28">
        <v>1</v>
      </c>
      <c r="F43" s="28">
        <v>47</v>
      </c>
      <c r="G43" s="30">
        <f t="shared" ref="G43:G48" si="24">ROUND(D43*200000/C43,2)</f>
        <v>0.27</v>
      </c>
      <c r="H43" s="30">
        <f>SUM(D$38:D43)*200000/SUM(C$38:C43)</f>
        <v>1.1968445240761063</v>
      </c>
      <c r="I43" s="30">
        <f t="shared" ref="I43" si="25">ROUND(E43*200000/C43,2)</f>
        <v>0.27</v>
      </c>
      <c r="J43" s="30">
        <f>ROUND(SUM(E$38:E43)*200000/SUM(C$38:C43),2)</f>
        <v>0.89</v>
      </c>
      <c r="K43" s="30">
        <f t="shared" ref="K43:K48" si="26">ROUND(F43*200000/C43,2)</f>
        <v>12.5</v>
      </c>
      <c r="L43" s="30">
        <f>ROUND(SUM(F$38:F43)*200000/SUM(C$38:C43),2)</f>
        <v>14.17</v>
      </c>
    </row>
    <row r="44" spans="1:12">
      <c r="A44" s="28">
        <v>2025</v>
      </c>
      <c r="B44" s="29">
        <v>45658</v>
      </c>
      <c r="C44" s="39">
        <v>873879.86899999937</v>
      </c>
      <c r="D44" s="28">
        <v>7</v>
      </c>
      <c r="E44" s="28">
        <v>5</v>
      </c>
      <c r="F44" s="28">
        <v>35</v>
      </c>
      <c r="G44" s="30">
        <f t="shared" si="24"/>
        <v>1.6</v>
      </c>
      <c r="H44" s="30">
        <f>SUM(D$38:D44)*200000/SUM(C$38:C44)</f>
        <v>1.2553334260702536</v>
      </c>
      <c r="I44" s="30">
        <f t="shared" ref="I44" si="27">ROUND(E44*200000/C44,2)</f>
        <v>1.1399999999999999</v>
      </c>
      <c r="J44" s="30">
        <f>ROUND(SUM(E$38:E44)*200000/SUM(C$38:C44),2)</f>
        <v>0.92</v>
      </c>
      <c r="K44" s="30">
        <f t="shared" si="26"/>
        <v>8.01</v>
      </c>
      <c r="L44" s="30">
        <f>ROUND(SUM(F$38:F44)*200000/SUM(C$38:C44),2)</f>
        <v>13.28</v>
      </c>
    </row>
    <row r="45" spans="1:12">
      <c r="A45" s="28">
        <v>2025</v>
      </c>
      <c r="B45" s="29">
        <v>45689</v>
      </c>
      <c r="C45" s="39">
        <v>780201.701</v>
      </c>
      <c r="D45" s="28">
        <v>7</v>
      </c>
      <c r="E45" s="28">
        <v>6</v>
      </c>
      <c r="F45" s="28">
        <v>45</v>
      </c>
      <c r="G45" s="28">
        <f t="shared" si="24"/>
        <v>1.79</v>
      </c>
      <c r="H45" s="30">
        <f>SUM(D$38:D45)*200000/SUM(C$38:C45)</f>
        <v>1.3168733657370715</v>
      </c>
      <c r="I45" s="28">
        <f t="shared" ref="I45:I50" si="28">ROUND(E45*200000/C45,2)</f>
        <v>1.54</v>
      </c>
      <c r="J45" s="30">
        <f>ROUND(SUM(E$38:E45)*200000/SUM(C$38:C45),2)</f>
        <v>0.99</v>
      </c>
      <c r="K45" s="30">
        <f t="shared" si="26"/>
        <v>11.54</v>
      </c>
      <c r="L45" s="30">
        <f>ROUND(SUM(F$38:F45)*200000/SUM(C$38:C45),2)</f>
        <v>13.08</v>
      </c>
    </row>
    <row r="46" spans="1:12">
      <c r="A46" s="28">
        <v>2025</v>
      </c>
      <c r="B46" s="29">
        <v>45717</v>
      </c>
      <c r="C46" s="39">
        <v>768787.36800000106</v>
      </c>
      <c r="D46" s="28">
        <v>10</v>
      </c>
      <c r="E46" s="28">
        <v>5</v>
      </c>
      <c r="F46" s="28">
        <v>23</v>
      </c>
      <c r="G46" s="30">
        <f t="shared" si="24"/>
        <v>2.6</v>
      </c>
      <c r="H46" s="30">
        <f>SUM(D$38:D46)*200000/SUM(C$38:C46)</f>
        <v>1.446767346101127</v>
      </c>
      <c r="I46" s="30">
        <f t="shared" si="28"/>
        <v>1.3</v>
      </c>
      <c r="J46" s="30">
        <f>ROUND(SUM(E$38:E46)*200000/SUM(C$38:C46),2)</f>
        <v>1.03</v>
      </c>
      <c r="K46" s="30">
        <f t="shared" si="26"/>
        <v>5.98</v>
      </c>
      <c r="L46" s="30">
        <f>ROUND(SUM(F$38:F46)*200000/SUM(C$38:C46),2)</f>
        <v>12.36</v>
      </c>
    </row>
    <row r="47" spans="1:12">
      <c r="A47" s="28">
        <v>2025</v>
      </c>
      <c r="B47" s="29">
        <v>45748</v>
      </c>
      <c r="C47" s="39">
        <v>749420.027</v>
      </c>
      <c r="D47" s="28">
        <v>6</v>
      </c>
      <c r="E47" s="28">
        <v>6</v>
      </c>
      <c r="F47" s="28">
        <v>27</v>
      </c>
      <c r="G47" s="30">
        <f t="shared" si="24"/>
        <v>1.6</v>
      </c>
      <c r="H47" s="30">
        <f>SUM(D$38:D47)*200000/SUM(C$38:C47)</f>
        <v>1.4606269691972711</v>
      </c>
      <c r="I47" s="30">
        <f t="shared" si="28"/>
        <v>1.6</v>
      </c>
      <c r="J47" s="30">
        <f>ROUND(SUM(E$38:E47)*200000/SUM(C$38:C47),2)</f>
        <v>1.08</v>
      </c>
      <c r="K47" s="30">
        <f t="shared" si="26"/>
        <v>7.21</v>
      </c>
      <c r="L47" s="30">
        <f>ROUND(SUM(F$38:F47)*200000/SUM(C$38:C47),2)</f>
        <v>11.9</v>
      </c>
    </row>
    <row r="48" spans="1:12">
      <c r="A48" s="28">
        <v>2025</v>
      </c>
      <c r="B48" s="29">
        <v>45778</v>
      </c>
      <c r="C48" s="39">
        <v>912696.64499999711</v>
      </c>
      <c r="D48" s="28">
        <v>8</v>
      </c>
      <c r="E48" s="28">
        <v>6</v>
      </c>
      <c r="F48" s="28">
        <v>31</v>
      </c>
      <c r="G48" s="30">
        <f t="shared" si="24"/>
        <v>1.75</v>
      </c>
      <c r="H48" s="30">
        <f>SUM(D$38:D48)*200000/SUM(C$38:C48)</f>
        <v>1.4894324487360335</v>
      </c>
      <c r="I48" s="30">
        <f t="shared" si="28"/>
        <v>1.31</v>
      </c>
      <c r="J48" s="30">
        <f>ROUND(SUM(E$38:E48)*200000/SUM(C$38:C48),2)</f>
        <v>1.1000000000000001</v>
      </c>
      <c r="K48" s="30">
        <f t="shared" si="26"/>
        <v>6.79</v>
      </c>
      <c r="L48" s="30">
        <f>ROUND(SUM(F$38:F48)*200000/SUM(C$38:C48),2)</f>
        <v>11.4</v>
      </c>
    </row>
    <row r="49" spans="1:12">
      <c r="A49" s="28">
        <v>2025</v>
      </c>
      <c r="B49" s="29">
        <v>45809</v>
      </c>
      <c r="C49" s="39">
        <v>704154.570000001</v>
      </c>
      <c r="D49" s="28">
        <v>4</v>
      </c>
      <c r="E49" s="28">
        <v>3</v>
      </c>
      <c r="F49" s="28">
        <v>17</v>
      </c>
      <c r="G49" s="30">
        <f t="shared" ref="G49" si="29">ROUND(D49*200000/C49,2)</f>
        <v>1.1399999999999999</v>
      </c>
      <c r="H49" s="30">
        <f>SUM(D$38:D49)*200000/SUM(C$38:C49)</f>
        <v>1.4644770905212046</v>
      </c>
      <c r="I49" s="30">
        <f t="shared" si="28"/>
        <v>0.85</v>
      </c>
      <c r="J49" s="30">
        <f>ROUND(SUM(E$38:E49)*200000/SUM(C$38:C49),2)</f>
        <v>1.08</v>
      </c>
      <c r="K49" s="30">
        <f t="shared" ref="K49" si="30">ROUND(F49*200000/C49,2)</f>
        <v>4.83</v>
      </c>
      <c r="L49" s="30">
        <f>ROUND(SUM(F$38:F49)*200000/SUM(C$38:C49),2)</f>
        <v>10.93</v>
      </c>
    </row>
    <row r="50" spans="1:12">
      <c r="A50" s="28">
        <v>2026</v>
      </c>
      <c r="B50" s="29">
        <v>45839</v>
      </c>
      <c r="C50" s="39">
        <v>711984.41699999978</v>
      </c>
      <c r="D50" s="28">
        <v>9</v>
      </c>
      <c r="E50" s="28">
        <v>5</v>
      </c>
      <c r="F50" s="28">
        <v>88</v>
      </c>
      <c r="G50" s="30">
        <f t="shared" ref="G50:G55" si="31">ROUND(D50*200000/C50,2)</f>
        <v>2.5299999999999998</v>
      </c>
      <c r="H50" s="30">
        <f>SUM(D$50:D50)*200000/SUM(C$50:C50)</f>
        <v>2.528145219223247</v>
      </c>
      <c r="I50" s="30">
        <f t="shared" si="28"/>
        <v>1.4</v>
      </c>
      <c r="J50" s="30">
        <f>ROUND(SUM(E$50:E50)*200000/SUM(C$50:C50),2)</f>
        <v>1.4</v>
      </c>
      <c r="K50" s="30">
        <f t="shared" ref="K50:K55" si="32">ROUND(F50*200000/C50,2)</f>
        <v>24.72</v>
      </c>
      <c r="L50" s="30">
        <f>ROUND(SUM(F$50:F50)*200000/SUM(C$50:C50),2)</f>
        <v>24.72</v>
      </c>
    </row>
    <row r="51" spans="1:12">
      <c r="A51" s="28">
        <v>2026</v>
      </c>
      <c r="B51" s="29">
        <v>45870</v>
      </c>
      <c r="C51" s="39">
        <v>906111.35299999756</v>
      </c>
      <c r="D51" s="28">
        <v>8</v>
      </c>
      <c r="E51" s="28">
        <v>6</v>
      </c>
      <c r="F51" s="28">
        <v>102</v>
      </c>
      <c r="G51" s="30">
        <f t="shared" si="31"/>
        <v>1.77</v>
      </c>
      <c r="H51" s="30">
        <f>SUM(D$50:D51)*200000/SUM(C$50:C51)</f>
        <v>2.1012353304650229</v>
      </c>
      <c r="I51" s="30">
        <f t="shared" ref="I51" si="33">ROUND(E51*200000/C51,2)</f>
        <v>1.32</v>
      </c>
      <c r="J51" s="30">
        <f>ROUND(SUM(E$50:E51)*200000/SUM(C$50:C51),2)</f>
        <v>1.36</v>
      </c>
      <c r="K51" s="30">
        <f t="shared" si="32"/>
        <v>22.51</v>
      </c>
      <c r="L51" s="30">
        <f>ROUND(SUM(F$50:F51)*200000/SUM(C$50:C51),2)</f>
        <v>23.48</v>
      </c>
    </row>
    <row r="52" spans="1:12">
      <c r="A52" s="28">
        <v>2026</v>
      </c>
      <c r="B52" s="29">
        <v>45901</v>
      </c>
      <c r="C52" s="39">
        <v>712330.1300000007</v>
      </c>
      <c r="D52" s="28">
        <v>5</v>
      </c>
      <c r="E52" s="28">
        <v>4</v>
      </c>
      <c r="F52" s="28">
        <v>66</v>
      </c>
      <c r="G52" s="30">
        <f t="shared" si="31"/>
        <v>1.4</v>
      </c>
      <c r="H52" s="30">
        <f>SUM(D$50:D52)*200000/SUM(C$50:C52)</f>
        <v>1.8880668979863311</v>
      </c>
      <c r="I52" s="30">
        <f t="shared" ref="I52" si="34">ROUND(E52*200000/C52,2)</f>
        <v>1.1200000000000001</v>
      </c>
      <c r="J52" s="30">
        <f>ROUND(SUM(E$50:E52)*200000/SUM(C$50:C52),2)</f>
        <v>1.29</v>
      </c>
      <c r="K52" s="30">
        <f t="shared" si="32"/>
        <v>18.53</v>
      </c>
      <c r="L52" s="30">
        <f>ROUND(SUM(F$50:F52)*200000/SUM(C$50:C52),2)</f>
        <v>21.97</v>
      </c>
    </row>
    <row r="53" spans="1:12">
      <c r="A53" s="28">
        <v>2026</v>
      </c>
      <c r="B53" s="29">
        <v>45931</v>
      </c>
      <c r="C53" s="39">
        <v>861682.57899999828</v>
      </c>
      <c r="D53" s="28">
        <v>8</v>
      </c>
      <c r="E53" s="28">
        <v>8</v>
      </c>
      <c r="F53" s="28">
        <v>99</v>
      </c>
      <c r="G53" s="30">
        <f t="shared" si="31"/>
        <v>1.86</v>
      </c>
      <c r="H53" s="30">
        <f>SUM(D$50:D53)*200000/SUM(C$50:C53)</f>
        <v>1.8796353693717958</v>
      </c>
      <c r="I53" s="30">
        <f t="shared" ref="I53" si="35">ROUND(E53*200000/C53,2)</f>
        <v>1.86</v>
      </c>
      <c r="J53" s="30">
        <f>ROUND(SUM(E$50:E53)*200000/SUM(C$50:C53),2)</f>
        <v>1.44</v>
      </c>
      <c r="K53" s="30">
        <f>ROUND(F53*200000/C53,2)</f>
        <v>22.98</v>
      </c>
      <c r="L53" s="30">
        <f>ROUND(SUM(F$50:F53)*200000/SUM(C$50:C53),2)</f>
        <v>22.24</v>
      </c>
    </row>
    <row r="54" spans="1:12">
      <c r="A54" s="28">
        <v>2026</v>
      </c>
      <c r="B54" s="29">
        <v>45962</v>
      </c>
      <c r="C54" s="39">
        <v>651503.60700000089</v>
      </c>
      <c r="D54" s="28">
        <v>5</v>
      </c>
      <c r="E54" s="28">
        <v>3</v>
      </c>
      <c r="F54" s="28">
        <v>90</v>
      </c>
      <c r="G54" s="30">
        <f t="shared" si="31"/>
        <v>1.53</v>
      </c>
      <c r="H54" s="30">
        <f>SUM(D$50:D54)*200000/SUM(C$50:C54)</f>
        <v>1.8212035562841669</v>
      </c>
      <c r="I54" s="30">
        <f t="shared" ref="I54" si="36">ROUND(E54*200000/C54,2)</f>
        <v>0.92</v>
      </c>
      <c r="J54" s="30">
        <f>ROUND(SUM(E$50:E54)*200000/SUM(C$50:C54),2)</f>
        <v>1.35</v>
      </c>
      <c r="K54" s="30">
        <f t="shared" si="32"/>
        <v>27.63</v>
      </c>
      <c r="L54" s="30">
        <f>ROUND(SUM(F$50:F54)*200000/SUM(C$50:C54),2)</f>
        <v>23.16</v>
      </c>
    </row>
    <row r="55" spans="1:12">
      <c r="A55" s="28">
        <v>2026</v>
      </c>
      <c r="B55" s="29">
        <v>45992</v>
      </c>
      <c r="C55" s="39">
        <v>621908.57100000209</v>
      </c>
      <c r="D55" s="28">
        <v>5</v>
      </c>
      <c r="E55" s="28">
        <v>5</v>
      </c>
      <c r="F55" s="28">
        <v>81</v>
      </c>
      <c r="G55" s="30">
        <f t="shared" si="31"/>
        <v>1.61</v>
      </c>
      <c r="H55" s="30">
        <f>SUM(D$50:D55)*200000/SUM(C$50:C55)</f>
        <v>1.7915044212055027</v>
      </c>
      <c r="I55" s="30">
        <f t="shared" ref="I55" si="37">ROUND(E55*200000/C55,2)</f>
        <v>1.61</v>
      </c>
      <c r="J55" s="30">
        <f>ROUND(SUM(E$50:E55)*200000/SUM(C$50:C55),2)</f>
        <v>1.39</v>
      </c>
      <c r="K55" s="30">
        <f t="shared" si="32"/>
        <v>26.05</v>
      </c>
      <c r="L55" s="30">
        <f>ROUND(SUM(F$50:F55)*200000/SUM(C$50:C55),2)</f>
        <v>23.56</v>
      </c>
    </row>
    <row r="56" spans="1:12">
      <c r="A56" s="41">
        <v>2026</v>
      </c>
      <c r="B56" s="42">
        <v>46023</v>
      </c>
      <c r="C56" s="43">
        <v>709385</v>
      </c>
      <c r="D56" s="41">
        <v>4</v>
      </c>
      <c r="E56" s="41">
        <v>2</v>
      </c>
      <c r="F56" s="41">
        <v>39</v>
      </c>
      <c r="G56" s="30">
        <f t="shared" ref="G56:G61" si="38">ROUND(D56*200000/C56,2)</f>
        <v>1.1299999999999999</v>
      </c>
      <c r="H56" s="30">
        <f>SUM(D$50:D56)*200000/SUM(C$50:C56)</f>
        <v>1.7005140930630112</v>
      </c>
      <c r="I56" s="30">
        <f t="shared" ref="I56" si="39">ROUND(E56*200000/C56,2)</f>
        <v>0.56000000000000005</v>
      </c>
      <c r="J56" s="30">
        <f>ROUND(SUM(E$50:E56)*200000/SUM(C$50:C56),2)</f>
        <v>1.28</v>
      </c>
      <c r="K56" s="30">
        <f>ROUND(F56*200000/C56,2)</f>
        <v>11</v>
      </c>
      <c r="L56" s="30">
        <f>ROUND(SUM(F$50:F56)*200000/SUM(C$50:C56),2)</f>
        <v>21.84</v>
      </c>
    </row>
    <row r="57" spans="1:12">
      <c r="A57" s="41">
        <v>2026</v>
      </c>
      <c r="B57" s="42">
        <v>46054</v>
      </c>
      <c r="C57" s="44">
        <v>664907.77500000095</v>
      </c>
      <c r="D57" s="41">
        <v>5</v>
      </c>
      <c r="E57" s="41">
        <v>3</v>
      </c>
      <c r="F57" s="41">
        <v>42</v>
      </c>
      <c r="G57" s="30">
        <f t="shared" si="38"/>
        <v>1.5</v>
      </c>
      <c r="H57" s="30">
        <f>SUM(D$50:D57)*200000/SUM(C$50:C57)</f>
        <v>1.6781358024726702</v>
      </c>
      <c r="I57" s="30">
        <f t="shared" ref="I57" si="40">ROUND(E57*200000/C57,2)</f>
        <v>0.9</v>
      </c>
      <c r="J57" s="30">
        <f>ROUND(SUM(E$50:E57)*200000/SUM(C$50:C57),2)</f>
        <v>1.23</v>
      </c>
      <c r="K57" s="30">
        <f>ROUND(F57*200000/C57,2)</f>
        <v>12.63</v>
      </c>
      <c r="L57" s="30">
        <f>ROUND(SUM(F$50:F57)*200000/SUM(C$50:C57),2)</f>
        <v>20.79</v>
      </c>
    </row>
    <row r="58" spans="1:12">
      <c r="A58" s="28">
        <v>2026</v>
      </c>
      <c r="B58" s="29">
        <v>46082</v>
      </c>
      <c r="C58" s="39">
        <v>672972.63599999982</v>
      </c>
      <c r="D58" s="28">
        <v>5</v>
      </c>
      <c r="E58" s="28">
        <v>4</v>
      </c>
      <c r="F58" s="28">
        <v>23</v>
      </c>
      <c r="G58" s="30">
        <f t="shared" si="38"/>
        <v>1.49</v>
      </c>
      <c r="H58" s="30">
        <f>SUM(D$50:D58)*200000/SUM(C$50:C58)</f>
        <v>1.6582764867811099</v>
      </c>
      <c r="I58" s="30">
        <f t="shared" ref="I58" si="41">ROUND(E58*200000/C58,2)</f>
        <v>1.19</v>
      </c>
      <c r="J58" s="30">
        <f>ROUND(SUM(E$50:E58)*200000/SUM(C$50:C58),2)</f>
        <v>1.23</v>
      </c>
      <c r="K58" s="30">
        <f>ROUND(F58*200000/C58,2)</f>
        <v>6.84</v>
      </c>
      <c r="L58" s="30">
        <f>ROUND(SUM(F$50:F58)*200000/SUM(C$50:C58),2)</f>
        <v>19.350000000000001</v>
      </c>
    </row>
    <row r="59" spans="1:12">
      <c r="A59" s="28">
        <v>2026</v>
      </c>
      <c r="B59" s="29">
        <v>46113</v>
      </c>
      <c r="C59" s="39">
        <v>654903.11300000094</v>
      </c>
      <c r="D59" s="28">
        <v>8</v>
      </c>
      <c r="E59" s="28">
        <v>7</v>
      </c>
      <c r="F59" s="28">
        <v>48</v>
      </c>
      <c r="G59" s="28">
        <f t="shared" si="38"/>
        <v>2.44</v>
      </c>
      <c r="H59" s="30">
        <f>SUM(D$50:D59)*200000/SUM(C$50:C59)</f>
        <v>1.729985729971345</v>
      </c>
      <c r="I59" s="28">
        <f t="shared" ref="I59" si="42">ROUND(E59*200000/C59,2)</f>
        <v>2.14</v>
      </c>
      <c r="J59" s="30">
        <f>ROUND(SUM(E$50:E59)*200000/SUM(C$50:C59),2)</f>
        <v>1.31</v>
      </c>
      <c r="K59" s="30">
        <f>ROUND(F59*200000/C59,2)</f>
        <v>14.66</v>
      </c>
      <c r="L59" s="30">
        <f>ROUND(SUM(F$50:F59)*200000/SUM(C$50:C59),2)</f>
        <v>18.920000000000002</v>
      </c>
    </row>
    <row r="60" spans="1:12">
      <c r="A60" s="28">
        <v>2026</v>
      </c>
      <c r="B60" s="29">
        <v>46143</v>
      </c>
      <c r="C60" s="39">
        <v>842301.11799999839</v>
      </c>
      <c r="D60" s="28">
        <v>8</v>
      </c>
      <c r="E60" s="28">
        <v>7</v>
      </c>
      <c r="F60" s="28">
        <v>46</v>
      </c>
      <c r="G60" s="28">
        <f t="shared" si="38"/>
        <v>1.9</v>
      </c>
      <c r="H60" s="30">
        <f>SUM(D$50:D60)*200000/SUM(C$50:C60)</f>
        <v>1.7478173477623082</v>
      </c>
      <c r="I60" s="28">
        <f t="shared" ref="I60" si="43">ROUND(E60*200000/C60,2)</f>
        <v>1.66</v>
      </c>
      <c r="J60" s="30">
        <f>ROUND(SUM(E$50:E60)*200000/SUM(C$50:C60),2)</f>
        <v>1.35</v>
      </c>
      <c r="K60" s="30">
        <f t="shared" ref="K60:K61" si="44">ROUND(F60*200000/C60,2)</f>
        <v>10.92</v>
      </c>
      <c r="L60" s="30">
        <f>ROUND(SUM(F$50:F60)*200000/SUM(C$50:C60),2)</f>
        <v>18.079999999999998</v>
      </c>
    </row>
    <row r="61" spans="1:12">
      <c r="A61" s="28">
        <v>2026</v>
      </c>
      <c r="B61" s="29">
        <v>46174</v>
      </c>
      <c r="C61" s="39">
        <v>620551.88700000045</v>
      </c>
      <c r="D61" s="28">
        <v>8</v>
      </c>
      <c r="E61" s="28">
        <v>7</v>
      </c>
      <c r="F61" s="28">
        <v>69</v>
      </c>
      <c r="G61" s="28">
        <f t="shared" si="38"/>
        <v>2.58</v>
      </c>
      <c r="H61" s="30">
        <f>SUM(D$50:D61)*200000/SUM(C$50:C61)</f>
        <v>1.8075341807963672</v>
      </c>
      <c r="I61" s="28">
        <f>ROUND(E61*200000/C61,2)</f>
        <v>2.2599999999999998</v>
      </c>
      <c r="J61" s="30">
        <f>ROUND(SUM(E$50:E61)*200000/SUM(C$50:C61),2)</f>
        <v>1.41</v>
      </c>
      <c r="K61" s="30">
        <f t="shared" si="44"/>
        <v>22.24</v>
      </c>
      <c r="L61" s="30">
        <f>ROUND(SUM(F$50:F61)*200000/SUM(C$50:C61),2)</f>
        <v>18.38</v>
      </c>
    </row>
    <row r="63" spans="1:12">
      <c r="D63" s="7"/>
      <c r="K63" s="7"/>
    </row>
  </sheetData>
  <sheetProtection autoFilter="0"/>
  <phoneticPr fontId="6" type="noConversion"/>
  <pageMargins left="0.7" right="0.7" top="0.75" bottom="0.75" header="0.3" footer="0.3"/>
  <pageSetup paperSize="5" scale="70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EE16C-AC2A-46C1-9246-932F8B0DDCF0}">
  <dimension ref="A1:D61"/>
  <sheetViews>
    <sheetView zoomScaleNormal="100" workbookViewId="0"/>
  </sheetViews>
  <sheetFormatPr defaultRowHeight="14.25"/>
  <cols>
    <col min="2" max="2" width="8.875" bestFit="1" customWidth="1"/>
    <col min="3" max="3" width="10.25" bestFit="1" customWidth="1"/>
  </cols>
  <sheetData>
    <row r="1" spans="1:4" ht="30">
      <c r="A1" s="21" t="s">
        <v>0</v>
      </c>
      <c r="B1" s="21" t="s">
        <v>1</v>
      </c>
      <c r="C1" s="21" t="s">
        <v>14</v>
      </c>
      <c r="D1" s="21" t="s">
        <v>2</v>
      </c>
    </row>
    <row r="2" spans="1:4">
      <c r="A2" s="10">
        <v>2022</v>
      </c>
      <c r="B2" s="11">
        <v>44378</v>
      </c>
      <c r="C2" s="19"/>
      <c r="D2" s="10">
        <v>455174</v>
      </c>
    </row>
    <row r="3" spans="1:4">
      <c r="A3" s="10">
        <v>2022</v>
      </c>
      <c r="B3" s="11">
        <v>44409</v>
      </c>
      <c r="C3" s="19">
        <v>985</v>
      </c>
      <c r="D3" s="10">
        <v>518578</v>
      </c>
    </row>
    <row r="4" spans="1:4">
      <c r="A4" s="10">
        <v>2022</v>
      </c>
      <c r="B4" s="11">
        <v>44440</v>
      </c>
      <c r="C4" s="19">
        <v>3144</v>
      </c>
      <c r="D4" s="10">
        <v>538959</v>
      </c>
    </row>
    <row r="5" spans="1:4">
      <c r="A5" s="10">
        <v>2022</v>
      </c>
      <c r="B5" s="11">
        <v>44470</v>
      </c>
      <c r="C5" s="19">
        <v>3267</v>
      </c>
      <c r="D5" s="10">
        <v>732688</v>
      </c>
    </row>
    <row r="6" spans="1:4">
      <c r="A6" s="10">
        <v>2022</v>
      </c>
      <c r="B6" s="11">
        <v>44501</v>
      </c>
      <c r="C6" s="19">
        <v>3362</v>
      </c>
      <c r="D6" s="10">
        <v>584245</v>
      </c>
    </row>
    <row r="7" spans="1:4">
      <c r="A7" s="10">
        <v>2022</v>
      </c>
      <c r="B7" s="11">
        <v>44531</v>
      </c>
      <c r="C7" s="19">
        <v>3408</v>
      </c>
      <c r="D7" s="10">
        <v>558249</v>
      </c>
    </row>
    <row r="8" spans="1:4">
      <c r="A8" s="12">
        <v>2022</v>
      </c>
      <c r="B8" s="11">
        <v>44562</v>
      </c>
      <c r="C8" s="19">
        <v>3412</v>
      </c>
      <c r="D8" s="12">
        <v>576118</v>
      </c>
    </row>
    <row r="9" spans="1:4">
      <c r="A9" s="10">
        <v>2022</v>
      </c>
      <c r="B9" s="11">
        <v>44593</v>
      </c>
      <c r="C9" s="19">
        <v>3372</v>
      </c>
      <c r="D9" s="10">
        <v>555997</v>
      </c>
    </row>
    <row r="10" spans="1:4">
      <c r="A10" s="10">
        <v>2022</v>
      </c>
      <c r="B10" s="11">
        <v>44621</v>
      </c>
      <c r="C10" s="19">
        <v>3356</v>
      </c>
      <c r="D10" s="10">
        <v>573318</v>
      </c>
    </row>
    <row r="11" spans="1:4">
      <c r="A11" s="10">
        <v>2022</v>
      </c>
      <c r="B11" s="11">
        <v>44652</v>
      </c>
      <c r="C11" s="19">
        <v>3378</v>
      </c>
      <c r="D11" s="10">
        <v>591307</v>
      </c>
    </row>
    <row r="12" spans="1:4">
      <c r="A12" s="10">
        <v>2022</v>
      </c>
      <c r="B12" s="11">
        <v>44682</v>
      </c>
      <c r="C12" s="19">
        <v>3388</v>
      </c>
      <c r="D12" s="10">
        <v>523488</v>
      </c>
    </row>
    <row r="13" spans="1:4">
      <c r="A13" s="8">
        <v>2022</v>
      </c>
      <c r="B13" s="9">
        <v>44713</v>
      </c>
      <c r="C13" s="20">
        <v>3432</v>
      </c>
      <c r="D13" s="8">
        <v>501290</v>
      </c>
    </row>
    <row r="14" spans="1:4">
      <c r="A14" s="10">
        <v>2023</v>
      </c>
      <c r="B14" s="11">
        <v>44743</v>
      </c>
      <c r="C14" s="19">
        <v>3437</v>
      </c>
      <c r="D14" s="10">
        <v>585106</v>
      </c>
    </row>
    <row r="15" spans="1:4">
      <c r="A15" s="10">
        <v>2023</v>
      </c>
      <c r="B15" s="11">
        <v>44774</v>
      </c>
      <c r="C15" s="19">
        <v>3551</v>
      </c>
      <c r="D15" s="10">
        <v>587934</v>
      </c>
    </row>
    <row r="16" spans="1:4">
      <c r="A16" s="10">
        <v>2023</v>
      </c>
      <c r="B16" s="11">
        <v>44805</v>
      </c>
      <c r="C16" s="19">
        <v>3811</v>
      </c>
      <c r="D16" s="10">
        <v>793183</v>
      </c>
    </row>
    <row r="17" spans="1:4">
      <c r="A17" s="10">
        <v>2023</v>
      </c>
      <c r="B17" s="11">
        <v>44835</v>
      </c>
      <c r="C17" s="19">
        <v>3888</v>
      </c>
      <c r="D17" s="10">
        <v>821597</v>
      </c>
    </row>
    <row r="18" spans="1:4">
      <c r="A18" s="10">
        <v>2023</v>
      </c>
      <c r="B18" s="11">
        <v>44866</v>
      </c>
      <c r="C18" s="19">
        <v>3968</v>
      </c>
      <c r="D18" s="10">
        <v>659658</v>
      </c>
    </row>
    <row r="19" spans="1:4">
      <c r="A19" s="10">
        <v>2023</v>
      </c>
      <c r="B19" s="11">
        <v>44896</v>
      </c>
      <c r="C19" s="19">
        <v>4019</v>
      </c>
      <c r="D19" s="10">
        <v>664381</v>
      </c>
    </row>
    <row r="20" spans="1:4">
      <c r="A20" s="12">
        <v>2023</v>
      </c>
      <c r="B20" s="11">
        <v>44927</v>
      </c>
      <c r="C20" s="19">
        <v>4048</v>
      </c>
      <c r="D20" s="13">
        <v>565239</v>
      </c>
    </row>
    <row r="21" spans="1:4">
      <c r="A21" s="10">
        <v>2023</v>
      </c>
      <c r="B21" s="11">
        <v>44958</v>
      </c>
      <c r="C21" s="19">
        <v>4108</v>
      </c>
      <c r="D21" s="10">
        <v>630137</v>
      </c>
    </row>
    <row r="22" spans="1:4">
      <c r="A22" s="14">
        <v>2023</v>
      </c>
      <c r="B22" s="11">
        <v>44986</v>
      </c>
      <c r="C22" s="19">
        <v>4210</v>
      </c>
      <c r="D22" s="14">
        <v>791489</v>
      </c>
    </row>
    <row r="23" spans="1:4">
      <c r="A23" s="10">
        <v>2023</v>
      </c>
      <c r="B23" s="11">
        <v>45017</v>
      </c>
      <c r="C23" s="19">
        <v>4190</v>
      </c>
      <c r="D23" s="15">
        <v>602460.75000000023</v>
      </c>
    </row>
    <row r="24" spans="1:4">
      <c r="A24" s="10">
        <v>2023</v>
      </c>
      <c r="B24" s="11">
        <v>45047</v>
      </c>
      <c r="C24" s="19">
        <v>4271</v>
      </c>
      <c r="D24" s="10">
        <v>623618</v>
      </c>
    </row>
    <row r="25" spans="1:4">
      <c r="A25" s="10">
        <v>2023</v>
      </c>
      <c r="B25" s="11">
        <v>45078</v>
      </c>
      <c r="C25" s="19">
        <v>4337</v>
      </c>
      <c r="D25" s="15">
        <v>695775.97700000054</v>
      </c>
    </row>
    <row r="26" spans="1:4">
      <c r="A26" s="10">
        <v>2024</v>
      </c>
      <c r="B26" s="11">
        <v>45108</v>
      </c>
      <c r="C26" s="19">
        <v>4423</v>
      </c>
      <c r="D26" s="15">
        <v>672858</v>
      </c>
    </row>
    <row r="27" spans="1:4">
      <c r="A27" s="10">
        <v>2024</v>
      </c>
      <c r="B27" s="11">
        <v>45139</v>
      </c>
      <c r="C27" s="19">
        <v>4373</v>
      </c>
      <c r="D27" s="15">
        <v>724963</v>
      </c>
    </row>
    <row r="28" spans="1:4">
      <c r="A28" s="10">
        <v>2024</v>
      </c>
      <c r="B28" s="11">
        <v>45170</v>
      </c>
      <c r="C28" s="19">
        <v>4498</v>
      </c>
      <c r="D28" s="10">
        <v>822324</v>
      </c>
    </row>
    <row r="29" spans="1:4">
      <c r="A29" s="10">
        <v>2024</v>
      </c>
      <c r="B29" s="11">
        <v>45200</v>
      </c>
      <c r="C29" s="19">
        <v>4516</v>
      </c>
      <c r="D29" s="12">
        <v>759569</v>
      </c>
    </row>
    <row r="30" spans="1:4">
      <c r="A30" s="10">
        <v>2024</v>
      </c>
      <c r="B30" s="11">
        <v>45231</v>
      </c>
      <c r="C30" s="19">
        <v>4587</v>
      </c>
      <c r="D30" s="10">
        <v>733031</v>
      </c>
    </row>
    <row r="31" spans="1:4">
      <c r="A31" s="10">
        <v>2024</v>
      </c>
      <c r="B31" s="11">
        <v>45261</v>
      </c>
      <c r="C31" s="19">
        <v>4500</v>
      </c>
      <c r="D31" s="15">
        <v>750065.80999999866</v>
      </c>
    </row>
    <row r="32" spans="1:4">
      <c r="A32" s="10">
        <v>2024</v>
      </c>
      <c r="B32" s="11">
        <v>45292</v>
      </c>
      <c r="C32" s="19">
        <v>4569</v>
      </c>
      <c r="D32" s="15">
        <v>686493.48</v>
      </c>
    </row>
    <row r="33" spans="1:4">
      <c r="A33" s="10">
        <v>2024</v>
      </c>
      <c r="B33" s="11">
        <v>45323</v>
      </c>
      <c r="C33" s="19">
        <v>4639</v>
      </c>
      <c r="D33" s="15">
        <v>792935.57999999879</v>
      </c>
    </row>
    <row r="34" spans="1:4">
      <c r="A34" s="10">
        <v>2024</v>
      </c>
      <c r="B34" s="11">
        <v>45352</v>
      </c>
      <c r="C34" s="19">
        <v>4684</v>
      </c>
      <c r="D34" s="16">
        <v>912523.94999999879</v>
      </c>
    </row>
    <row r="35" spans="1:4">
      <c r="A35" s="10">
        <v>2024</v>
      </c>
      <c r="B35" s="11">
        <v>45383</v>
      </c>
      <c r="C35" s="19">
        <v>4754</v>
      </c>
      <c r="D35" s="15">
        <v>827402.8699999993</v>
      </c>
    </row>
    <row r="36" spans="1:4">
      <c r="A36" s="10">
        <v>2024</v>
      </c>
      <c r="B36" s="11">
        <v>45413</v>
      </c>
      <c r="C36" s="19">
        <v>4752</v>
      </c>
      <c r="D36" s="15">
        <v>984248</v>
      </c>
    </row>
    <row r="37" spans="1:4">
      <c r="A37" s="10">
        <v>2024</v>
      </c>
      <c r="B37" s="11">
        <v>45444</v>
      </c>
      <c r="C37" s="19">
        <v>4912</v>
      </c>
      <c r="D37" s="15">
        <v>787395.09</v>
      </c>
    </row>
    <row r="38" spans="1:4">
      <c r="A38" s="10">
        <v>2025</v>
      </c>
      <c r="B38" s="11">
        <v>45474</v>
      </c>
      <c r="C38" s="19">
        <v>4923</v>
      </c>
      <c r="D38" s="15">
        <v>813635.77999999956</v>
      </c>
    </row>
    <row r="39" spans="1:4">
      <c r="A39" s="10">
        <v>2025</v>
      </c>
      <c r="B39" s="11">
        <v>45505</v>
      </c>
      <c r="C39" s="19">
        <v>4911</v>
      </c>
      <c r="D39" s="15">
        <v>1061469.5689999983</v>
      </c>
    </row>
    <row r="40" spans="1:4">
      <c r="A40" s="10">
        <v>2025</v>
      </c>
      <c r="B40" s="11">
        <v>45536</v>
      </c>
      <c r="C40" s="19">
        <v>4787</v>
      </c>
      <c r="D40" s="15">
        <v>788536.6062000005</v>
      </c>
    </row>
    <row r="41" spans="1:4">
      <c r="A41" s="10">
        <v>2025</v>
      </c>
      <c r="B41" s="11">
        <v>45566</v>
      </c>
      <c r="C41" s="19">
        <v>4843</v>
      </c>
      <c r="D41" s="15">
        <v>816913.57100000151</v>
      </c>
    </row>
    <row r="42" spans="1:4">
      <c r="A42" s="10">
        <v>2025</v>
      </c>
      <c r="B42" s="11">
        <v>45597</v>
      </c>
      <c r="C42" s="19">
        <v>4824</v>
      </c>
      <c r="D42" s="15">
        <v>947725.28699999803</v>
      </c>
    </row>
    <row r="43" spans="1:4">
      <c r="A43" s="10">
        <v>2025</v>
      </c>
      <c r="B43" s="11">
        <v>45627</v>
      </c>
      <c r="C43" s="19">
        <v>4841</v>
      </c>
      <c r="D43" s="15">
        <v>752007.75000000151</v>
      </c>
    </row>
    <row r="44" spans="1:4">
      <c r="A44" s="10">
        <v>2025</v>
      </c>
      <c r="B44" s="11">
        <v>45658</v>
      </c>
      <c r="C44" s="19">
        <v>4843</v>
      </c>
      <c r="D44" s="15">
        <v>873879.86899999937</v>
      </c>
    </row>
    <row r="45" spans="1:4">
      <c r="A45" s="10">
        <v>2025</v>
      </c>
      <c r="B45" s="11">
        <v>45689</v>
      </c>
      <c r="C45" s="19">
        <v>4837</v>
      </c>
      <c r="D45" s="15">
        <v>780201.701</v>
      </c>
    </row>
    <row r="46" spans="1:4">
      <c r="A46" s="10">
        <v>2025</v>
      </c>
      <c r="B46" s="11">
        <v>45717</v>
      </c>
      <c r="C46" s="19">
        <v>4771</v>
      </c>
      <c r="D46" s="15">
        <v>768787.36800000106</v>
      </c>
    </row>
    <row r="47" spans="1:4">
      <c r="A47" s="10">
        <v>2025</v>
      </c>
      <c r="B47" s="11">
        <v>45748</v>
      </c>
      <c r="C47" s="19">
        <v>4726</v>
      </c>
      <c r="D47" s="15">
        <v>749420.027</v>
      </c>
    </row>
    <row r="48" spans="1:4">
      <c r="A48" s="10">
        <v>2025</v>
      </c>
      <c r="B48" s="11">
        <v>45778</v>
      </c>
      <c r="C48" s="19">
        <v>4668</v>
      </c>
      <c r="D48" s="15">
        <v>912696.64499999711</v>
      </c>
    </row>
    <row r="49" spans="1:4">
      <c r="A49" s="2">
        <v>2025</v>
      </c>
      <c r="B49" s="17">
        <v>45809</v>
      </c>
      <c r="C49" s="19">
        <v>4617</v>
      </c>
      <c r="D49" s="3">
        <v>704154.570000001</v>
      </c>
    </row>
    <row r="50" spans="1:4">
      <c r="A50" s="2">
        <v>2026</v>
      </c>
      <c r="B50" s="17">
        <v>45839</v>
      </c>
      <c r="C50" s="19">
        <v>4590</v>
      </c>
      <c r="D50" s="3">
        <v>711984.41699999978</v>
      </c>
    </row>
    <row r="51" spans="1:4">
      <c r="A51" s="2">
        <v>2026</v>
      </c>
      <c r="B51" s="17">
        <v>45870</v>
      </c>
      <c r="C51" s="19">
        <v>4459</v>
      </c>
      <c r="D51" s="3">
        <v>906111.35299999756</v>
      </c>
    </row>
    <row r="52" spans="1:4">
      <c r="A52" s="2">
        <v>2026</v>
      </c>
      <c r="B52" s="17">
        <v>45901</v>
      </c>
      <c r="C52" s="19">
        <v>4409</v>
      </c>
      <c r="D52" s="3">
        <v>712330.1300000007</v>
      </c>
    </row>
    <row r="53" spans="1:4">
      <c r="A53" s="2">
        <v>2026</v>
      </c>
      <c r="B53" s="17">
        <v>45931</v>
      </c>
      <c r="C53" s="19">
        <v>4178</v>
      </c>
      <c r="D53" s="3">
        <v>861682.57899999828</v>
      </c>
    </row>
    <row r="54" spans="1:4">
      <c r="A54" s="2">
        <v>2026</v>
      </c>
      <c r="B54" s="17">
        <v>45962</v>
      </c>
      <c r="C54" s="19">
        <v>4118</v>
      </c>
      <c r="D54" s="3">
        <v>651503.60700000089</v>
      </c>
    </row>
    <row r="55" spans="1:4">
      <c r="A55" s="2">
        <v>2026</v>
      </c>
      <c r="B55" s="17">
        <v>45992</v>
      </c>
      <c r="C55" s="19">
        <v>4064</v>
      </c>
      <c r="D55" s="3">
        <v>621909</v>
      </c>
    </row>
    <row r="56" spans="1:4">
      <c r="A56" s="2">
        <v>2026</v>
      </c>
      <c r="B56" s="17">
        <v>46023</v>
      </c>
      <c r="C56" s="19">
        <v>4046</v>
      </c>
      <c r="D56" s="3">
        <v>709385</v>
      </c>
    </row>
    <row r="57" spans="1:4">
      <c r="A57" s="2">
        <v>2026</v>
      </c>
      <c r="B57" s="17">
        <v>46054</v>
      </c>
      <c r="C57" s="19">
        <v>4096</v>
      </c>
      <c r="D57" s="3">
        <v>664907.77500000095</v>
      </c>
    </row>
    <row r="58" spans="1:4">
      <c r="A58" s="2">
        <v>2026</v>
      </c>
      <c r="B58" s="17">
        <v>46082</v>
      </c>
      <c r="C58" s="19">
        <v>4085</v>
      </c>
      <c r="D58" s="3">
        <v>672972.63599999982</v>
      </c>
    </row>
    <row r="59" spans="1:4">
      <c r="A59" s="2">
        <v>2026</v>
      </c>
      <c r="B59" s="17">
        <v>46113</v>
      </c>
      <c r="C59" s="19">
        <v>4072</v>
      </c>
      <c r="D59" s="3">
        <v>654903.11300000094</v>
      </c>
    </row>
    <row r="60" spans="1:4">
      <c r="A60" s="2">
        <v>2026</v>
      </c>
      <c r="B60" s="17">
        <v>46143</v>
      </c>
      <c r="C60" s="19">
        <v>4047</v>
      </c>
      <c r="D60" s="3">
        <v>842301.11799999839</v>
      </c>
    </row>
    <row r="61" spans="1:4">
      <c r="A61" s="2">
        <v>2026</v>
      </c>
      <c r="B61" s="17">
        <v>46174</v>
      </c>
      <c r="C61" s="19">
        <v>4078</v>
      </c>
      <c r="D61" s="3">
        <v>620551.88700000045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34611-23C3-409D-9432-83197E2F6D4F}">
  <dimension ref="A1:C6"/>
  <sheetViews>
    <sheetView workbookViewId="0"/>
  </sheetViews>
  <sheetFormatPr defaultRowHeight="14.25"/>
  <cols>
    <col min="1" max="1" width="22.875" bestFit="1" customWidth="1"/>
    <col min="2" max="2" width="16.875" bestFit="1" customWidth="1"/>
    <col min="3" max="3" width="35.75" bestFit="1" customWidth="1"/>
  </cols>
  <sheetData>
    <row r="1" spans="1:3" ht="15">
      <c r="A1" s="45" t="s">
        <v>6</v>
      </c>
      <c r="B1" s="45" t="s">
        <v>7</v>
      </c>
      <c r="C1" s="45" t="s">
        <v>8</v>
      </c>
    </row>
    <row r="2" spans="1:3" ht="15">
      <c r="A2" s="18" t="s">
        <v>9</v>
      </c>
      <c r="B2" s="18" t="s">
        <v>3</v>
      </c>
      <c r="C2" s="18" t="s">
        <v>10</v>
      </c>
    </row>
    <row r="3" spans="1:3" ht="15">
      <c r="A3" s="18" t="s">
        <v>9</v>
      </c>
      <c r="B3" s="18" t="s">
        <v>4</v>
      </c>
      <c r="C3" s="18" t="s">
        <v>10</v>
      </c>
    </row>
    <row r="4" spans="1:3" ht="15">
      <c r="A4" s="18" t="s">
        <v>9</v>
      </c>
      <c r="B4" s="18" t="s">
        <v>5</v>
      </c>
      <c r="C4" s="18" t="s">
        <v>10</v>
      </c>
    </row>
    <row r="5" spans="1:3" ht="15">
      <c r="A5" s="18" t="s">
        <v>11</v>
      </c>
      <c r="B5" s="18" t="s">
        <v>2</v>
      </c>
      <c r="C5" s="18" t="s">
        <v>12</v>
      </c>
    </row>
    <row r="6" spans="1:3" ht="15">
      <c r="A6" s="18" t="s">
        <v>13</v>
      </c>
      <c r="B6" s="18" t="s">
        <v>14</v>
      </c>
      <c r="C6" s="18" t="s">
        <v>15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Status xmlns="28375a83-e4e7-4dde-b821-59258c3d7488" xsi:nil="true"/>
    <Priority xmlns="28375a83-e4e7-4dde-b821-59258c3d7488">None</Priority>
    <Calendar xmlns="28375a83-e4e7-4dde-b821-59258c3d7488" xsi:nil="true"/>
    <Category xmlns="28375a83-e4e7-4dde-b821-59258c3d7488" xsi:nil="true"/>
    <SharedWithUsers xmlns="5e1628cc-a815-47df-b5ad-ee310ca8d5b1">
      <UserInfo>
        <DisplayName>Wendeliz Serrano</DisplayName>
        <AccountId>1139</AccountId>
        <AccountType/>
      </UserInfo>
      <UserInfo>
        <DisplayName>José M Nazario Rodríguez</DisplayName>
        <AccountId>70</AccountId>
        <AccountType/>
      </UserInfo>
      <UserInfo>
        <DisplayName>Lionel Sanche</DisplayName>
        <AccountId>62</AccountId>
        <AccountType/>
      </UserInfo>
      <UserInfo>
        <DisplayName>José R Sánchez Vega</DisplayName>
        <AccountId>90</AccountId>
        <AccountType/>
      </UserInfo>
      <UserInfo>
        <DisplayName>Rafael Flores</DisplayName>
        <AccountId>562</AccountId>
        <AccountType/>
      </UserInfo>
      <UserInfo>
        <DisplayName>SharingLinks.13398180-ca95-476d-89f6-e03f96d591af.OrganizationEdit.d0aaaa25-4d3b-4705-9364-bcd11e8a25f0</DisplayName>
        <AccountId>464</AccountId>
        <AccountType/>
      </UserInfo>
      <UserInfo>
        <DisplayName>SharingLinks.5d0e82bc-abba-46a3-a593-7289dfd71387.OrganizationEdit.20d467ca-c339-4d83-b486-c7276f158451</DisplayName>
        <AccountId>324</AccountId>
        <AccountType/>
      </UserInfo>
      <UserInfo>
        <DisplayName>Luisette X Ríos Castañer</DisplayName>
        <AccountId>60</AccountId>
        <AccountType/>
      </UserInfo>
      <UserInfo>
        <DisplayName>Jose R Ortiz Rivera</DisplayName>
        <AccountId>118</AccountId>
        <AccountType/>
      </UserInfo>
      <UserInfo>
        <DisplayName>Kyle Blackmore</DisplayName>
        <AccountId>102</AccountId>
        <AccountType/>
      </UserInfo>
      <UserInfo>
        <DisplayName>SharingLinks.6459ab4a-acad-4549-bcd3-bd03d6bdeea5.OrganizationEdit.7972ba8d-09fd-4707-8452-9cecf66edc83</DisplayName>
        <AccountId>147</AccountId>
        <AccountType/>
      </UserInfo>
      <UserInfo>
        <DisplayName>BRENDA CARRASQUILLO-BRACERO</DisplayName>
        <AccountId>61</AccountId>
        <AccountType/>
      </UserInfo>
      <UserInfo>
        <DisplayName>SharingLinks.c580fd68-db09-4bb0-b5bf-e456d47b3b92.OrganizationEdit.f8d1ce96-d257-453b-b2ee-cfd9b7bfc34c</DisplayName>
        <AccountId>311</AccountId>
        <AccountType/>
      </UserInfo>
      <UserInfo>
        <DisplayName>Raphael Gignac</DisplayName>
        <AccountId>67</AccountId>
        <AccountType/>
      </UserInfo>
      <UserInfo>
        <DisplayName>SharingLinks.ee38d5c0-8fd5-478c-b420-9a3c1303daea.OrganizationEdit.635bd66f-a0f9-4acf-b18d-ab8c6147eaac</DisplayName>
        <AccountId>431</AccountId>
        <AccountType/>
      </UserInfo>
      <UserInfo>
        <DisplayName>SharingLinks.56c4e6fa-9089-4b53-9345-ce8b9af99d84.OrganizationEdit.c31c5bd4-c975-403c-a0de-6bfc36362d29</DisplayName>
        <AccountId>116</AccountId>
        <AccountType/>
      </UserInfo>
      <UserInfo>
        <DisplayName>SharingLinks.e87ae7cf-59a0-46a9-b09c-55fced40672a.OrganizationEdit.cf11d689-97e4-4182-b19e-c815d7f4ff51</DisplayName>
        <AccountId>393</AccountId>
        <AccountType/>
      </UserInfo>
      <UserInfo>
        <DisplayName>Samaris E Pedraza</DisplayName>
        <AccountId>590</AccountId>
        <AccountType/>
      </UserInfo>
      <UserInfo>
        <DisplayName>Richard Wong</DisplayName>
        <AccountId>100</AccountId>
        <AccountType/>
      </UserInfo>
      <UserInfo>
        <DisplayName>Brenda Rivera</DisplayName>
        <AccountId>87</AccountId>
        <AccountType/>
      </UserInfo>
      <UserInfo>
        <DisplayName>Michael Burgos Ortiz</DisplayName>
        <AccountId>696</AccountId>
        <AccountType/>
      </UserInfo>
      <UserInfo>
        <DisplayName>Ricardo Mercado Saavedra</DisplayName>
        <AccountId>4678</AccountId>
        <AccountType/>
      </UserInfo>
      <UserInfo>
        <DisplayName>Jonazan De Jesús Vélez</DisplayName>
        <AccountId>4368</AccountId>
        <AccountType/>
      </UserInfo>
      <UserInfo>
        <DisplayName>Leira Nogue Souffront</DisplayName>
        <AccountId>6997</AccountId>
        <AccountType/>
      </UserInfo>
      <UserInfo>
        <DisplayName>Auridenise Rodríguez Del Valle</DisplayName>
        <AccountId>4544</AccountId>
        <AccountType/>
      </UserInfo>
      <UserInfo>
        <DisplayName>Rumary Lopez</DisplayName>
        <AccountId>6004</AccountId>
        <AccountType/>
      </UserInfo>
      <UserInfo>
        <DisplayName>Crystal Brazao</DisplayName>
        <AccountId>36</AccountId>
        <AccountType/>
      </UserInfo>
    </SharedWithUsers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0F915687-CAC1-4459-A2BF-34A435843589}"/>
</file>

<file path=customXml/itemProps2.xml><?xml version="1.0" encoding="utf-8"?>
<ds:datastoreItem xmlns:ds="http://schemas.openxmlformats.org/officeDocument/2006/customXml" ds:itemID="{EEBDB90A-2B7E-4F63-95D7-253AC7E1DA16}"/>
</file>

<file path=customXml/itemProps3.xml><?xml version="1.0" encoding="utf-8"?>
<ds:datastoreItem xmlns:ds="http://schemas.openxmlformats.org/officeDocument/2006/customXml" ds:itemID="{4CA05408-2304-4359-BC7A-1164FA127F4F}"/>
</file>

<file path=docMetadata/LabelInfo.xml><?xml version="1.0" encoding="utf-8"?>
<clbl:labelList xmlns:clbl="http://schemas.microsoft.com/office/2020/mipLabelMetadata">
  <clbl:label id="{78d53608-54ca-4a74-8beb-8a1399c1189c}" enabled="0" method="" siteId="{78d53608-54ca-4a74-8beb-8a1399c1189c}" removed="1"/>
  <clbl:label id="{b0a9b38e-5be3-4a10-8fdc-cef4306b5139}" enabled="0" method="" siteId="{b0a9b38e-5be3-4a10-8fdc-cef4306b513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Performance Metrics</vt:lpstr>
      <vt:lpstr>Active Employee</vt:lpstr>
      <vt:lpstr>Data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2026-10-15T17:56:36Z</dcterms:created>
  <dcterms:modified xsi:type="dcterms:W3CDTF">2026-10-15T17:58:38Z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</Properties>
</file>